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john.gamble\source\uBindApplication\Code\UBind.Application.Tests\Commands\Release\"/>
    </mc:Choice>
  </mc:AlternateContent>
  <xr:revisionPtr revIDLastSave="0" documentId="13_ncr:1_{78D745B8-B112-4AC2-8085-5EE4C1FF38C9}" xr6:coauthVersionLast="47" xr6:coauthVersionMax="47" xr10:uidLastSave="{00000000-0000-0000-0000-000000000000}"/>
  <bookViews>
    <workbookView xWindow="38280" yWindow="-120" windowWidth="38640" windowHeight="21240" tabRatio="800" activeTab="15" xr2:uid="{00000000-000D-0000-FFFF-FFFF00000000}"/>
  </bookViews>
  <sheets>
    <sheet name="Question Sets" sheetId="15" r:id="rId1"/>
    <sheet name="Repeating Question Sets" sheetId="28" r:id="rId2"/>
    <sheet name="Question Options" sheetId="29" r:id="rId3"/>
    <sheet name="Triggers" sheetId="25" r:id="rId4"/>
    <sheet name="Risk 1" sheetId="18" r:id="rId5"/>
    <sheet name="Statutory Rates" sheetId="26" r:id="rId6"/>
    <sheet name="Payments" sheetId="33" r:id="rId7"/>
    <sheet name="Totals" sheetId="13" r:id="rId8"/>
    <sheet name="Settings" sheetId="32" r:id="rId9"/>
    <sheet name="Styles" sheetId="31" r:id="rId10"/>
    <sheet name="Text" sheetId="14" r:id="rId11"/>
    <sheet name="Drop Downs" sheetId="30" r:id="rId12"/>
    <sheet name="Policy" sheetId="16" state="hidden" r:id="rId13"/>
    <sheet name="Outputs" sheetId="10" r:id="rId14"/>
    <sheet name="Rating Factors" sheetId="2" r:id="rId15"/>
    <sheet name="IQumulate" sheetId="36" r:id="rId16"/>
  </sheets>
  <definedNames>
    <definedName name="Colour_Accent_1">Settings!$D$28</definedName>
    <definedName name="Colour_Accent_2">Settings!$D$29</definedName>
    <definedName name="Colour_Background_1">Settings!$D$23</definedName>
    <definedName name="Colour_Background_2">Settings!$D$24</definedName>
    <definedName name="Colour_Background_3">Settings!$D$25</definedName>
    <definedName name="Colour_Borders">Settings!$D$30</definedName>
    <definedName name="Colour_Decline">Settings!$D$33</definedName>
    <definedName name="Colour_Endorsement">Settings!$D$32</definedName>
    <definedName name="Colour_Foreground_1">Settings!$D$26</definedName>
    <definedName name="Colour_Foreground_2">Settings!$D$27</definedName>
    <definedName name="Colour_Review">Settings!$D$31</definedName>
    <definedName name="Input_Payment_Method">'Question Sets'!#REF!</definedName>
    <definedName name="Input_Payment_Option">'Question Sets'!#REF!</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Premium_Finance_Amount_Funded">Totals!$C$22</definedName>
    <definedName name="Premium_Finance_Application_Fee">Totals!$C$26</definedName>
    <definedName name="Premium_Finance_Initial_Instalment_Amount">Totals!$C$27</definedName>
    <definedName name="Premium_Finance_Interest_Rate">Totals!$C$23</definedName>
    <definedName name="Premium_Finance_Number_Of_Instalments">Totals!$C$25</definedName>
    <definedName name="Premium_Finance_Payment_Frequency">Totals!$C$24</definedName>
    <definedName name="Premium_Finance_Regular_Instalment_Amount">Totals!$C$28</definedName>
    <definedName name="Repeating_Question_Sets_Values">Table_Repeating_Question_Sets[[#All],[Value 1]:[Value 10]]</definedName>
    <definedName name="Risk_1_ESL">'Risk 1'!$J$56</definedName>
    <definedName name="Risk_1_Name">'Risk 1'!$J$7</definedName>
    <definedName name="Risk_1_Prefix">'Risk 1'!$J$8</definedName>
    <definedName name="Risk_1_Type">'Risk 1'!$J$55</definedName>
    <definedName name="Risk_2_ESL">#REF!</definedName>
    <definedName name="Risk_2_Name">#REF!</definedName>
    <definedName name="Risk_2_Prefix">#REF!</definedName>
    <definedName name="Risk_2_Type">#REF!</definedName>
    <definedName name="Select_Bootstrap_Columns">'Drop Downs'!$B$31:$B$42</definedName>
    <definedName name="Select_Data_Type">'Drop Downs'!$B$7:$B$24</definedName>
    <definedName name="Select_ESL_Eligibility" localSheetId="15">Table_ESL[Value]</definedName>
    <definedName name="Select_ESL_Eligibility">Table_ESL[Value]</definedName>
    <definedName name="Select_Field_Type_By_Data_Type">OFFSET(Table_Data_Type_Field_Types[], MATCH(INDIRECT(SUBSTITUTE(ADDRESS(1,COLUMN()-1,4),"1","")&amp;ROW()), Select_Data_Type,0)-1, 3, 1, COUNTIF(OFFSET(Table_Data_Type_Field_Types[], MATCH(INDIRECT(SUBSTITUTE(ADDRESS(1,COLUMN()-1,4),"1","")&amp;ROW()), Select_Data_Type,0)-1, 3, 1, 9),"*"))</definedName>
    <definedName name="Select_Payment_Methods">'Drop Downs'!$B$53:$B$55</definedName>
    <definedName name="Select_Payment_Options">'Drop Downs'!$B$48:$B$51</definedName>
    <definedName name="Select_Rating_Factor">'Question Sets'!#REF!</definedName>
    <definedName name="Select_Repeating_Data_Type">'Drop Downs'!$D$7:$D$24</definedName>
    <definedName name="Select_Risk_Type">Table_Risk_Types[Value]</definedName>
    <definedName name="Select_Yes_No">'Drop Downs'!$B$45:$B$46</definedName>
    <definedName name="Settings_Financial_Broker_Fee_Once_Off">Settings!$D$7</definedName>
    <definedName name="Settings_Financial_Broker_Fee_Premium_Percent">Settings!$D$8</definedName>
    <definedName name="Settings_Financial_Commission_Rate">Settings!$D$6</definedName>
    <definedName name="Settings_Financial_Underwriter_Fee_Once_Off">Settings!$D$9</definedName>
    <definedName name="Settings_Financial_Underwriter_Fee_Premium_Percent">Settings!$D$11</definedName>
    <definedName name="Settings_Merchant_Fee_Rounding_Method">Settings!$D$12</definedName>
    <definedName name="settings_organisation_name">Text!$E$7</definedName>
    <definedName name="Settings_Styling_Font_Body_Text">Settings!$D$16</definedName>
    <definedName name="Settings_Styling_Font_Headings">Settings!$D$15</definedName>
    <definedName name="Settings_Styling_Font_Labels">Settings!$D$17</definedName>
    <definedName name="Settings_Styling_Font_Weight_Body_Text">Settings!$D$20</definedName>
    <definedName name="Settings_Styling_Font_Weight_Headings">Settings!$D$19</definedName>
    <definedName name="Settings_Styling_Font_Weight_Labels">Settings!$D$21</definedName>
    <definedName name="Settings_Styling_Other_Default_Border_Radius">Settings!$D$37</definedName>
    <definedName name="Settings_Styling_Other_Sidebar_Width">Settings!$D$39</definedName>
    <definedName name="Settings_Styling_Other_Small_Device_Margin">Settings!$D$42</definedName>
    <definedName name="Settings_Styling_Other_Tooltip_Panel_Background_Colour">Styles!$R$125</definedName>
    <definedName name="Settings_Styling_Other_Tooltip_Panel_Border">Styles!$U$125</definedName>
    <definedName name="Settings_Styling_Sidebar_Header_Background_Colour">Styles!$R$147</definedName>
    <definedName name="Totals_Instalment_Instalment_Amount">Totals!$C$34</definedName>
    <definedName name="Totals_Instalment_Yearly_Instalments">Totals!$C$33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2" i="31" l="1"/>
  <c r="O142" i="31" s="1"/>
  <c r="F141" i="31"/>
  <c r="F142" i="31"/>
  <c r="I141" i="31"/>
  <c r="I142" i="31"/>
  <c r="L141" i="31"/>
  <c r="L142" i="31"/>
  <c r="O141" i="31"/>
  <c r="R141" i="31"/>
  <c r="R142" i="31"/>
  <c r="U141" i="31"/>
  <c r="U142" i="31"/>
  <c r="X141" i="31"/>
  <c r="X142" i="31"/>
  <c r="AA141" i="31"/>
  <c r="AA142" i="31"/>
  <c r="AD141" i="31"/>
  <c r="AD142" i="31"/>
  <c r="AG141" i="31"/>
  <c r="AG142" i="31"/>
  <c r="AJ141" i="31"/>
  <c r="AJ142" i="31"/>
  <c r="AM141" i="31"/>
  <c r="AM142" i="31"/>
  <c r="AP141" i="31"/>
  <c r="AP142" i="31"/>
  <c r="AS141" i="31"/>
  <c r="AS142" i="31"/>
  <c r="AV141" i="31"/>
  <c r="AV142" i="31"/>
  <c r="AY141" i="31"/>
  <c r="AY142" i="31"/>
  <c r="BB141" i="31"/>
  <c r="BB142" i="31"/>
  <c r="BE141" i="31"/>
  <c r="BE142" i="31"/>
  <c r="BH141" i="31"/>
  <c r="BH142" i="31"/>
  <c r="BK141" i="31"/>
  <c r="BK142" i="31"/>
  <c r="BN141" i="31"/>
  <c r="BN142" i="31"/>
  <c r="BQ141" i="31"/>
  <c r="BQ142" i="31"/>
  <c r="BT141" i="31"/>
  <c r="BT142" i="31"/>
  <c r="BW141" i="31"/>
  <c r="BW142" i="31"/>
  <c r="BZ141" i="31"/>
  <c r="BZ142" i="31"/>
  <c r="CB142" i="31" l="1"/>
  <c r="CB141" i="31"/>
  <c r="CE141" i="31"/>
  <c r="CF141" i="31" s="1"/>
  <c r="CG141" i="31" s="1"/>
  <c r="CE142" i="31"/>
  <c r="CF142" i="31" s="1"/>
  <c r="CG142" i="31" s="1"/>
  <c r="J29" i="18" l="1"/>
  <c r="E29" i="18"/>
  <c r="J31" i="18"/>
  <c r="J30" i="18"/>
  <c r="E30" i="18"/>
  <c r="E27" i="18"/>
  <c r="E31" i="18"/>
  <c r="F39" i="31"/>
  <c r="I39" i="31"/>
  <c r="L39" i="31"/>
  <c r="O39" i="31"/>
  <c r="R39" i="31"/>
  <c r="U39" i="31"/>
  <c r="X39" i="31"/>
  <c r="AA39" i="31"/>
  <c r="AD39" i="31"/>
  <c r="AG39" i="31"/>
  <c r="AJ39" i="31"/>
  <c r="AM39" i="31"/>
  <c r="AP39" i="31"/>
  <c r="AS39" i="31"/>
  <c r="AV39" i="31"/>
  <c r="AY39" i="31"/>
  <c r="BB39" i="31"/>
  <c r="BE39" i="31"/>
  <c r="BH39" i="31"/>
  <c r="BK39" i="31"/>
  <c r="BN39" i="31"/>
  <c r="BQ39" i="31"/>
  <c r="BT39" i="31"/>
  <c r="BW39" i="31"/>
  <c r="BZ39" i="31"/>
  <c r="CB39" i="31" l="1"/>
  <c r="CE39" i="31"/>
  <c r="CF39" i="31" s="1"/>
  <c r="CG39" i="31" s="1"/>
  <c r="E11" i="18"/>
  <c r="E13" i="18"/>
  <c r="E14" i="18"/>
  <c r="E15" i="18"/>
  <c r="E16" i="18"/>
  <c r="E17" i="18"/>
  <c r="E18" i="18"/>
  <c r="E19" i="18"/>
  <c r="E20" i="18"/>
  <c r="E21" i="18"/>
  <c r="E26" i="18"/>
  <c r="F225" i="31" l="1"/>
  <c r="I225" i="31"/>
  <c r="L225" i="31"/>
  <c r="CB225" i="31" s="1"/>
  <c r="O225" i="31"/>
  <c r="R225" i="31"/>
  <c r="U225" i="31"/>
  <c r="X225" i="31"/>
  <c r="AA225" i="31"/>
  <c r="AD225" i="31"/>
  <c r="AG225" i="31"/>
  <c r="AJ225" i="31"/>
  <c r="AM225" i="31"/>
  <c r="AP225" i="31"/>
  <c r="AS225" i="31"/>
  <c r="AV225" i="31"/>
  <c r="AY225" i="31"/>
  <c r="BB225" i="31"/>
  <c r="BE225" i="31"/>
  <c r="BH225" i="31"/>
  <c r="BK225" i="31"/>
  <c r="BN225" i="31"/>
  <c r="BQ225" i="31"/>
  <c r="BT225" i="31"/>
  <c r="BW225" i="31"/>
  <c r="BZ225" i="31"/>
  <c r="E57" i="18"/>
  <c r="E22" i="18"/>
  <c r="CE225" i="31" l="1"/>
  <c r="CF225" i="31" s="1"/>
  <c r="CG225" i="31" s="1"/>
  <c r="J22" i="18"/>
  <c r="J57" i="18" l="1"/>
  <c r="E11" i="28"/>
  <c r="E13" i="28"/>
  <c r="E12" i="28"/>
  <c r="H11" i="28"/>
  <c r="H13" i="28"/>
  <c r="H12" i="28"/>
  <c r="S11" i="28"/>
  <c r="S13" i="28"/>
  <c r="S12" i="28"/>
  <c r="T11" i="28"/>
  <c r="T13" i="28"/>
  <c r="T12" i="28"/>
  <c r="CN11" i="28"/>
  <c r="CN13" i="28"/>
  <c r="CN12" i="28"/>
  <c r="J20" i="18"/>
  <c r="CI13" i="28"/>
  <c r="J49" i="18" l="1"/>
  <c r="J19" i="18"/>
  <c r="J18" i="18"/>
  <c r="J15" i="18"/>
  <c r="J21" i="18"/>
  <c r="J14" i="18"/>
  <c r="J13" i="18"/>
  <c r="J16" i="18"/>
  <c r="J17" i="18"/>
  <c r="CI12" i="28"/>
  <c r="J45" i="18" l="1"/>
  <c r="J42" i="18"/>
  <c r="J43" i="18"/>
  <c r="J44" i="18"/>
  <c r="J47" i="18"/>
  <c r="J48" i="18"/>
  <c r="J46" i="18"/>
  <c r="CI11" i="28"/>
  <c r="AA17" i="31" l="1"/>
  <c r="CN6" i="28" l="1"/>
  <c r="CN7" i="28"/>
  <c r="CN8" i="28"/>
  <c r="CN10" i="28"/>
  <c r="CN15" i="28"/>
  <c r="CN17" i="28"/>
  <c r="CN19" i="28"/>
  <c r="E471" i="14" l="1"/>
  <c r="N112" i="31" l="1"/>
  <c r="O112" i="31" s="1"/>
  <c r="K112" i="31"/>
  <c r="L112" i="31" s="1"/>
  <c r="E112" i="31"/>
  <c r="F112" i="31" s="1"/>
  <c r="I112" i="31"/>
  <c r="R112" i="31"/>
  <c r="U112" i="31"/>
  <c r="X112" i="31"/>
  <c r="AA112" i="31"/>
  <c r="AD112" i="31"/>
  <c r="AG112" i="31"/>
  <c r="AJ112" i="31"/>
  <c r="AM112" i="31"/>
  <c r="AP112" i="31"/>
  <c r="AS112" i="31"/>
  <c r="AV112" i="31"/>
  <c r="AY112" i="31"/>
  <c r="BB112" i="31"/>
  <c r="BE112" i="31"/>
  <c r="BH112" i="31"/>
  <c r="BK112" i="31"/>
  <c r="BN112" i="31"/>
  <c r="BQ112" i="31"/>
  <c r="BT112" i="31"/>
  <c r="BW112" i="31"/>
  <c r="BZ112" i="31"/>
  <c r="CB112" i="31" l="1"/>
  <c r="CE112" i="31"/>
  <c r="CF112" i="31" s="1"/>
  <c r="CG112" i="31" s="1"/>
  <c r="N111" i="31"/>
  <c r="O111" i="31" s="1"/>
  <c r="F111" i="31"/>
  <c r="I111" i="31"/>
  <c r="L111" i="31"/>
  <c r="CB111" i="31" s="1"/>
  <c r="R111" i="31"/>
  <c r="U111" i="31"/>
  <c r="X111" i="31"/>
  <c r="AA111" i="31"/>
  <c r="AD111" i="31"/>
  <c r="AG111" i="31"/>
  <c r="AJ111" i="31"/>
  <c r="AM111" i="31"/>
  <c r="AP111" i="31"/>
  <c r="AS111" i="31"/>
  <c r="AV111" i="31"/>
  <c r="AY111" i="31"/>
  <c r="BB111" i="31"/>
  <c r="BE111" i="31"/>
  <c r="BH111" i="31"/>
  <c r="BK111" i="31"/>
  <c r="BN111" i="31"/>
  <c r="BQ111" i="31"/>
  <c r="BT111" i="31"/>
  <c r="BW111" i="31"/>
  <c r="BZ111" i="31"/>
  <c r="CE111" i="31" l="1"/>
  <c r="CF111" i="31" s="1"/>
  <c r="CG111" i="31" s="1"/>
  <c r="F143" i="31" l="1"/>
  <c r="I143" i="31"/>
  <c r="L143" i="31"/>
  <c r="O143" i="31"/>
  <c r="R143" i="31"/>
  <c r="U143" i="31"/>
  <c r="X143" i="31"/>
  <c r="AA143" i="31"/>
  <c r="AD143" i="31"/>
  <c r="AG143" i="31"/>
  <c r="AJ143" i="31"/>
  <c r="AM143" i="31"/>
  <c r="AP143" i="31"/>
  <c r="AS143" i="31"/>
  <c r="AV143" i="31"/>
  <c r="AY143" i="31"/>
  <c r="BB143" i="31"/>
  <c r="BE143" i="31"/>
  <c r="BH143" i="31"/>
  <c r="BK143" i="31"/>
  <c r="BN143" i="31"/>
  <c r="BQ143" i="31"/>
  <c r="BT143" i="31"/>
  <c r="BW143" i="31"/>
  <c r="BZ143" i="31"/>
  <c r="CE143" i="31" l="1"/>
  <c r="CF143" i="31" s="1"/>
  <c r="CG143" i="31" s="1"/>
  <c r="CB143" i="31"/>
  <c r="E178" i="14"/>
  <c r="E177" i="14"/>
  <c r="E176" i="14"/>
  <c r="D7" i="32" l="1"/>
  <c r="F21" i="31" l="1"/>
  <c r="I21" i="31"/>
  <c r="L21" i="31"/>
  <c r="O21" i="31"/>
  <c r="R21" i="31"/>
  <c r="U21" i="31"/>
  <c r="X21" i="31"/>
  <c r="AA21" i="31"/>
  <c r="AD21" i="31"/>
  <c r="AG21" i="31"/>
  <c r="AJ21" i="31"/>
  <c r="AM21" i="31"/>
  <c r="AP21" i="31"/>
  <c r="AS21" i="31"/>
  <c r="AV21" i="31"/>
  <c r="AY21" i="31"/>
  <c r="BB21" i="31"/>
  <c r="BE21" i="31"/>
  <c r="BH21" i="31"/>
  <c r="BK21" i="31"/>
  <c r="BN21" i="31"/>
  <c r="BQ21" i="31"/>
  <c r="BT21" i="31"/>
  <c r="BW21" i="31"/>
  <c r="BZ21" i="31"/>
  <c r="CB21" i="31" l="1"/>
  <c r="CE21" i="31"/>
  <c r="CF21" i="31" s="1"/>
  <c r="CG21" i="31" s="1"/>
  <c r="F227" i="31" l="1"/>
  <c r="I227" i="31"/>
  <c r="L227" i="31"/>
  <c r="CB227" i="31" s="1"/>
  <c r="O227" i="31"/>
  <c r="R227" i="31"/>
  <c r="U227" i="31"/>
  <c r="X227" i="31"/>
  <c r="AA227" i="31"/>
  <c r="AD227" i="31"/>
  <c r="AG227" i="31"/>
  <c r="AJ227" i="31"/>
  <c r="AM227" i="31"/>
  <c r="AP227" i="31"/>
  <c r="AS227" i="31"/>
  <c r="AV227" i="31"/>
  <c r="AY227" i="31"/>
  <c r="BB227" i="31"/>
  <c r="BE227" i="31"/>
  <c r="BH227" i="31"/>
  <c r="BK227" i="31"/>
  <c r="BN227" i="31"/>
  <c r="BQ227" i="31"/>
  <c r="BT227" i="31"/>
  <c r="BW227" i="31"/>
  <c r="BZ227" i="31"/>
  <c r="F70" i="31"/>
  <c r="I70" i="31"/>
  <c r="L70" i="31"/>
  <c r="O70" i="31"/>
  <c r="R70" i="31"/>
  <c r="U70" i="31"/>
  <c r="X70" i="31"/>
  <c r="AA70" i="31"/>
  <c r="AD70" i="31"/>
  <c r="AG70" i="31"/>
  <c r="AJ70" i="31"/>
  <c r="AM70" i="31"/>
  <c r="AP70" i="31"/>
  <c r="AS70" i="31"/>
  <c r="AV70" i="31"/>
  <c r="AY70" i="31"/>
  <c r="BB70" i="31"/>
  <c r="BE70" i="31"/>
  <c r="BH70" i="31"/>
  <c r="BK70" i="31"/>
  <c r="BN70" i="31"/>
  <c r="BQ70" i="31"/>
  <c r="BT70" i="31"/>
  <c r="BW70" i="31"/>
  <c r="BZ70" i="31"/>
  <c r="F226" i="31"/>
  <c r="I226" i="31"/>
  <c r="L226" i="31"/>
  <c r="O226" i="31"/>
  <c r="R226" i="31"/>
  <c r="U226" i="31"/>
  <c r="X226" i="31"/>
  <c r="AA226" i="31"/>
  <c r="AD226" i="31"/>
  <c r="AG226" i="31"/>
  <c r="AJ226" i="31"/>
  <c r="AM226" i="31"/>
  <c r="AP226" i="31"/>
  <c r="AS226" i="31"/>
  <c r="AV226" i="31"/>
  <c r="AY226" i="31"/>
  <c r="BB226" i="31"/>
  <c r="BE226" i="31"/>
  <c r="BH226" i="31"/>
  <c r="BK226" i="31"/>
  <c r="BN226" i="31"/>
  <c r="BQ226" i="31"/>
  <c r="BT226" i="31"/>
  <c r="BW226" i="31"/>
  <c r="BZ226" i="31"/>
  <c r="CE226" i="31"/>
  <c r="CF226" i="31" s="1"/>
  <c r="CG226" i="31" s="1"/>
  <c r="F66" i="31"/>
  <c r="I66" i="31"/>
  <c r="L66" i="31"/>
  <c r="O66" i="31"/>
  <c r="R66" i="31"/>
  <c r="U66" i="31"/>
  <c r="X66" i="31"/>
  <c r="AA66" i="31"/>
  <c r="AD66" i="31"/>
  <c r="AG66" i="31"/>
  <c r="AJ66" i="31"/>
  <c r="AM66" i="31"/>
  <c r="AP66" i="31"/>
  <c r="AS66" i="31"/>
  <c r="AV66" i="31"/>
  <c r="AY66" i="31"/>
  <c r="BB66" i="31"/>
  <c r="BE66" i="31"/>
  <c r="BH66" i="31"/>
  <c r="BK66" i="31"/>
  <c r="BN66" i="31"/>
  <c r="BQ66" i="31"/>
  <c r="BT66" i="31"/>
  <c r="BW66" i="31"/>
  <c r="BZ66" i="31"/>
  <c r="R67" i="31"/>
  <c r="N67" i="31"/>
  <c r="O67" i="31" s="1"/>
  <c r="L67" i="31"/>
  <c r="I67" i="31"/>
  <c r="F22" i="31"/>
  <c r="I22" i="31"/>
  <c r="L22" i="31"/>
  <c r="O22" i="31"/>
  <c r="R22" i="31"/>
  <c r="U22" i="31"/>
  <c r="X22" i="31"/>
  <c r="AA22" i="31"/>
  <c r="AD22" i="31"/>
  <c r="AG22" i="31"/>
  <c r="AJ22" i="31"/>
  <c r="AM22" i="31"/>
  <c r="AP22" i="31"/>
  <c r="AS22" i="31"/>
  <c r="AV22" i="31"/>
  <c r="AY22" i="31"/>
  <c r="BB22" i="31"/>
  <c r="BE22" i="31"/>
  <c r="BH22" i="31"/>
  <c r="BK22" i="31"/>
  <c r="BN22" i="31"/>
  <c r="BQ22" i="31"/>
  <c r="BT22" i="31"/>
  <c r="BW22" i="31"/>
  <c r="BZ22" i="31"/>
  <c r="F65" i="31"/>
  <c r="I65" i="31"/>
  <c r="L65" i="31"/>
  <c r="O65" i="31"/>
  <c r="R65" i="31"/>
  <c r="U65" i="31"/>
  <c r="X65" i="31"/>
  <c r="AA65" i="31"/>
  <c r="AD65" i="31"/>
  <c r="AG65" i="31"/>
  <c r="AJ65" i="31"/>
  <c r="AM65" i="31"/>
  <c r="AP65" i="31"/>
  <c r="AS65" i="31"/>
  <c r="AV65" i="31"/>
  <c r="AY65" i="31"/>
  <c r="BB65" i="31"/>
  <c r="BE65" i="31"/>
  <c r="BH65" i="31"/>
  <c r="BK65" i="31"/>
  <c r="BN65" i="31"/>
  <c r="BQ65" i="31"/>
  <c r="BT65" i="31"/>
  <c r="BW65" i="31"/>
  <c r="BZ65" i="31"/>
  <c r="F62" i="31"/>
  <c r="I62" i="31"/>
  <c r="L62" i="31"/>
  <c r="O62" i="31"/>
  <c r="R62" i="31"/>
  <c r="U62" i="31"/>
  <c r="X62" i="31"/>
  <c r="AA62" i="31"/>
  <c r="AD62" i="31"/>
  <c r="AG62" i="31"/>
  <c r="AJ62" i="31"/>
  <c r="AM62" i="31"/>
  <c r="AP62" i="31"/>
  <c r="AS62" i="31"/>
  <c r="AV62" i="31"/>
  <c r="AY62" i="31"/>
  <c r="BB62" i="31"/>
  <c r="BE62" i="31"/>
  <c r="BH62" i="31"/>
  <c r="BK62" i="31"/>
  <c r="BN62" i="31"/>
  <c r="BQ62" i="31"/>
  <c r="BT62" i="31"/>
  <c r="BW62" i="31"/>
  <c r="BZ62" i="31"/>
  <c r="F61" i="31"/>
  <c r="I61" i="31"/>
  <c r="L61" i="31"/>
  <c r="O61" i="31"/>
  <c r="R61" i="31"/>
  <c r="U61" i="31"/>
  <c r="X61" i="31"/>
  <c r="AD61" i="31"/>
  <c r="AG61" i="31"/>
  <c r="AJ61" i="31"/>
  <c r="AM61" i="31"/>
  <c r="AP61" i="31"/>
  <c r="AS61" i="31"/>
  <c r="AV61" i="31"/>
  <c r="AY61" i="31"/>
  <c r="BB61" i="31"/>
  <c r="BE61" i="31"/>
  <c r="BH61" i="31"/>
  <c r="BK61" i="31"/>
  <c r="BN61" i="31"/>
  <c r="BQ61" i="31"/>
  <c r="BT61" i="31"/>
  <c r="BW61" i="31"/>
  <c r="BZ61" i="31"/>
  <c r="CE232" i="31"/>
  <c r="CF232" i="31" s="1"/>
  <c r="CG232" i="31" s="1"/>
  <c r="CE219" i="31"/>
  <c r="CF219" i="31" s="1"/>
  <c r="CG219" i="31" s="1"/>
  <c r="CE210" i="31"/>
  <c r="CF210" i="31" s="1"/>
  <c r="CG210" i="31" s="1"/>
  <c r="CE206" i="31"/>
  <c r="CF206" i="31" s="1"/>
  <c r="CG206" i="31" s="1"/>
  <c r="CE196" i="31"/>
  <c r="CF196" i="31" s="1"/>
  <c r="CG196" i="31" s="1"/>
  <c r="CE195" i="31"/>
  <c r="CF195" i="31" s="1"/>
  <c r="CG195" i="31" s="1"/>
  <c r="CE185" i="31"/>
  <c r="CF185" i="31" s="1"/>
  <c r="CG185" i="31" s="1"/>
  <c r="CE175" i="31"/>
  <c r="CF175" i="31" s="1"/>
  <c r="CG175" i="31" s="1"/>
  <c r="CE170" i="31"/>
  <c r="CF170" i="31" s="1"/>
  <c r="CG170" i="31" s="1"/>
  <c r="CE157" i="31"/>
  <c r="CF157" i="31" s="1"/>
  <c r="CG157" i="31" s="1"/>
  <c r="CE153" i="31"/>
  <c r="CF153" i="31" s="1"/>
  <c r="CG153" i="31" s="1"/>
  <c r="CE144" i="31"/>
  <c r="CF144" i="31" s="1"/>
  <c r="CG144" i="31" s="1"/>
  <c r="CE137" i="31"/>
  <c r="CF137" i="31" s="1"/>
  <c r="CG137" i="31" s="1"/>
  <c r="CE128" i="31"/>
  <c r="CF128" i="31" s="1"/>
  <c r="CG128" i="31" s="1"/>
  <c r="CE123" i="31"/>
  <c r="CF123" i="31" s="1"/>
  <c r="CG123" i="31" s="1"/>
  <c r="CE119" i="31"/>
  <c r="CF119" i="31" s="1"/>
  <c r="CG119" i="31" s="1"/>
  <c r="CE113" i="31"/>
  <c r="CF113" i="31" s="1"/>
  <c r="CG113" i="31" s="1"/>
  <c r="CE105" i="31"/>
  <c r="CF105" i="31" s="1"/>
  <c r="CG105" i="31" s="1"/>
  <c r="CE96" i="31"/>
  <c r="CF96" i="31" s="1"/>
  <c r="CG96" i="31" s="1"/>
  <c r="CE88" i="31"/>
  <c r="CF88" i="31" s="1"/>
  <c r="CG88" i="31" s="1"/>
  <c r="CE73" i="31"/>
  <c r="CF73" i="31" s="1"/>
  <c r="CG73" i="31" s="1"/>
  <c r="CE59" i="31"/>
  <c r="CF59" i="31" s="1"/>
  <c r="CG59" i="31" s="1"/>
  <c r="CE47" i="31"/>
  <c r="CF47" i="31" s="1"/>
  <c r="CG47" i="31" s="1"/>
  <c r="CE19" i="31"/>
  <c r="CF19" i="31" s="1"/>
  <c r="CG19" i="31" s="1"/>
  <c r="CE13" i="31"/>
  <c r="CF13" i="31" s="1"/>
  <c r="CG13" i="31" s="1"/>
  <c r="CE5" i="31"/>
  <c r="CF5" i="31" s="1"/>
  <c r="CG5" i="31" s="1"/>
  <c r="BZ235" i="31"/>
  <c r="BZ234" i="31"/>
  <c r="BZ233" i="31"/>
  <c r="BZ232" i="31"/>
  <c r="BZ224" i="31"/>
  <c r="BZ223" i="31"/>
  <c r="BZ222" i="31"/>
  <c r="BZ221" i="31"/>
  <c r="BZ220" i="31"/>
  <c r="BZ219" i="31"/>
  <c r="BZ218" i="31"/>
  <c r="BZ217" i="31"/>
  <c r="BZ216" i="31"/>
  <c r="BZ215" i="31"/>
  <c r="BZ214" i="31"/>
  <c r="BZ213" i="31"/>
  <c r="BZ212" i="31"/>
  <c r="BZ211" i="31"/>
  <c r="BZ210" i="31"/>
  <c r="BZ209" i="31"/>
  <c r="BZ208" i="31"/>
  <c r="BZ207" i="31"/>
  <c r="BZ206" i="31"/>
  <c r="BZ205" i="31"/>
  <c r="BZ204" i="31"/>
  <c r="BZ203" i="31"/>
  <c r="BZ202" i="31"/>
  <c r="BZ201" i="31"/>
  <c r="BZ200" i="31"/>
  <c r="BZ199" i="31"/>
  <c r="BZ198" i="31"/>
  <c r="BZ197" i="31"/>
  <c r="BZ196" i="31"/>
  <c r="BZ195" i="31"/>
  <c r="BZ194" i="31"/>
  <c r="BZ193" i="31"/>
  <c r="BZ192" i="31"/>
  <c r="BZ191" i="31"/>
  <c r="BZ190" i="31"/>
  <c r="BZ189" i="31"/>
  <c r="BZ188" i="31"/>
  <c r="BZ187" i="31"/>
  <c r="BZ186" i="31"/>
  <c r="BZ185" i="31"/>
  <c r="BZ184" i="31"/>
  <c r="BZ183" i="31"/>
  <c r="BZ182" i="31"/>
  <c r="BZ181" i="31"/>
  <c r="BZ180" i="31"/>
  <c r="BZ179" i="31"/>
  <c r="BZ178" i="31"/>
  <c r="BZ177" i="31"/>
  <c r="BZ176" i="31"/>
  <c r="BZ175" i="31"/>
  <c r="BZ174" i="31"/>
  <c r="BZ173" i="31"/>
  <c r="BZ172" i="31"/>
  <c r="BZ171" i="31"/>
  <c r="BZ170" i="31"/>
  <c r="BZ169" i="31"/>
  <c r="BZ168" i="31"/>
  <c r="BZ167" i="31"/>
  <c r="BZ166" i="31"/>
  <c r="BZ165" i="31"/>
  <c r="BZ164" i="31"/>
  <c r="BZ163" i="31"/>
  <c r="BZ162" i="31"/>
  <c r="BZ161" i="31"/>
  <c r="BZ160" i="31"/>
  <c r="BZ159" i="31"/>
  <c r="BZ158" i="31"/>
  <c r="BZ157" i="31"/>
  <c r="BZ156" i="31"/>
  <c r="BZ155" i="31"/>
  <c r="BZ154" i="31"/>
  <c r="BZ153" i="31"/>
  <c r="BZ152" i="31"/>
  <c r="BZ151" i="31"/>
  <c r="BZ150" i="31"/>
  <c r="BZ149" i="31"/>
  <c r="BZ148" i="31"/>
  <c r="BZ147" i="31"/>
  <c r="BZ146" i="31"/>
  <c r="BZ145" i="31"/>
  <c r="BZ144" i="31"/>
  <c r="BZ140" i="31"/>
  <c r="BZ139" i="31"/>
  <c r="BZ138" i="31"/>
  <c r="BZ137" i="31"/>
  <c r="BZ136" i="31"/>
  <c r="BZ135" i="31"/>
  <c r="BZ134" i="31"/>
  <c r="BZ133" i="31"/>
  <c r="BZ132" i="31"/>
  <c r="BZ131" i="31"/>
  <c r="BZ130" i="31"/>
  <c r="BZ129" i="31"/>
  <c r="BZ128" i="31"/>
  <c r="BZ127" i="31"/>
  <c r="BZ126" i="31"/>
  <c r="BZ125" i="31"/>
  <c r="BZ124" i="31"/>
  <c r="BZ123" i="31"/>
  <c r="BZ122" i="31"/>
  <c r="BZ121" i="31"/>
  <c r="BZ120" i="31"/>
  <c r="BZ119" i="31"/>
  <c r="BZ118" i="31"/>
  <c r="BZ117" i="31"/>
  <c r="BZ116" i="31"/>
  <c r="BZ115" i="31"/>
  <c r="BZ114" i="31"/>
  <c r="BZ113" i="31"/>
  <c r="BZ110" i="31"/>
  <c r="BZ109" i="31"/>
  <c r="BZ108" i="31"/>
  <c r="BZ107" i="31"/>
  <c r="BZ106" i="31"/>
  <c r="BZ105" i="31"/>
  <c r="BZ104" i="31"/>
  <c r="BZ103" i="31"/>
  <c r="BZ102" i="31"/>
  <c r="BZ101" i="31"/>
  <c r="BZ100" i="31"/>
  <c r="BZ99" i="31"/>
  <c r="BZ98" i="31"/>
  <c r="BZ97" i="31"/>
  <c r="BZ96" i="31"/>
  <c r="BZ95" i="31"/>
  <c r="BZ94" i="31"/>
  <c r="BZ93" i="31"/>
  <c r="BZ92" i="31"/>
  <c r="BZ91" i="31"/>
  <c r="BZ90" i="31"/>
  <c r="BZ89" i="31"/>
  <c r="BZ88" i="31"/>
  <c r="BZ87" i="31"/>
  <c r="BZ86" i="31"/>
  <c r="BZ85" i="31"/>
  <c r="BZ84" i="31"/>
  <c r="BZ83" i="31"/>
  <c r="BZ82" i="31"/>
  <c r="BZ81" i="31"/>
  <c r="BZ80" i="31"/>
  <c r="BZ79" i="31"/>
  <c r="BZ78" i="31"/>
  <c r="BZ77" i="31"/>
  <c r="BZ76" i="31"/>
  <c r="BZ75" i="31"/>
  <c r="BZ74" i="31"/>
  <c r="BZ73" i="31"/>
  <c r="BZ72" i="31"/>
  <c r="BZ71" i="31"/>
  <c r="BZ231" i="31"/>
  <c r="BZ230" i="31"/>
  <c r="BZ229" i="31"/>
  <c r="BZ228" i="31"/>
  <c r="BZ69" i="31"/>
  <c r="BZ68" i="31"/>
  <c r="BZ67" i="31"/>
  <c r="BZ63" i="31"/>
  <c r="BZ64" i="31"/>
  <c r="BZ60" i="31"/>
  <c r="BZ59" i="31"/>
  <c r="BZ58" i="31"/>
  <c r="BZ57" i="31"/>
  <c r="BZ56" i="31"/>
  <c r="BZ55" i="31"/>
  <c r="BZ54" i="31"/>
  <c r="BZ53" i="31"/>
  <c r="BZ52" i="31"/>
  <c r="BZ51" i="31"/>
  <c r="BZ50" i="31"/>
  <c r="BZ49" i="31"/>
  <c r="BZ48" i="31"/>
  <c r="BZ47" i="31"/>
  <c r="BZ46" i="31"/>
  <c r="BZ45" i="31"/>
  <c r="BZ44" i="31"/>
  <c r="BZ43" i="31"/>
  <c r="BZ42" i="31"/>
  <c r="BZ41" i="31"/>
  <c r="BZ40" i="31"/>
  <c r="BZ38" i="31"/>
  <c r="BZ37" i="31"/>
  <c r="BZ36" i="31"/>
  <c r="BZ35" i="31"/>
  <c r="BZ34" i="31"/>
  <c r="BZ33" i="31"/>
  <c r="BZ32" i="31"/>
  <c r="BZ31" i="31"/>
  <c r="BZ30" i="31"/>
  <c r="BZ29" i="31"/>
  <c r="BZ28" i="31"/>
  <c r="BZ27" i="31"/>
  <c r="BZ26" i="31"/>
  <c r="BZ25" i="31"/>
  <c r="BZ24" i="31"/>
  <c r="BZ23" i="31"/>
  <c r="BZ20" i="31"/>
  <c r="BZ19" i="31"/>
  <c r="BZ18" i="31"/>
  <c r="BZ17" i="31"/>
  <c r="BZ16" i="31"/>
  <c r="BZ15" i="31"/>
  <c r="BZ14" i="31"/>
  <c r="BZ13" i="31"/>
  <c r="BZ12" i="31"/>
  <c r="BZ11" i="31"/>
  <c r="BZ10" i="31"/>
  <c r="BZ9" i="31"/>
  <c r="BZ8" i="31"/>
  <c r="BZ7" i="31"/>
  <c r="BZ6" i="31"/>
  <c r="BW234" i="31"/>
  <c r="BW233" i="31"/>
  <c r="BW232" i="31"/>
  <c r="BW224" i="31"/>
  <c r="BW223" i="31"/>
  <c r="BW222" i="31"/>
  <c r="BW221" i="31"/>
  <c r="BW220" i="31"/>
  <c r="BW219" i="31"/>
  <c r="BW218" i="31"/>
  <c r="BW217" i="31"/>
  <c r="BW216" i="31"/>
  <c r="BW215" i="31"/>
  <c r="BW214" i="31"/>
  <c r="BW213" i="31"/>
  <c r="BW212" i="31"/>
  <c r="BW211" i="31"/>
  <c r="BW210" i="31"/>
  <c r="BW209" i="31"/>
  <c r="BW208" i="31"/>
  <c r="BW207" i="31"/>
  <c r="BW206" i="31"/>
  <c r="BW205" i="31"/>
  <c r="BW204" i="31"/>
  <c r="BW203" i="31"/>
  <c r="BW202" i="31"/>
  <c r="BW201" i="31"/>
  <c r="BW200" i="31"/>
  <c r="BW199" i="31"/>
  <c r="BW198" i="31"/>
  <c r="BW197" i="31"/>
  <c r="BW196" i="31"/>
  <c r="BW195" i="31"/>
  <c r="BW194" i="31"/>
  <c r="BW193" i="31"/>
  <c r="BW192" i="31"/>
  <c r="BW191" i="31"/>
  <c r="BW190" i="31"/>
  <c r="BW189" i="31"/>
  <c r="BW188" i="31"/>
  <c r="BW187" i="31"/>
  <c r="BW186" i="31"/>
  <c r="BW185" i="31"/>
  <c r="BW184" i="31"/>
  <c r="BW183" i="31"/>
  <c r="BW182" i="31"/>
  <c r="BW181" i="31"/>
  <c r="BW180" i="31"/>
  <c r="BW179" i="31"/>
  <c r="BW178" i="31"/>
  <c r="BW177" i="31"/>
  <c r="BW176" i="31"/>
  <c r="BW175" i="31"/>
  <c r="BW174" i="31"/>
  <c r="BW173" i="31"/>
  <c r="BW172" i="31"/>
  <c r="BW171" i="31"/>
  <c r="BW170" i="31"/>
  <c r="BW169" i="31"/>
  <c r="BW168" i="31"/>
  <c r="BW167" i="31"/>
  <c r="BW166" i="31"/>
  <c r="BW165" i="31"/>
  <c r="BW164" i="31"/>
  <c r="BW163" i="31"/>
  <c r="BW162" i="31"/>
  <c r="BW161" i="31"/>
  <c r="BW160" i="31"/>
  <c r="BW159" i="31"/>
  <c r="BW158" i="31"/>
  <c r="BW157" i="31"/>
  <c r="BW156" i="31"/>
  <c r="BW155" i="31"/>
  <c r="BW154" i="31"/>
  <c r="BW153" i="31"/>
  <c r="BW152" i="31"/>
  <c r="BW151" i="31"/>
  <c r="BW150" i="31"/>
  <c r="BW149" i="31"/>
  <c r="BW148" i="31"/>
  <c r="BW147" i="31"/>
  <c r="BW146" i="31"/>
  <c r="BW145" i="31"/>
  <c r="BW144" i="31"/>
  <c r="BW140" i="31"/>
  <c r="BW139" i="31"/>
  <c r="BW138" i="31"/>
  <c r="BW137" i="31"/>
  <c r="BW136" i="31"/>
  <c r="BW135" i="31"/>
  <c r="BW134" i="31"/>
  <c r="BW133" i="31"/>
  <c r="BW132" i="31"/>
  <c r="BW131" i="31"/>
  <c r="BW130" i="31"/>
  <c r="BW129" i="31"/>
  <c r="BW128" i="31"/>
  <c r="BW127" i="31"/>
  <c r="BW126" i="31"/>
  <c r="BW125" i="31"/>
  <c r="BW124" i="31"/>
  <c r="BW123" i="31"/>
  <c r="BW122" i="31"/>
  <c r="BW121" i="31"/>
  <c r="BW120" i="31"/>
  <c r="BW119" i="31"/>
  <c r="BW118" i="31"/>
  <c r="BW117" i="31"/>
  <c r="BW116" i="31"/>
  <c r="BW115" i="31"/>
  <c r="BW114" i="31"/>
  <c r="BW113" i="31"/>
  <c r="BW110" i="31"/>
  <c r="BW109" i="31"/>
  <c r="BW108" i="31"/>
  <c r="BW107" i="31"/>
  <c r="BW106" i="31"/>
  <c r="BW105" i="31"/>
  <c r="BW104" i="31"/>
  <c r="BW103" i="31"/>
  <c r="BW102" i="31"/>
  <c r="BW101" i="31"/>
  <c r="BW100" i="31"/>
  <c r="BW99" i="31"/>
  <c r="BW98" i="31"/>
  <c r="BW97" i="31"/>
  <c r="BW96" i="31"/>
  <c r="BW95" i="31"/>
  <c r="BW94" i="31"/>
  <c r="BW93" i="31"/>
  <c r="BW92" i="31"/>
  <c r="BW91" i="31"/>
  <c r="BW90" i="31"/>
  <c r="BW89" i="31"/>
  <c r="BW88" i="31"/>
  <c r="BW87" i="31"/>
  <c r="BW86" i="31"/>
  <c r="BW85" i="31"/>
  <c r="BW84" i="31"/>
  <c r="BW83" i="31"/>
  <c r="BW82" i="31"/>
  <c r="BW81" i="31"/>
  <c r="BW80" i="31"/>
  <c r="BW79" i="31"/>
  <c r="BW78" i="31"/>
  <c r="BW77" i="31"/>
  <c r="BW76" i="31"/>
  <c r="BW75" i="31"/>
  <c r="BW74" i="31"/>
  <c r="BW73" i="31"/>
  <c r="BW72" i="31"/>
  <c r="BW71" i="31"/>
  <c r="BW231" i="31"/>
  <c r="BW230" i="31"/>
  <c r="BW229" i="31"/>
  <c r="BW228" i="31"/>
  <c r="BW69" i="31"/>
  <c r="BW68" i="31"/>
  <c r="BW67" i="31"/>
  <c r="BW63" i="31"/>
  <c r="BW64" i="31"/>
  <c r="BW60" i="31"/>
  <c r="BW59" i="31"/>
  <c r="BW58" i="31"/>
  <c r="BW57" i="31"/>
  <c r="BW56" i="31"/>
  <c r="BW55" i="31"/>
  <c r="BW54" i="31"/>
  <c r="BW53" i="31"/>
  <c r="BW52" i="31"/>
  <c r="BW51" i="31"/>
  <c r="BW50" i="31"/>
  <c r="BW49" i="31"/>
  <c r="BW48" i="31"/>
  <c r="BW47" i="31"/>
  <c r="BW46" i="31"/>
  <c r="BW45" i="31"/>
  <c r="BW44" i="31"/>
  <c r="BW43" i="31"/>
  <c r="BW42" i="31"/>
  <c r="BW41" i="31"/>
  <c r="BW40" i="31"/>
  <c r="BW38" i="31"/>
  <c r="BW37" i="31"/>
  <c r="BW36" i="31"/>
  <c r="BW35" i="31"/>
  <c r="BW34" i="31"/>
  <c r="BW33" i="31"/>
  <c r="BW32" i="31"/>
  <c r="BW31" i="31"/>
  <c r="BW30" i="31"/>
  <c r="BW29" i="31"/>
  <c r="BW28" i="31"/>
  <c r="BW27" i="31"/>
  <c r="BW26" i="31"/>
  <c r="BW25" i="31"/>
  <c r="BW24" i="31"/>
  <c r="BW23" i="31"/>
  <c r="BW20" i="31"/>
  <c r="BW19" i="31"/>
  <c r="BW18" i="31"/>
  <c r="BW17" i="31"/>
  <c r="BW16" i="31"/>
  <c r="BW15" i="31"/>
  <c r="BW14" i="31"/>
  <c r="BW13" i="31"/>
  <c r="BW12" i="31"/>
  <c r="BW11" i="31"/>
  <c r="BW10" i="31"/>
  <c r="BW9" i="31"/>
  <c r="BW8" i="31"/>
  <c r="BW7" i="31"/>
  <c r="BW6" i="31"/>
  <c r="BW5" i="31"/>
  <c r="BT235" i="31"/>
  <c r="BT234" i="31"/>
  <c r="BT233" i="31"/>
  <c r="BT232" i="31"/>
  <c r="BT224" i="31"/>
  <c r="BT223" i="31"/>
  <c r="BT222" i="31"/>
  <c r="BT221" i="31"/>
  <c r="BT220" i="31"/>
  <c r="BT219" i="31"/>
  <c r="BT218" i="31"/>
  <c r="BT217" i="31"/>
  <c r="BT216" i="31"/>
  <c r="BT215" i="31"/>
  <c r="BT214" i="31"/>
  <c r="BT213" i="31"/>
  <c r="BT212" i="31"/>
  <c r="BT211" i="31"/>
  <c r="BT210" i="31"/>
  <c r="BT209" i="31"/>
  <c r="BT208" i="31"/>
  <c r="BT207" i="31"/>
  <c r="BT206" i="31"/>
  <c r="BT205" i="31"/>
  <c r="BT204" i="31"/>
  <c r="BT203" i="31"/>
  <c r="BT202" i="31"/>
  <c r="BT201" i="31"/>
  <c r="BT200" i="31"/>
  <c r="BT199" i="31"/>
  <c r="BT198" i="31"/>
  <c r="BT197" i="31"/>
  <c r="BT196" i="31"/>
  <c r="BT195" i="31"/>
  <c r="BT194" i="31"/>
  <c r="BT193" i="31"/>
  <c r="BT192" i="31"/>
  <c r="BT191" i="31"/>
  <c r="BT190" i="31"/>
  <c r="BT189" i="31"/>
  <c r="BT188" i="31"/>
  <c r="BT187" i="31"/>
  <c r="BT186" i="31"/>
  <c r="BT185" i="31"/>
  <c r="BT184" i="31"/>
  <c r="BT183" i="31"/>
  <c r="BT182" i="31"/>
  <c r="BT181" i="31"/>
  <c r="BT180" i="31"/>
  <c r="BT179" i="31"/>
  <c r="BT178" i="31"/>
  <c r="BT177" i="31"/>
  <c r="BT176" i="31"/>
  <c r="BT175" i="31"/>
  <c r="BT174" i="31"/>
  <c r="BT173" i="31"/>
  <c r="BT172" i="31"/>
  <c r="BT171" i="31"/>
  <c r="BT170" i="31"/>
  <c r="BT169" i="31"/>
  <c r="BT168" i="31"/>
  <c r="BT167" i="31"/>
  <c r="BT166" i="31"/>
  <c r="BT165" i="31"/>
  <c r="BT164" i="31"/>
  <c r="BT163" i="31"/>
  <c r="BT162" i="31"/>
  <c r="BT161" i="31"/>
  <c r="BT160" i="31"/>
  <c r="BT159" i="31"/>
  <c r="BT158" i="31"/>
  <c r="BT157" i="31"/>
  <c r="BT156" i="31"/>
  <c r="BT155" i="31"/>
  <c r="BT154" i="31"/>
  <c r="BT153" i="31"/>
  <c r="BT152" i="31"/>
  <c r="BT151" i="31"/>
  <c r="BT150" i="31"/>
  <c r="BT149" i="31"/>
  <c r="BT148" i="31"/>
  <c r="BT147" i="31"/>
  <c r="BT146" i="31"/>
  <c r="BT145" i="31"/>
  <c r="BT144" i="31"/>
  <c r="BT140" i="31"/>
  <c r="BT139" i="31"/>
  <c r="BT138" i="31"/>
  <c r="BT137" i="31"/>
  <c r="BT136" i="31"/>
  <c r="BT135" i="31"/>
  <c r="BT134" i="31"/>
  <c r="BT133" i="31"/>
  <c r="BT132" i="31"/>
  <c r="BT131" i="31"/>
  <c r="BT130" i="31"/>
  <c r="BT129" i="31"/>
  <c r="BT128" i="31"/>
  <c r="BT127" i="31"/>
  <c r="BT126" i="31"/>
  <c r="BT125" i="31"/>
  <c r="BT124" i="31"/>
  <c r="BT123" i="31"/>
  <c r="BT122" i="31"/>
  <c r="BT121" i="31"/>
  <c r="BT120" i="31"/>
  <c r="BT119" i="31"/>
  <c r="BT118" i="31"/>
  <c r="BT117" i="31"/>
  <c r="BT116" i="31"/>
  <c r="BT115" i="31"/>
  <c r="BT114" i="31"/>
  <c r="BT113" i="31"/>
  <c r="BT110" i="31"/>
  <c r="BT109" i="31"/>
  <c r="BT108" i="31"/>
  <c r="BT107" i="31"/>
  <c r="BT106" i="31"/>
  <c r="BT105" i="31"/>
  <c r="BT104" i="31"/>
  <c r="BT103" i="31"/>
  <c r="BT102" i="31"/>
  <c r="BT101" i="31"/>
  <c r="BT100" i="31"/>
  <c r="BT99" i="31"/>
  <c r="BT98" i="31"/>
  <c r="BT97" i="31"/>
  <c r="BT96" i="31"/>
  <c r="BT95" i="31"/>
  <c r="BT94" i="31"/>
  <c r="BT93" i="31"/>
  <c r="BT92" i="31"/>
  <c r="BT91" i="31"/>
  <c r="BT90" i="31"/>
  <c r="BT89" i="31"/>
  <c r="BT88" i="31"/>
  <c r="BT87" i="31"/>
  <c r="BT86" i="31"/>
  <c r="BT85" i="31"/>
  <c r="BT84" i="31"/>
  <c r="BT83" i="31"/>
  <c r="BT82" i="31"/>
  <c r="BT81" i="31"/>
  <c r="BT80" i="31"/>
  <c r="BT79" i="31"/>
  <c r="BT78" i="31"/>
  <c r="BT77" i="31"/>
  <c r="BT76" i="31"/>
  <c r="BT75" i="31"/>
  <c r="BT74" i="31"/>
  <c r="BT73" i="31"/>
  <c r="BT72" i="31"/>
  <c r="BT71" i="31"/>
  <c r="BT231" i="31"/>
  <c r="BT230" i="31"/>
  <c r="BT229" i="31"/>
  <c r="BT228" i="31"/>
  <c r="BT69" i="31"/>
  <c r="BT68" i="31"/>
  <c r="BT67" i="31"/>
  <c r="BT63" i="31"/>
  <c r="BT64" i="31"/>
  <c r="BT60" i="31"/>
  <c r="BT59" i="31"/>
  <c r="BT58" i="31"/>
  <c r="BT57" i="31"/>
  <c r="BT56" i="31"/>
  <c r="BT55" i="31"/>
  <c r="BT54" i="31"/>
  <c r="BT53" i="31"/>
  <c r="BT52" i="31"/>
  <c r="BT51" i="31"/>
  <c r="BT50" i="31"/>
  <c r="BT49" i="31"/>
  <c r="BT48" i="31"/>
  <c r="BT47" i="31"/>
  <c r="BT46" i="31"/>
  <c r="BT45" i="31"/>
  <c r="BT44" i="31"/>
  <c r="BT43" i="31"/>
  <c r="BT42" i="31"/>
  <c r="BT41" i="31"/>
  <c r="BT40" i="31"/>
  <c r="BT38" i="31"/>
  <c r="BT37" i="31"/>
  <c r="BT36" i="31"/>
  <c r="BT35" i="31"/>
  <c r="BT34" i="31"/>
  <c r="BT33" i="31"/>
  <c r="BT32" i="31"/>
  <c r="BT31" i="31"/>
  <c r="BT30" i="31"/>
  <c r="BT29" i="31"/>
  <c r="BT28" i="31"/>
  <c r="BT27" i="31"/>
  <c r="BT26" i="31"/>
  <c r="BT25" i="31"/>
  <c r="BT24" i="31"/>
  <c r="BT23" i="31"/>
  <c r="BT20" i="31"/>
  <c r="BT19" i="31"/>
  <c r="BT18" i="31"/>
  <c r="BT17" i="31"/>
  <c r="BT16" i="31"/>
  <c r="BT15" i="31"/>
  <c r="BT14" i="31"/>
  <c r="BT13" i="31"/>
  <c r="BT12" i="31"/>
  <c r="BT11" i="31"/>
  <c r="BT10" i="31"/>
  <c r="BT9" i="31"/>
  <c r="BT8" i="31"/>
  <c r="BT7" i="31"/>
  <c r="BT6" i="31"/>
  <c r="BQ234" i="31"/>
  <c r="BQ233" i="31"/>
  <c r="BQ232" i="31"/>
  <c r="BQ224" i="31"/>
  <c r="BQ223" i="31"/>
  <c r="BQ222" i="31"/>
  <c r="BQ221" i="31"/>
  <c r="BQ220" i="31"/>
  <c r="BQ219" i="31"/>
  <c r="BQ218" i="31"/>
  <c r="BQ217" i="31"/>
  <c r="BQ216" i="31"/>
  <c r="BQ215" i="31"/>
  <c r="BQ214" i="31"/>
  <c r="BQ213" i="31"/>
  <c r="BQ212" i="31"/>
  <c r="BQ211" i="31"/>
  <c r="BQ210" i="31"/>
  <c r="BQ209" i="31"/>
  <c r="BQ208" i="31"/>
  <c r="BQ207" i="31"/>
  <c r="BQ206" i="31"/>
  <c r="BQ205" i="31"/>
  <c r="BQ204" i="31"/>
  <c r="BQ203" i="31"/>
  <c r="BQ202" i="31"/>
  <c r="BQ201" i="31"/>
  <c r="BQ200" i="31"/>
  <c r="BQ199" i="31"/>
  <c r="BQ198" i="31"/>
  <c r="BQ197" i="31"/>
  <c r="BQ196" i="31"/>
  <c r="BQ195" i="31"/>
  <c r="BQ194" i="31"/>
  <c r="BQ193" i="31"/>
  <c r="BQ192" i="31"/>
  <c r="BQ191" i="31"/>
  <c r="BQ190" i="31"/>
  <c r="BQ189" i="31"/>
  <c r="BQ188" i="31"/>
  <c r="BQ187" i="31"/>
  <c r="BQ186" i="31"/>
  <c r="BQ185" i="31"/>
  <c r="BQ184" i="31"/>
  <c r="BQ183" i="31"/>
  <c r="BQ182" i="31"/>
  <c r="BQ181" i="31"/>
  <c r="BQ180" i="31"/>
  <c r="BQ179" i="31"/>
  <c r="BQ178" i="31"/>
  <c r="BQ177" i="31"/>
  <c r="BQ176" i="31"/>
  <c r="BQ175" i="31"/>
  <c r="BQ174" i="31"/>
  <c r="BQ173" i="31"/>
  <c r="BQ172" i="31"/>
  <c r="BQ171" i="31"/>
  <c r="BQ170" i="31"/>
  <c r="BQ169" i="31"/>
  <c r="BQ168" i="31"/>
  <c r="BQ167" i="31"/>
  <c r="BQ166" i="31"/>
  <c r="BQ165" i="31"/>
  <c r="BQ164" i="31"/>
  <c r="BQ163" i="31"/>
  <c r="BQ162" i="31"/>
  <c r="BQ161" i="31"/>
  <c r="BQ160" i="31"/>
  <c r="BQ159" i="31"/>
  <c r="BQ158" i="31"/>
  <c r="BQ157" i="31"/>
  <c r="BQ156" i="31"/>
  <c r="BQ155" i="31"/>
  <c r="BQ154" i="31"/>
  <c r="BQ153" i="31"/>
  <c r="BQ152" i="31"/>
  <c r="BQ151" i="31"/>
  <c r="BQ150" i="31"/>
  <c r="BQ149" i="31"/>
  <c r="BQ148" i="31"/>
  <c r="BQ147" i="31"/>
  <c r="BQ146" i="31"/>
  <c r="BQ145" i="31"/>
  <c r="BQ144" i="31"/>
  <c r="BQ140" i="31"/>
  <c r="BQ139" i="31"/>
  <c r="BQ138" i="31"/>
  <c r="BQ137" i="31"/>
  <c r="BQ136" i="31"/>
  <c r="BQ135" i="31"/>
  <c r="BQ134" i="31"/>
  <c r="BQ133" i="31"/>
  <c r="BQ132" i="31"/>
  <c r="BQ131" i="31"/>
  <c r="BQ130" i="31"/>
  <c r="BQ129" i="31"/>
  <c r="BQ128" i="31"/>
  <c r="BQ127" i="31"/>
  <c r="BQ126" i="31"/>
  <c r="BQ125" i="31"/>
  <c r="BQ124" i="31"/>
  <c r="BQ123" i="31"/>
  <c r="BQ122" i="31"/>
  <c r="BQ121" i="31"/>
  <c r="BQ120" i="31"/>
  <c r="BQ119" i="31"/>
  <c r="BQ118" i="31"/>
  <c r="BQ117" i="31"/>
  <c r="BQ116" i="31"/>
  <c r="BQ115" i="31"/>
  <c r="BQ114" i="31"/>
  <c r="BQ113" i="31"/>
  <c r="BQ110" i="31"/>
  <c r="BQ109" i="31"/>
  <c r="BQ108" i="31"/>
  <c r="BQ107" i="31"/>
  <c r="BQ106" i="31"/>
  <c r="BQ105" i="31"/>
  <c r="BQ104" i="31"/>
  <c r="BQ103" i="31"/>
  <c r="BQ102" i="31"/>
  <c r="BQ101" i="31"/>
  <c r="BQ100" i="31"/>
  <c r="BQ99" i="31"/>
  <c r="BQ98" i="31"/>
  <c r="BQ97" i="31"/>
  <c r="BQ96" i="31"/>
  <c r="BQ95" i="31"/>
  <c r="BQ94" i="31"/>
  <c r="BQ93" i="31"/>
  <c r="BQ92" i="31"/>
  <c r="BQ91" i="31"/>
  <c r="BQ90" i="31"/>
  <c r="BQ89" i="31"/>
  <c r="BQ88" i="31"/>
  <c r="BQ87" i="31"/>
  <c r="BQ86" i="31"/>
  <c r="BQ85" i="31"/>
  <c r="BQ84" i="31"/>
  <c r="BQ83" i="31"/>
  <c r="BQ82" i="31"/>
  <c r="BQ81" i="31"/>
  <c r="BQ80" i="31"/>
  <c r="BQ79" i="31"/>
  <c r="BQ78" i="31"/>
  <c r="BQ77" i="31"/>
  <c r="BQ76" i="31"/>
  <c r="BQ75" i="31"/>
  <c r="BQ74" i="31"/>
  <c r="BQ73" i="31"/>
  <c r="BQ72" i="31"/>
  <c r="BQ71" i="31"/>
  <c r="BQ231" i="31"/>
  <c r="BQ230" i="31"/>
  <c r="BQ229" i="31"/>
  <c r="BQ228" i="31"/>
  <c r="BQ69" i="31"/>
  <c r="BQ68" i="31"/>
  <c r="BQ67" i="31"/>
  <c r="BQ63" i="31"/>
  <c r="BQ64" i="31"/>
  <c r="BQ60" i="31"/>
  <c r="BQ59" i="31"/>
  <c r="BQ58" i="31"/>
  <c r="BQ57" i="31"/>
  <c r="BQ56" i="31"/>
  <c r="BQ55" i="31"/>
  <c r="BQ54" i="31"/>
  <c r="BQ53" i="31"/>
  <c r="BQ52" i="31"/>
  <c r="BQ51" i="31"/>
  <c r="BQ50" i="31"/>
  <c r="BQ49" i="31"/>
  <c r="BQ48" i="31"/>
  <c r="BQ47" i="31"/>
  <c r="BQ46" i="31"/>
  <c r="BQ45" i="31"/>
  <c r="BQ44" i="31"/>
  <c r="BQ43" i="31"/>
  <c r="BQ42" i="31"/>
  <c r="BQ41" i="31"/>
  <c r="BQ40" i="31"/>
  <c r="BQ38" i="31"/>
  <c r="BQ37" i="31"/>
  <c r="BQ36" i="31"/>
  <c r="BQ35" i="31"/>
  <c r="BQ34" i="31"/>
  <c r="BQ33" i="31"/>
  <c r="BQ32" i="31"/>
  <c r="BQ31" i="31"/>
  <c r="BQ30" i="31"/>
  <c r="BQ29" i="31"/>
  <c r="BQ28" i="31"/>
  <c r="BQ27" i="31"/>
  <c r="BQ26" i="31"/>
  <c r="BQ25" i="31"/>
  <c r="BQ24" i="31"/>
  <c r="BQ23" i="31"/>
  <c r="BQ20" i="31"/>
  <c r="BQ19" i="31"/>
  <c r="BQ18" i="31"/>
  <c r="BQ17" i="31"/>
  <c r="BQ16" i="31"/>
  <c r="BQ15" i="31"/>
  <c r="BQ14" i="31"/>
  <c r="BQ13" i="31"/>
  <c r="BQ12" i="31"/>
  <c r="BQ11" i="31"/>
  <c r="BQ10" i="31"/>
  <c r="BQ9" i="31"/>
  <c r="BQ8" i="31"/>
  <c r="BQ7" i="31"/>
  <c r="BQ6" i="31"/>
  <c r="BQ5" i="31"/>
  <c r="BN235" i="31"/>
  <c r="BN234" i="31"/>
  <c r="BN233" i="31"/>
  <c r="BN232" i="31"/>
  <c r="BN224" i="31"/>
  <c r="BN223" i="31"/>
  <c r="BN222" i="31"/>
  <c r="BN221" i="31"/>
  <c r="BN220" i="31"/>
  <c r="BN219" i="31"/>
  <c r="BN218" i="31"/>
  <c r="BN217" i="31"/>
  <c r="BN216" i="31"/>
  <c r="BN215" i="31"/>
  <c r="BN214" i="31"/>
  <c r="BN213" i="31"/>
  <c r="BN212" i="31"/>
  <c r="BN211" i="31"/>
  <c r="BN210" i="31"/>
  <c r="BN209" i="31"/>
  <c r="BN208" i="31"/>
  <c r="BN207" i="31"/>
  <c r="BN206" i="31"/>
  <c r="BN205" i="31"/>
  <c r="BN204" i="31"/>
  <c r="BN203" i="31"/>
  <c r="BN202" i="31"/>
  <c r="BN201" i="31"/>
  <c r="BN200" i="31"/>
  <c r="BN199" i="31"/>
  <c r="BN198" i="31"/>
  <c r="BN197" i="31"/>
  <c r="BN196" i="31"/>
  <c r="BN195" i="31"/>
  <c r="BN194" i="31"/>
  <c r="BN193" i="31"/>
  <c r="BN192" i="31"/>
  <c r="BN191" i="31"/>
  <c r="BN190" i="31"/>
  <c r="BN189" i="31"/>
  <c r="BN188" i="31"/>
  <c r="BN187" i="31"/>
  <c r="BN186" i="31"/>
  <c r="BN185" i="31"/>
  <c r="BN184" i="31"/>
  <c r="BN183" i="31"/>
  <c r="BN182" i="31"/>
  <c r="BN181" i="31"/>
  <c r="BN180" i="31"/>
  <c r="BN179" i="31"/>
  <c r="BN178" i="31"/>
  <c r="BN177" i="31"/>
  <c r="BN176" i="31"/>
  <c r="BN175" i="31"/>
  <c r="BN174" i="31"/>
  <c r="BN173" i="31"/>
  <c r="BN172" i="31"/>
  <c r="BN171" i="31"/>
  <c r="BN170" i="31"/>
  <c r="BN169" i="31"/>
  <c r="BN168" i="31"/>
  <c r="BN167" i="31"/>
  <c r="BN166" i="31"/>
  <c r="BN165" i="31"/>
  <c r="BN164" i="31"/>
  <c r="BN163" i="31"/>
  <c r="BN162" i="31"/>
  <c r="BN161" i="31"/>
  <c r="BN160" i="31"/>
  <c r="BN159" i="31"/>
  <c r="BN158" i="31"/>
  <c r="BN157" i="31"/>
  <c r="BN156" i="31"/>
  <c r="BN155" i="31"/>
  <c r="BN154" i="31"/>
  <c r="BN153" i="31"/>
  <c r="BN152" i="31"/>
  <c r="BN151" i="31"/>
  <c r="BN150" i="31"/>
  <c r="BN149" i="31"/>
  <c r="BN148" i="31"/>
  <c r="BN147" i="31"/>
  <c r="BN146" i="31"/>
  <c r="BN145" i="31"/>
  <c r="BN144" i="31"/>
  <c r="BN140" i="31"/>
  <c r="BN139" i="31"/>
  <c r="BN138" i="31"/>
  <c r="BN137" i="31"/>
  <c r="BN136" i="31"/>
  <c r="BN135" i="31"/>
  <c r="BN134" i="31"/>
  <c r="BN133" i="31"/>
  <c r="BN132" i="31"/>
  <c r="BN131" i="31"/>
  <c r="BN130" i="31"/>
  <c r="BN129" i="31"/>
  <c r="BN128" i="31"/>
  <c r="BN127" i="31"/>
  <c r="BN126" i="31"/>
  <c r="BN125" i="31"/>
  <c r="BN124" i="31"/>
  <c r="BN123" i="31"/>
  <c r="BN122" i="31"/>
  <c r="BN121" i="31"/>
  <c r="BN120" i="31"/>
  <c r="BN119" i="31"/>
  <c r="BN118" i="31"/>
  <c r="BN117" i="31"/>
  <c r="BN116" i="31"/>
  <c r="BN115" i="31"/>
  <c r="BN114" i="31"/>
  <c r="BN113" i="31"/>
  <c r="BN110" i="31"/>
  <c r="BN109" i="31"/>
  <c r="BN108" i="31"/>
  <c r="BN107" i="31"/>
  <c r="BN106" i="31"/>
  <c r="BN105" i="31"/>
  <c r="BN104" i="31"/>
  <c r="BN103" i="31"/>
  <c r="BN102" i="31"/>
  <c r="BN101" i="31"/>
  <c r="BN100" i="31"/>
  <c r="BN99" i="31"/>
  <c r="BN98" i="31"/>
  <c r="BN97" i="31"/>
  <c r="BN96" i="31"/>
  <c r="BN95" i="31"/>
  <c r="BN94" i="31"/>
  <c r="BN93" i="31"/>
  <c r="BN92" i="31"/>
  <c r="BN91" i="31"/>
  <c r="BN90" i="31"/>
  <c r="BN89" i="31"/>
  <c r="BN88" i="31"/>
  <c r="BN87" i="31"/>
  <c r="BN86" i="31"/>
  <c r="BN85" i="31"/>
  <c r="BN84" i="31"/>
  <c r="BN83" i="31"/>
  <c r="BN82" i="31"/>
  <c r="BN81" i="31"/>
  <c r="BN80" i="31"/>
  <c r="BN79" i="31"/>
  <c r="BN78" i="31"/>
  <c r="BN77" i="31"/>
  <c r="BN76" i="31"/>
  <c r="BN75" i="31"/>
  <c r="BN74" i="31"/>
  <c r="BN73" i="31"/>
  <c r="BN72" i="31"/>
  <c r="BN71" i="31"/>
  <c r="BN231" i="31"/>
  <c r="BN230" i="31"/>
  <c r="BN229" i="31"/>
  <c r="BN228" i="31"/>
  <c r="BN69" i="31"/>
  <c r="BN68" i="31"/>
  <c r="BN67" i="31"/>
  <c r="BN63" i="31"/>
  <c r="BN64" i="31"/>
  <c r="BN60" i="31"/>
  <c r="BN59" i="31"/>
  <c r="BN58" i="31"/>
  <c r="BN57" i="31"/>
  <c r="BN56" i="31"/>
  <c r="BN55" i="31"/>
  <c r="BN54" i="31"/>
  <c r="BN53" i="31"/>
  <c r="BN52" i="31"/>
  <c r="BN51" i="31"/>
  <c r="BN50" i="31"/>
  <c r="BN49" i="31"/>
  <c r="BN48" i="31"/>
  <c r="BN47" i="31"/>
  <c r="BN46" i="31"/>
  <c r="BN45" i="31"/>
  <c r="BN44" i="31"/>
  <c r="BN43" i="31"/>
  <c r="BN42" i="31"/>
  <c r="BN41" i="31"/>
  <c r="BN40" i="31"/>
  <c r="BN38" i="31"/>
  <c r="BN37" i="31"/>
  <c r="BN36" i="31"/>
  <c r="BN35" i="31"/>
  <c r="BN34" i="31"/>
  <c r="BN33" i="31"/>
  <c r="BN32" i="31"/>
  <c r="BN31" i="31"/>
  <c r="BN30" i="31"/>
  <c r="BN29" i="31"/>
  <c r="BN28" i="31"/>
  <c r="BN27" i="31"/>
  <c r="BN26" i="31"/>
  <c r="BN25" i="31"/>
  <c r="BN24" i="31"/>
  <c r="BN23" i="31"/>
  <c r="BN20" i="31"/>
  <c r="BN19" i="31"/>
  <c r="BN18" i="31"/>
  <c r="BN17" i="31"/>
  <c r="BN16" i="31"/>
  <c r="BN15" i="31"/>
  <c r="BN14" i="31"/>
  <c r="BN13" i="31"/>
  <c r="BN12" i="31"/>
  <c r="BN11" i="31"/>
  <c r="BN10" i="31"/>
  <c r="BN9" i="31"/>
  <c r="BN8" i="31"/>
  <c r="BN7" i="31"/>
  <c r="BN6" i="31"/>
  <c r="BN5" i="31"/>
  <c r="BK235" i="31"/>
  <c r="BK234" i="31"/>
  <c r="BK233" i="31"/>
  <c r="BK232" i="31"/>
  <c r="BK224" i="31"/>
  <c r="BK223" i="31"/>
  <c r="BK222" i="31"/>
  <c r="BK221" i="31"/>
  <c r="BK220" i="31"/>
  <c r="BK219" i="31"/>
  <c r="BK218" i="31"/>
  <c r="BK217" i="31"/>
  <c r="BK216" i="31"/>
  <c r="BK215" i="31"/>
  <c r="BK214" i="31"/>
  <c r="BK213" i="31"/>
  <c r="BK212" i="31"/>
  <c r="BK211" i="31"/>
  <c r="BK210" i="31"/>
  <c r="BK209" i="31"/>
  <c r="BK208" i="31"/>
  <c r="BK207" i="31"/>
  <c r="BK206" i="31"/>
  <c r="BK205" i="31"/>
  <c r="BK204" i="31"/>
  <c r="BK203" i="31"/>
  <c r="BK202" i="31"/>
  <c r="BK201" i="31"/>
  <c r="BK200" i="31"/>
  <c r="BK199" i="31"/>
  <c r="BK198" i="31"/>
  <c r="BK197" i="31"/>
  <c r="BK196" i="31"/>
  <c r="BK195" i="31"/>
  <c r="BK194" i="31"/>
  <c r="BK193" i="31"/>
  <c r="BK192" i="31"/>
  <c r="BK191" i="31"/>
  <c r="BK190" i="31"/>
  <c r="BK189" i="31"/>
  <c r="BK188" i="31"/>
  <c r="BK187" i="31"/>
  <c r="BK186" i="31"/>
  <c r="BK185" i="31"/>
  <c r="BK184" i="31"/>
  <c r="BK183" i="31"/>
  <c r="BK182" i="31"/>
  <c r="BK181" i="31"/>
  <c r="BK180" i="31"/>
  <c r="BK179" i="31"/>
  <c r="BK178" i="31"/>
  <c r="BK177" i="31"/>
  <c r="BK176" i="31"/>
  <c r="BK175" i="31"/>
  <c r="BK174" i="31"/>
  <c r="BK173" i="31"/>
  <c r="BK172" i="31"/>
  <c r="BK171" i="31"/>
  <c r="BK170" i="31"/>
  <c r="BK169" i="31"/>
  <c r="BK168" i="31"/>
  <c r="BK167" i="31"/>
  <c r="BK166" i="31"/>
  <c r="BK165" i="31"/>
  <c r="BK164" i="31"/>
  <c r="BK163" i="31"/>
  <c r="BK162" i="31"/>
  <c r="BK161" i="31"/>
  <c r="BK160" i="31"/>
  <c r="BK159" i="31"/>
  <c r="BK158" i="31"/>
  <c r="BK157" i="31"/>
  <c r="BK156" i="31"/>
  <c r="BK155" i="31"/>
  <c r="BK154" i="31"/>
  <c r="BK153" i="31"/>
  <c r="BK152" i="31"/>
  <c r="BK151" i="31"/>
  <c r="BK150" i="31"/>
  <c r="BK149" i="31"/>
  <c r="BK148" i="31"/>
  <c r="BK147" i="31"/>
  <c r="BK146" i="31"/>
  <c r="BK145" i="31"/>
  <c r="BK144" i="31"/>
  <c r="BK140" i="31"/>
  <c r="BK139" i="31"/>
  <c r="BK138" i="31"/>
  <c r="BK137" i="31"/>
  <c r="BK136" i="31"/>
  <c r="BK135" i="31"/>
  <c r="BK134" i="31"/>
  <c r="BK133" i="31"/>
  <c r="BK132" i="31"/>
  <c r="BK131" i="31"/>
  <c r="BK130" i="31"/>
  <c r="BK129" i="31"/>
  <c r="BK128" i="31"/>
  <c r="BK127" i="31"/>
  <c r="BK126" i="31"/>
  <c r="BK125" i="31"/>
  <c r="BK124" i="31"/>
  <c r="BK123" i="31"/>
  <c r="BK122" i="31"/>
  <c r="BK121" i="31"/>
  <c r="BK120" i="31"/>
  <c r="BK119" i="31"/>
  <c r="BK118" i="31"/>
  <c r="BK117" i="31"/>
  <c r="BK116" i="31"/>
  <c r="BK115" i="31"/>
  <c r="BK114" i="31"/>
  <c r="BK113" i="31"/>
  <c r="BK110" i="31"/>
  <c r="BK109" i="31"/>
  <c r="BK108" i="31"/>
  <c r="BK107" i="31"/>
  <c r="BK106" i="31"/>
  <c r="BK105" i="31"/>
  <c r="BK104" i="31"/>
  <c r="BK103" i="31"/>
  <c r="BK102" i="31"/>
  <c r="BK101" i="31"/>
  <c r="BK100" i="31"/>
  <c r="BK99" i="31"/>
  <c r="BK98" i="31"/>
  <c r="BK97" i="31"/>
  <c r="BK96" i="31"/>
  <c r="BK95" i="31"/>
  <c r="BK94" i="31"/>
  <c r="BK93" i="31"/>
  <c r="BK92" i="31"/>
  <c r="BK91" i="31"/>
  <c r="BK90" i="31"/>
  <c r="BK89" i="31"/>
  <c r="BK88" i="31"/>
  <c r="BK87" i="31"/>
  <c r="BK86" i="31"/>
  <c r="BK85" i="31"/>
  <c r="BK84" i="31"/>
  <c r="BK83" i="31"/>
  <c r="BK82" i="31"/>
  <c r="BK81" i="31"/>
  <c r="BK80" i="31"/>
  <c r="BK79" i="31"/>
  <c r="BK78" i="31"/>
  <c r="BK77" i="31"/>
  <c r="BK76" i="31"/>
  <c r="BK75" i="31"/>
  <c r="BK74" i="31"/>
  <c r="BK73" i="31"/>
  <c r="BK72" i="31"/>
  <c r="BK71" i="31"/>
  <c r="BK231" i="31"/>
  <c r="BK230" i="31"/>
  <c r="BK229" i="31"/>
  <c r="BK228" i="31"/>
  <c r="BK69" i="31"/>
  <c r="BK68" i="31"/>
  <c r="BK67" i="31"/>
  <c r="BK63" i="31"/>
  <c r="BK64" i="31"/>
  <c r="BK60" i="31"/>
  <c r="BK59" i="31"/>
  <c r="BK58" i="31"/>
  <c r="BK57" i="31"/>
  <c r="BK56" i="31"/>
  <c r="BK55" i="31"/>
  <c r="BK54" i="31"/>
  <c r="BK53" i="31"/>
  <c r="BK52" i="31"/>
  <c r="BK51" i="31"/>
  <c r="BK50" i="31"/>
  <c r="BK49" i="31"/>
  <c r="BK48" i="31"/>
  <c r="BK47" i="31"/>
  <c r="BK46" i="31"/>
  <c r="BK45" i="31"/>
  <c r="BK44" i="31"/>
  <c r="BK43" i="31"/>
  <c r="BK42" i="31"/>
  <c r="BK41" i="31"/>
  <c r="BK40" i="31"/>
  <c r="BK38" i="31"/>
  <c r="BK37" i="31"/>
  <c r="BK36" i="31"/>
  <c r="BK35" i="31"/>
  <c r="BK34" i="31"/>
  <c r="BK33" i="31"/>
  <c r="BK32" i="31"/>
  <c r="BK31" i="31"/>
  <c r="BK30" i="31"/>
  <c r="BK29" i="31"/>
  <c r="BK28" i="31"/>
  <c r="BK27" i="31"/>
  <c r="BK26" i="31"/>
  <c r="BK25" i="31"/>
  <c r="BK24" i="31"/>
  <c r="BK23" i="31"/>
  <c r="BK20" i="31"/>
  <c r="BK19" i="31"/>
  <c r="BK18" i="31"/>
  <c r="BK17" i="31"/>
  <c r="BK16" i="31"/>
  <c r="BK15" i="31"/>
  <c r="BK14" i="31"/>
  <c r="BK13" i="31"/>
  <c r="BK12" i="31"/>
  <c r="BK11" i="31"/>
  <c r="BK10" i="31"/>
  <c r="BK9" i="31"/>
  <c r="BK8" i="31"/>
  <c r="BK7" i="31"/>
  <c r="BK6" i="31"/>
  <c r="BK5" i="31"/>
  <c r="BH234" i="31"/>
  <c r="BH233" i="31"/>
  <c r="BH232" i="31"/>
  <c r="BH224" i="31"/>
  <c r="BH223" i="31"/>
  <c r="BH222" i="31"/>
  <c r="BH221" i="31"/>
  <c r="BH220" i="31"/>
  <c r="BH219" i="31"/>
  <c r="BH218" i="31"/>
  <c r="BH217" i="31"/>
  <c r="BH216" i="31"/>
  <c r="BH215" i="31"/>
  <c r="BH214" i="31"/>
  <c r="BH213" i="31"/>
  <c r="BH212" i="31"/>
  <c r="BH211" i="31"/>
  <c r="BH210" i="31"/>
  <c r="BH209" i="31"/>
  <c r="BH208" i="31"/>
  <c r="BH207" i="31"/>
  <c r="BH206" i="31"/>
  <c r="BH205" i="31"/>
  <c r="BH204" i="31"/>
  <c r="BH203" i="31"/>
  <c r="BH202" i="31"/>
  <c r="BH201" i="31"/>
  <c r="BH200" i="31"/>
  <c r="BH199" i="31"/>
  <c r="BH198" i="31"/>
  <c r="BH197" i="31"/>
  <c r="BH196" i="31"/>
  <c r="BH195" i="31"/>
  <c r="BH194" i="31"/>
  <c r="BH193" i="31"/>
  <c r="BH192" i="31"/>
  <c r="BH191" i="31"/>
  <c r="BH190" i="31"/>
  <c r="BH189" i="31"/>
  <c r="BH188" i="31"/>
  <c r="BH187" i="31"/>
  <c r="BH186" i="31"/>
  <c r="BH185" i="31"/>
  <c r="BH184" i="31"/>
  <c r="BH183" i="31"/>
  <c r="BH182" i="31"/>
  <c r="BH181" i="31"/>
  <c r="BH180" i="31"/>
  <c r="BH179" i="31"/>
  <c r="BH178" i="31"/>
  <c r="BH177" i="31"/>
  <c r="BH176" i="31"/>
  <c r="BH175" i="31"/>
  <c r="BH174" i="31"/>
  <c r="BH173" i="31"/>
  <c r="BH172" i="31"/>
  <c r="BH171" i="31"/>
  <c r="BH170" i="31"/>
  <c r="BH169" i="31"/>
  <c r="BH168" i="31"/>
  <c r="BH167" i="31"/>
  <c r="BH166" i="31"/>
  <c r="BH165" i="31"/>
  <c r="BH164" i="31"/>
  <c r="BH163" i="31"/>
  <c r="BH162" i="31"/>
  <c r="BH161" i="31"/>
  <c r="BH160" i="31"/>
  <c r="BH159" i="31"/>
  <c r="BH158" i="31"/>
  <c r="BH157" i="31"/>
  <c r="BH156" i="31"/>
  <c r="BH155" i="31"/>
  <c r="BH154" i="31"/>
  <c r="BH153" i="31"/>
  <c r="BH152" i="31"/>
  <c r="BH151" i="31"/>
  <c r="BH150" i="31"/>
  <c r="BH149" i="31"/>
  <c r="BH148" i="31"/>
  <c r="BH147" i="31"/>
  <c r="BH146" i="31"/>
  <c r="BH145" i="31"/>
  <c r="BH144" i="31"/>
  <c r="BH140" i="31"/>
  <c r="BH139" i="31"/>
  <c r="BH138" i="31"/>
  <c r="BH137" i="31"/>
  <c r="BH136" i="31"/>
  <c r="BH135" i="31"/>
  <c r="BH134" i="31"/>
  <c r="BH133" i="31"/>
  <c r="BH132" i="31"/>
  <c r="BH131" i="31"/>
  <c r="BH130" i="31"/>
  <c r="BH129" i="31"/>
  <c r="BH128" i="31"/>
  <c r="BH127" i="31"/>
  <c r="BH126" i="31"/>
  <c r="BH125" i="31"/>
  <c r="BH124" i="31"/>
  <c r="BH123" i="31"/>
  <c r="BH122" i="31"/>
  <c r="BH121" i="31"/>
  <c r="BH120" i="31"/>
  <c r="BH119" i="31"/>
  <c r="BH118" i="31"/>
  <c r="BH117" i="31"/>
  <c r="BH116" i="31"/>
  <c r="BH115" i="31"/>
  <c r="BH114" i="31"/>
  <c r="BH113" i="31"/>
  <c r="BH110" i="31"/>
  <c r="BH109" i="31"/>
  <c r="BH108" i="31"/>
  <c r="BH107" i="31"/>
  <c r="BH106" i="31"/>
  <c r="BH105" i="31"/>
  <c r="BH104" i="31"/>
  <c r="BH103" i="31"/>
  <c r="BH102" i="31"/>
  <c r="BH101" i="31"/>
  <c r="BH100" i="31"/>
  <c r="BH99" i="31"/>
  <c r="BH98" i="31"/>
  <c r="BH97" i="31"/>
  <c r="BH96" i="31"/>
  <c r="BH95" i="31"/>
  <c r="BH94" i="31"/>
  <c r="BH93" i="31"/>
  <c r="BH92" i="31"/>
  <c r="BH91" i="31"/>
  <c r="BH90" i="31"/>
  <c r="BH89" i="31"/>
  <c r="BH88" i="31"/>
  <c r="BH87" i="31"/>
  <c r="BH86" i="31"/>
  <c r="BH85" i="31"/>
  <c r="BH84" i="31"/>
  <c r="BH83" i="31"/>
  <c r="BH82" i="31"/>
  <c r="BH81" i="31"/>
  <c r="BH80" i="31"/>
  <c r="BH79" i="31"/>
  <c r="BH78" i="31"/>
  <c r="BH77" i="31"/>
  <c r="BH76" i="31"/>
  <c r="BH75" i="31"/>
  <c r="BH74" i="31"/>
  <c r="BH73" i="31"/>
  <c r="BH72" i="31"/>
  <c r="BH71" i="31"/>
  <c r="BH231" i="31"/>
  <c r="BH230" i="31"/>
  <c r="BH229" i="31"/>
  <c r="BH228" i="31"/>
  <c r="BH69" i="31"/>
  <c r="BH68" i="31"/>
  <c r="BH67" i="31"/>
  <c r="BH63" i="31"/>
  <c r="BH64" i="31"/>
  <c r="BH60" i="31"/>
  <c r="BH59" i="31"/>
  <c r="BH58" i="31"/>
  <c r="BH57" i="31"/>
  <c r="BH56" i="31"/>
  <c r="BH55" i="31"/>
  <c r="BH54" i="31"/>
  <c r="BH53" i="31"/>
  <c r="BH52" i="31"/>
  <c r="BH51" i="31"/>
  <c r="BH50" i="31"/>
  <c r="BH49" i="31"/>
  <c r="BH48" i="31"/>
  <c r="BH47" i="31"/>
  <c r="BH46" i="31"/>
  <c r="BH45" i="31"/>
  <c r="BH44" i="31"/>
  <c r="BH43" i="31"/>
  <c r="BH42" i="31"/>
  <c r="BH41" i="31"/>
  <c r="BH40" i="31"/>
  <c r="BH38" i="31"/>
  <c r="BH37" i="31"/>
  <c r="BH36" i="31"/>
  <c r="BH35" i="31"/>
  <c r="BH34" i="31"/>
  <c r="BH33" i="31"/>
  <c r="BH32" i="31"/>
  <c r="BH31" i="31"/>
  <c r="BH30" i="31"/>
  <c r="BH29" i="31"/>
  <c r="BH28" i="31"/>
  <c r="BH27" i="31"/>
  <c r="BH26" i="31"/>
  <c r="BH25" i="31"/>
  <c r="BH24" i="31"/>
  <c r="BH23" i="31"/>
  <c r="BH20" i="31"/>
  <c r="BH19" i="31"/>
  <c r="BH18" i="31"/>
  <c r="BH17" i="31"/>
  <c r="BH16" i="31"/>
  <c r="BH15" i="31"/>
  <c r="BH14" i="31"/>
  <c r="BH13" i="31"/>
  <c r="BH12" i="31"/>
  <c r="BH11" i="31"/>
  <c r="BH10" i="31"/>
  <c r="BH9" i="31"/>
  <c r="BH8" i="31"/>
  <c r="BH7" i="31"/>
  <c r="BH6" i="31"/>
  <c r="BH5" i="31"/>
  <c r="BE235" i="31"/>
  <c r="BE234" i="31"/>
  <c r="BE233" i="31"/>
  <c r="BE232" i="31"/>
  <c r="BE224" i="31"/>
  <c r="BE223" i="31"/>
  <c r="BE222" i="31"/>
  <c r="BE221" i="31"/>
  <c r="BE220" i="31"/>
  <c r="BE219" i="31"/>
  <c r="BE218" i="31"/>
  <c r="BE217" i="31"/>
  <c r="BE216" i="31"/>
  <c r="BE215" i="31"/>
  <c r="BE214" i="31"/>
  <c r="BE213" i="31"/>
  <c r="BE212" i="31"/>
  <c r="BE211" i="31"/>
  <c r="BE210" i="31"/>
  <c r="BE209" i="31"/>
  <c r="BE208" i="31"/>
  <c r="BE207" i="31"/>
  <c r="BE206" i="31"/>
  <c r="BE205" i="31"/>
  <c r="BE204" i="31"/>
  <c r="BE203" i="31"/>
  <c r="BE202" i="31"/>
  <c r="BE201" i="31"/>
  <c r="BE200" i="31"/>
  <c r="BE199" i="31"/>
  <c r="BE198" i="31"/>
  <c r="BE197" i="31"/>
  <c r="BE196" i="31"/>
  <c r="BE195" i="31"/>
  <c r="BE194" i="31"/>
  <c r="BE193" i="31"/>
  <c r="BE192" i="31"/>
  <c r="BE191" i="31"/>
  <c r="BE190" i="31"/>
  <c r="BE189" i="31"/>
  <c r="BE188" i="31"/>
  <c r="BE187" i="31"/>
  <c r="BE186" i="31"/>
  <c r="BE185" i="31"/>
  <c r="BE184" i="31"/>
  <c r="BE183" i="31"/>
  <c r="BE182" i="31"/>
  <c r="BE181" i="31"/>
  <c r="BE180" i="31"/>
  <c r="BE179" i="31"/>
  <c r="BE178" i="31"/>
  <c r="BE177" i="31"/>
  <c r="BE176" i="31"/>
  <c r="BE175" i="31"/>
  <c r="BE174" i="31"/>
  <c r="BE173" i="31"/>
  <c r="BE172" i="31"/>
  <c r="BE171" i="31"/>
  <c r="BE170" i="31"/>
  <c r="BE169" i="31"/>
  <c r="BE168" i="31"/>
  <c r="BE167" i="31"/>
  <c r="BE166" i="31"/>
  <c r="BE165" i="31"/>
  <c r="BE164" i="31"/>
  <c r="BE163" i="31"/>
  <c r="BE162" i="31"/>
  <c r="BE161" i="31"/>
  <c r="BE160" i="31"/>
  <c r="BE159" i="31"/>
  <c r="BE158" i="31"/>
  <c r="BE157" i="31"/>
  <c r="BE156" i="31"/>
  <c r="BE155" i="31"/>
  <c r="BE154" i="31"/>
  <c r="BE153" i="31"/>
  <c r="BE152" i="31"/>
  <c r="BE151" i="31"/>
  <c r="BE150" i="31"/>
  <c r="BE149" i="31"/>
  <c r="BE148" i="31"/>
  <c r="BE147" i="31"/>
  <c r="BE146" i="31"/>
  <c r="BE145" i="31"/>
  <c r="BE144" i="31"/>
  <c r="BE140" i="31"/>
  <c r="BE138" i="31"/>
  <c r="BE137" i="31"/>
  <c r="BE136" i="31"/>
  <c r="BE135" i="31"/>
  <c r="BE134" i="31"/>
  <c r="BE133" i="31"/>
  <c r="BE132" i="31"/>
  <c r="BE131" i="31"/>
  <c r="BE130" i="31"/>
  <c r="BE129" i="31"/>
  <c r="BE128" i="31"/>
  <c r="BE127" i="31"/>
  <c r="BE126" i="31"/>
  <c r="BE125" i="31"/>
  <c r="BE124" i="31"/>
  <c r="BE123" i="31"/>
  <c r="BE122" i="31"/>
  <c r="BE121" i="31"/>
  <c r="BE120" i="31"/>
  <c r="BE119" i="31"/>
  <c r="BE118" i="31"/>
  <c r="BE117" i="31"/>
  <c r="BE116" i="31"/>
  <c r="BE115" i="31"/>
  <c r="BE114" i="31"/>
  <c r="BE113" i="31"/>
  <c r="BE110" i="31"/>
  <c r="BE109" i="31"/>
  <c r="BE108" i="31"/>
  <c r="BE107" i="31"/>
  <c r="BE106" i="31"/>
  <c r="BE105" i="31"/>
  <c r="BE104" i="31"/>
  <c r="BE103" i="31"/>
  <c r="BE102" i="31"/>
  <c r="BE101" i="31"/>
  <c r="BE100" i="31"/>
  <c r="BE99" i="31"/>
  <c r="BE98" i="31"/>
  <c r="BE97" i="31"/>
  <c r="BE96" i="31"/>
  <c r="BE95" i="31"/>
  <c r="BE94" i="31"/>
  <c r="BE93" i="31"/>
  <c r="BE92" i="31"/>
  <c r="BE91" i="31"/>
  <c r="BE90" i="31"/>
  <c r="BE89" i="31"/>
  <c r="BE88" i="31"/>
  <c r="BE87" i="31"/>
  <c r="BE86" i="31"/>
  <c r="BE85" i="31"/>
  <c r="BE84" i="31"/>
  <c r="BE83" i="31"/>
  <c r="BE82" i="31"/>
  <c r="BE81" i="31"/>
  <c r="BE80" i="31"/>
  <c r="BE79" i="31"/>
  <c r="BE78" i="31"/>
  <c r="BE77" i="31"/>
  <c r="BE76" i="31"/>
  <c r="BE75" i="31"/>
  <c r="BE74" i="31"/>
  <c r="BE73" i="31"/>
  <c r="BE72" i="31"/>
  <c r="BE71" i="31"/>
  <c r="BE231" i="31"/>
  <c r="BE230" i="31"/>
  <c r="BE229" i="31"/>
  <c r="BE228" i="31"/>
  <c r="BE69" i="31"/>
  <c r="BE68" i="31"/>
  <c r="BE67" i="31"/>
  <c r="BE63" i="31"/>
  <c r="BE64" i="31"/>
  <c r="BE60" i="31"/>
  <c r="BE59" i="31"/>
  <c r="BE58" i="31"/>
  <c r="BE57" i="31"/>
  <c r="BE56" i="31"/>
  <c r="BE55" i="31"/>
  <c r="BE54" i="31"/>
  <c r="BE53" i="31"/>
  <c r="BE52" i="31"/>
  <c r="BE51" i="31"/>
  <c r="BE50" i="31"/>
  <c r="BE49" i="31"/>
  <c r="BE48" i="31"/>
  <c r="BE47" i="31"/>
  <c r="BE46" i="31"/>
  <c r="BE45" i="31"/>
  <c r="BE44" i="31"/>
  <c r="BE43" i="31"/>
  <c r="BE42" i="31"/>
  <c r="BE41" i="31"/>
  <c r="BE40" i="31"/>
  <c r="BE38" i="31"/>
  <c r="BE37" i="31"/>
  <c r="BE36" i="31"/>
  <c r="BE35" i="31"/>
  <c r="BE33" i="31"/>
  <c r="BE32" i="31"/>
  <c r="BE31" i="31"/>
  <c r="BE30" i="31"/>
  <c r="BE29" i="31"/>
  <c r="BE28" i="31"/>
  <c r="BE27" i="31"/>
  <c r="BE26" i="31"/>
  <c r="BE25" i="31"/>
  <c r="BE24" i="31"/>
  <c r="BE23" i="31"/>
  <c r="BE20" i="31"/>
  <c r="BE19" i="31"/>
  <c r="BE18" i="31"/>
  <c r="BE17" i="31"/>
  <c r="BE16" i="31"/>
  <c r="BE15" i="31"/>
  <c r="BE14" i="31"/>
  <c r="BE13" i="31"/>
  <c r="BE12" i="31"/>
  <c r="BE11" i="31"/>
  <c r="BE10" i="31"/>
  <c r="BE9" i="31"/>
  <c r="BE8" i="31"/>
  <c r="BE7" i="31"/>
  <c r="BE6" i="31"/>
  <c r="BB234" i="31"/>
  <c r="BB233" i="31"/>
  <c r="BB232" i="31"/>
  <c r="BB224" i="31"/>
  <c r="BB223" i="31"/>
  <c r="BB222" i="31"/>
  <c r="BB221" i="31"/>
  <c r="BB220" i="31"/>
  <c r="BB219" i="31"/>
  <c r="BB218" i="31"/>
  <c r="BB217" i="31"/>
  <c r="BB216" i="31"/>
  <c r="BB215" i="31"/>
  <c r="BB214" i="31"/>
  <c r="BB213" i="31"/>
  <c r="BB212" i="31"/>
  <c r="BB211" i="31"/>
  <c r="BB210" i="31"/>
  <c r="BB209" i="31"/>
  <c r="BB208" i="31"/>
  <c r="BB207" i="31"/>
  <c r="BB206" i="31"/>
  <c r="BB205" i="31"/>
  <c r="BB204" i="31"/>
  <c r="BB203" i="31"/>
  <c r="BB202" i="31"/>
  <c r="BB201" i="31"/>
  <c r="BB200" i="31"/>
  <c r="BB199" i="31"/>
  <c r="BB198" i="31"/>
  <c r="BB197" i="31"/>
  <c r="BB196" i="31"/>
  <c r="BB195" i="31"/>
  <c r="BB194" i="31"/>
  <c r="BB193" i="31"/>
  <c r="BB192" i="31"/>
  <c r="BB191" i="31"/>
  <c r="BB190" i="31"/>
  <c r="BB189" i="31"/>
  <c r="BB188" i="31"/>
  <c r="BB187" i="31"/>
  <c r="BB186" i="31"/>
  <c r="BB185" i="31"/>
  <c r="BB184" i="31"/>
  <c r="BB183" i="31"/>
  <c r="BB182" i="31"/>
  <c r="BB181" i="31"/>
  <c r="BB180" i="31"/>
  <c r="BB179" i="31"/>
  <c r="BB178" i="31"/>
  <c r="BB177" i="31"/>
  <c r="BB176" i="31"/>
  <c r="BB175" i="31"/>
  <c r="BB174" i="31"/>
  <c r="BB173" i="31"/>
  <c r="BB172" i="31"/>
  <c r="BB171" i="31"/>
  <c r="BB170" i="31"/>
  <c r="BB169" i="31"/>
  <c r="BB168" i="31"/>
  <c r="BB167" i="31"/>
  <c r="BB166" i="31"/>
  <c r="BB165" i="31"/>
  <c r="BB164" i="31"/>
  <c r="BB163" i="31"/>
  <c r="BB162" i="31"/>
  <c r="BB161" i="31"/>
  <c r="BB160" i="31"/>
  <c r="BB159" i="31"/>
  <c r="BB158" i="31"/>
  <c r="BB157" i="31"/>
  <c r="BB156" i="31"/>
  <c r="BB155" i="31"/>
  <c r="BB154" i="31"/>
  <c r="BB153" i="31"/>
  <c r="BB152" i="31"/>
  <c r="BB151" i="31"/>
  <c r="BB150" i="31"/>
  <c r="BB149" i="31"/>
  <c r="BB148" i="31"/>
  <c r="BB147" i="31"/>
  <c r="BB146" i="31"/>
  <c r="BB145" i="31"/>
  <c r="BB144" i="31"/>
  <c r="BB140" i="31"/>
  <c r="BB139" i="31"/>
  <c r="BB138" i="31"/>
  <c r="BB137" i="31"/>
  <c r="BB136" i="31"/>
  <c r="BB135" i="31"/>
  <c r="BB134" i="31"/>
  <c r="BB133" i="31"/>
  <c r="BB132" i="31"/>
  <c r="BB131" i="31"/>
  <c r="BB130" i="31"/>
  <c r="BB129" i="31"/>
  <c r="BB128" i="31"/>
  <c r="BB127" i="31"/>
  <c r="BB126" i="31"/>
  <c r="BB125" i="31"/>
  <c r="BB124" i="31"/>
  <c r="BB123" i="31"/>
  <c r="BB122" i="31"/>
  <c r="BB121" i="31"/>
  <c r="BB120" i="31"/>
  <c r="BB119" i="31"/>
  <c r="BB118" i="31"/>
  <c r="BB117" i="31"/>
  <c r="BB116" i="31"/>
  <c r="BB115" i="31"/>
  <c r="BB114" i="31"/>
  <c r="BB113" i="31"/>
  <c r="BB110" i="31"/>
  <c r="BB109" i="31"/>
  <c r="BB108" i="31"/>
  <c r="BB107" i="31"/>
  <c r="BB106" i="31"/>
  <c r="BB105" i="31"/>
  <c r="BB104" i="31"/>
  <c r="BB103" i="31"/>
  <c r="BB102" i="31"/>
  <c r="BB101" i="31"/>
  <c r="BB100" i="31"/>
  <c r="BB99" i="31"/>
  <c r="BB98" i="31"/>
  <c r="BB97" i="31"/>
  <c r="BB96" i="31"/>
  <c r="BB95" i="31"/>
  <c r="BB94" i="31"/>
  <c r="BB93" i="31"/>
  <c r="BB92" i="31"/>
  <c r="BB91" i="31"/>
  <c r="BB90" i="31"/>
  <c r="BB89" i="31"/>
  <c r="BB88" i="31"/>
  <c r="BB87" i="31"/>
  <c r="BB86" i="31"/>
  <c r="BB85" i="31"/>
  <c r="BB84" i="31"/>
  <c r="BB83" i="31"/>
  <c r="BB82" i="31"/>
  <c r="BB81" i="31"/>
  <c r="BB80" i="31"/>
  <c r="BB79" i="31"/>
  <c r="BB78" i="31"/>
  <c r="BB77" i="31"/>
  <c r="BB76" i="31"/>
  <c r="BB75" i="31"/>
  <c r="BB74" i="31"/>
  <c r="BB73" i="31"/>
  <c r="BB72" i="31"/>
  <c r="BB71" i="31"/>
  <c r="BB231" i="31"/>
  <c r="BB230" i="31"/>
  <c r="BB229" i="31"/>
  <c r="BB228" i="31"/>
  <c r="BB69" i="31"/>
  <c r="BB68" i="31"/>
  <c r="BB67" i="31"/>
  <c r="BB63" i="31"/>
  <c r="BB64" i="31"/>
  <c r="BB60" i="31"/>
  <c r="BB59" i="31"/>
  <c r="BB58" i="31"/>
  <c r="BB57" i="31"/>
  <c r="BB56" i="31"/>
  <c r="BB55" i="31"/>
  <c r="BB54" i="31"/>
  <c r="BB53" i="31"/>
  <c r="BB52" i="31"/>
  <c r="BB51" i="31"/>
  <c r="BB50" i="31"/>
  <c r="BB49" i="31"/>
  <c r="BB48" i="31"/>
  <c r="BB47" i="31"/>
  <c r="BB46" i="31"/>
  <c r="BB45" i="31"/>
  <c r="BB44" i="31"/>
  <c r="BB43" i="31"/>
  <c r="BB42" i="31"/>
  <c r="BB41" i="31"/>
  <c r="BB40" i="31"/>
  <c r="BB38" i="31"/>
  <c r="BB37" i="31"/>
  <c r="BB36" i="31"/>
  <c r="BB35" i="31"/>
  <c r="BB34" i="31"/>
  <c r="BB33" i="31"/>
  <c r="BB32" i="31"/>
  <c r="BB31" i="31"/>
  <c r="BB30" i="31"/>
  <c r="BB29" i="31"/>
  <c r="BB28" i="31"/>
  <c r="BB27" i="31"/>
  <c r="BB26" i="31"/>
  <c r="BB25" i="31"/>
  <c r="BB24" i="31"/>
  <c r="BB23" i="31"/>
  <c r="BB20" i="31"/>
  <c r="BB19" i="31"/>
  <c r="BB18" i="31"/>
  <c r="BB17" i="31"/>
  <c r="BB16" i="31"/>
  <c r="BB15" i="31"/>
  <c r="BB14" i="31"/>
  <c r="BB13" i="31"/>
  <c r="BB12" i="31"/>
  <c r="BB11" i="31"/>
  <c r="BB10" i="31"/>
  <c r="BB9" i="31"/>
  <c r="BB8" i="31"/>
  <c r="BB7" i="31"/>
  <c r="BB6" i="31"/>
  <c r="BB5" i="31"/>
  <c r="AY235" i="31"/>
  <c r="AY234" i="31"/>
  <c r="AY233" i="31"/>
  <c r="AY232" i="31"/>
  <c r="AY224" i="31"/>
  <c r="AY223" i="31"/>
  <c r="AY222" i="31"/>
  <c r="AY221" i="31"/>
  <c r="AY220" i="31"/>
  <c r="AY219" i="31"/>
  <c r="AY218" i="31"/>
  <c r="AY217" i="31"/>
  <c r="AY216" i="31"/>
  <c r="AY214" i="31"/>
  <c r="AY213" i="31"/>
  <c r="AY212" i="31"/>
  <c r="AY211" i="31"/>
  <c r="AY210" i="31"/>
  <c r="AY209" i="31"/>
  <c r="AY208" i="31"/>
  <c r="AY207" i="31"/>
  <c r="AY206" i="31"/>
  <c r="AY205" i="31"/>
  <c r="AY204" i="31"/>
  <c r="AY203" i="31"/>
  <c r="AY202" i="31"/>
  <c r="AY201" i="31"/>
  <c r="AY200" i="31"/>
  <c r="AY199" i="31"/>
  <c r="AY198" i="31"/>
  <c r="AY197" i="31"/>
  <c r="AY196" i="31"/>
  <c r="AY195" i="31"/>
  <c r="AY194" i="31"/>
  <c r="AY193" i="31"/>
  <c r="AY192" i="31"/>
  <c r="AY191" i="31"/>
  <c r="AY190" i="31"/>
  <c r="AY189" i="31"/>
  <c r="AY188" i="31"/>
  <c r="AY187" i="31"/>
  <c r="AY186" i="31"/>
  <c r="AY185" i="31"/>
  <c r="AY184" i="31"/>
  <c r="AY183" i="31"/>
  <c r="AY182" i="31"/>
  <c r="AY181" i="31"/>
  <c r="AY180" i="31"/>
  <c r="AY179" i="31"/>
  <c r="AY178" i="31"/>
  <c r="AY177" i="31"/>
  <c r="AY176" i="31"/>
  <c r="AY175" i="31"/>
  <c r="AY174" i="31"/>
  <c r="AY173" i="31"/>
  <c r="AY172" i="31"/>
  <c r="AY171" i="31"/>
  <c r="AY170" i="31"/>
  <c r="AY169" i="31"/>
  <c r="AY168" i="31"/>
  <c r="AY167" i="31"/>
  <c r="AY166" i="31"/>
  <c r="AY165" i="31"/>
  <c r="AY164" i="31"/>
  <c r="AY163" i="31"/>
  <c r="AY162" i="31"/>
  <c r="AY161" i="31"/>
  <c r="AY160" i="31"/>
  <c r="AY159" i="31"/>
  <c r="AY158" i="31"/>
  <c r="AY157" i="31"/>
  <c r="AY156" i="31"/>
  <c r="AY155" i="31"/>
  <c r="AY154" i="31"/>
  <c r="AY153" i="31"/>
  <c r="AY152" i="31"/>
  <c r="AY151" i="31"/>
  <c r="AY150" i="31"/>
  <c r="AY148" i="31"/>
  <c r="AY147" i="31"/>
  <c r="AY146" i="31"/>
  <c r="AY145" i="31"/>
  <c r="AY144" i="31"/>
  <c r="AY140" i="31"/>
  <c r="AY139" i="31"/>
  <c r="AY138" i="31"/>
  <c r="AY137" i="31"/>
  <c r="AY136" i="31"/>
  <c r="AY135" i="31"/>
  <c r="AY134" i="31"/>
  <c r="AY133" i="31"/>
  <c r="AY132" i="31"/>
  <c r="AY131" i="31"/>
  <c r="AY130" i="31"/>
  <c r="AY129" i="31"/>
  <c r="AY128" i="31"/>
  <c r="AY127" i="31"/>
  <c r="AY126" i="31"/>
  <c r="AY125" i="31"/>
  <c r="AY124" i="31"/>
  <c r="AY123" i="31"/>
  <c r="AY122" i="31"/>
  <c r="AY121" i="31"/>
  <c r="AY120" i="31"/>
  <c r="AY119" i="31"/>
  <c r="AY118" i="31"/>
  <c r="AY117" i="31"/>
  <c r="AY116" i="31"/>
  <c r="AY115" i="31"/>
  <c r="AY114" i="31"/>
  <c r="AY113" i="31"/>
  <c r="AY110" i="31"/>
  <c r="AY109" i="31"/>
  <c r="AY108" i="31"/>
  <c r="AY107" i="31"/>
  <c r="AY106" i="31"/>
  <c r="AY105" i="31"/>
  <c r="AY104" i="31"/>
  <c r="AY103" i="31"/>
  <c r="AY102" i="31"/>
  <c r="AY101" i="31"/>
  <c r="AY100" i="31"/>
  <c r="AY99" i="31"/>
  <c r="AY98" i="31"/>
  <c r="AY97" i="31"/>
  <c r="AY96" i="31"/>
  <c r="AY95" i="31"/>
  <c r="AY94" i="31"/>
  <c r="AY93" i="31"/>
  <c r="AY92" i="31"/>
  <c r="AY91" i="31"/>
  <c r="AY90" i="31"/>
  <c r="AY89" i="31"/>
  <c r="AY88" i="31"/>
  <c r="AY87" i="31"/>
  <c r="AY86" i="31"/>
  <c r="AY85" i="31"/>
  <c r="AY84" i="31"/>
  <c r="AY83" i="31"/>
  <c r="AY82" i="31"/>
  <c r="AY81" i="31"/>
  <c r="AY80" i="31"/>
  <c r="AY79" i="31"/>
  <c r="AY78" i="31"/>
  <c r="AY77" i="31"/>
  <c r="AY76" i="31"/>
  <c r="AY75" i="31"/>
  <c r="AY74" i="31"/>
  <c r="AY73" i="31"/>
  <c r="AY72" i="31"/>
  <c r="AY71" i="31"/>
  <c r="AY231" i="31"/>
  <c r="AY230" i="31"/>
  <c r="AY229" i="31"/>
  <c r="AY228" i="31"/>
  <c r="AY69" i="31"/>
  <c r="AY68" i="31"/>
  <c r="AY67" i="31"/>
  <c r="AY63" i="31"/>
  <c r="AY64" i="31"/>
  <c r="AY60" i="31"/>
  <c r="AY59" i="31"/>
  <c r="AY58" i="31"/>
  <c r="AY57" i="31"/>
  <c r="AY56" i="31"/>
  <c r="AY55" i="31"/>
  <c r="AY54" i="31"/>
  <c r="AY53" i="31"/>
  <c r="AY52" i="31"/>
  <c r="AY51" i="31"/>
  <c r="AY50" i="31"/>
  <c r="AY49" i="31"/>
  <c r="AY48" i="31"/>
  <c r="AY47" i="31"/>
  <c r="AY46" i="31"/>
  <c r="AY45" i="31"/>
  <c r="AY44" i="31"/>
  <c r="AY43" i="31"/>
  <c r="AY42" i="31"/>
  <c r="AY41" i="31"/>
  <c r="AY40" i="31"/>
  <c r="AY38" i="31"/>
  <c r="AY37" i="31"/>
  <c r="AY36" i="31"/>
  <c r="AY35" i="31"/>
  <c r="AY34" i="31"/>
  <c r="AY33" i="31"/>
  <c r="AY32" i="31"/>
  <c r="AY31" i="31"/>
  <c r="AY30" i="31"/>
  <c r="AY29" i="31"/>
  <c r="AY28" i="31"/>
  <c r="AY27" i="31"/>
  <c r="AY26" i="31"/>
  <c r="AY25" i="31"/>
  <c r="AY24" i="31"/>
  <c r="AY23" i="31"/>
  <c r="AY20" i="31"/>
  <c r="AY19" i="31"/>
  <c r="AY18" i="31"/>
  <c r="AY17" i="31"/>
  <c r="AY16" i="31"/>
  <c r="AY15" i="31"/>
  <c r="AY14" i="31"/>
  <c r="AY13" i="31"/>
  <c r="AY12" i="31"/>
  <c r="AY11" i="31"/>
  <c r="AY10" i="31"/>
  <c r="AY9" i="31"/>
  <c r="AY8" i="31"/>
  <c r="AY7" i="31"/>
  <c r="AY6" i="31"/>
  <c r="AV234" i="31"/>
  <c r="AV233" i="31"/>
  <c r="AV232" i="31"/>
  <c r="AV224" i="31"/>
  <c r="AV223" i="31"/>
  <c r="AV222" i="31"/>
  <c r="AV221" i="31"/>
  <c r="AV220" i="31"/>
  <c r="AV219" i="31"/>
  <c r="AV218" i="31"/>
  <c r="AV217" i="31"/>
  <c r="AV216" i="31"/>
  <c r="AV215" i="31"/>
  <c r="AV214" i="31"/>
  <c r="AV213" i="31"/>
  <c r="AV212" i="31"/>
  <c r="AV211" i="31"/>
  <c r="AV210" i="31"/>
  <c r="AV209" i="31"/>
  <c r="AV208" i="31"/>
  <c r="AV207" i="31"/>
  <c r="AV206" i="31"/>
  <c r="AV205" i="31"/>
  <c r="AV204" i="31"/>
  <c r="AV203" i="31"/>
  <c r="AV202" i="31"/>
  <c r="AV201" i="31"/>
  <c r="AV200" i="31"/>
  <c r="AV199" i="31"/>
  <c r="AV198" i="31"/>
  <c r="AV197" i="31"/>
  <c r="AV196" i="31"/>
  <c r="AV195" i="31"/>
  <c r="AV194" i="31"/>
  <c r="AV193" i="31"/>
  <c r="AV192" i="31"/>
  <c r="AV191" i="31"/>
  <c r="AV190" i="31"/>
  <c r="AV189" i="31"/>
  <c r="AV188" i="31"/>
  <c r="AV187" i="31"/>
  <c r="AV186" i="31"/>
  <c r="AV185" i="31"/>
  <c r="AV184" i="31"/>
  <c r="AV183" i="31"/>
  <c r="AV182" i="31"/>
  <c r="AV181" i="31"/>
  <c r="AV180" i="31"/>
  <c r="AV179" i="31"/>
  <c r="AV178" i="31"/>
  <c r="AV177" i="31"/>
  <c r="AV176" i="31"/>
  <c r="AV175" i="31"/>
  <c r="AV174" i="31"/>
  <c r="AV173" i="31"/>
  <c r="AV172" i="31"/>
  <c r="AV171" i="31"/>
  <c r="AV170" i="31"/>
  <c r="AV169" i="31"/>
  <c r="AV168" i="31"/>
  <c r="AV167" i="31"/>
  <c r="AV166" i="31"/>
  <c r="AV165" i="31"/>
  <c r="AV164" i="31"/>
  <c r="AV163" i="31"/>
  <c r="AV162" i="31"/>
  <c r="AV161" i="31"/>
  <c r="AV160" i="31"/>
  <c r="AV159" i="31"/>
  <c r="AV158" i="31"/>
  <c r="AV157" i="31"/>
  <c r="AV156" i="31"/>
  <c r="AV155" i="31"/>
  <c r="AV154" i="31"/>
  <c r="AV153" i="31"/>
  <c r="AV152" i="31"/>
  <c r="AV151" i="31"/>
  <c r="AV150" i="31"/>
  <c r="AV149" i="31"/>
  <c r="AV148" i="31"/>
  <c r="AV147" i="31"/>
  <c r="AV146" i="31"/>
  <c r="AV145" i="31"/>
  <c r="AV144" i="31"/>
  <c r="AV140" i="31"/>
  <c r="AV139" i="31"/>
  <c r="AV138" i="31"/>
  <c r="AV137" i="31"/>
  <c r="AV136" i="31"/>
  <c r="AV135" i="31"/>
  <c r="AV134" i="31"/>
  <c r="AV133" i="31"/>
  <c r="AV132" i="31"/>
  <c r="AV131" i="31"/>
  <c r="AV130" i="31"/>
  <c r="AV129" i="31"/>
  <c r="AV128" i="31"/>
  <c r="AV127" i="31"/>
  <c r="AV126" i="31"/>
  <c r="AV125" i="31"/>
  <c r="AV124" i="31"/>
  <c r="AV123" i="31"/>
  <c r="AV122" i="31"/>
  <c r="AV121" i="31"/>
  <c r="AV120" i="31"/>
  <c r="AV119" i="31"/>
  <c r="AV118" i="31"/>
  <c r="AV117" i="31"/>
  <c r="AV116" i="31"/>
  <c r="AV115" i="31"/>
  <c r="AV114" i="31"/>
  <c r="AV113" i="31"/>
  <c r="AV110" i="31"/>
  <c r="AV109" i="31"/>
  <c r="AV108" i="31"/>
  <c r="AV107" i="31"/>
  <c r="AV106" i="31"/>
  <c r="AV105" i="31"/>
  <c r="AV104" i="31"/>
  <c r="AV103" i="31"/>
  <c r="AV102" i="31"/>
  <c r="AV101" i="31"/>
  <c r="AV100" i="31"/>
  <c r="AV99" i="31"/>
  <c r="AV98" i="31"/>
  <c r="AV97" i="31"/>
  <c r="AV96" i="31"/>
  <c r="AV95" i="31"/>
  <c r="AV94" i="31"/>
  <c r="AV93" i="31"/>
  <c r="AV92" i="31"/>
  <c r="AV91" i="31"/>
  <c r="AV90" i="31"/>
  <c r="AV89" i="31"/>
  <c r="AV88" i="31"/>
  <c r="AV87" i="31"/>
  <c r="AV86" i="31"/>
  <c r="AV85" i="31"/>
  <c r="AV84" i="31"/>
  <c r="AV83" i="31"/>
  <c r="AV82" i="31"/>
  <c r="AV81" i="31"/>
  <c r="AV80" i="31"/>
  <c r="AV79" i="31"/>
  <c r="AV78" i="31"/>
  <c r="AV77" i="31"/>
  <c r="AV76" i="31"/>
  <c r="AV75" i="31"/>
  <c r="AV74" i="31"/>
  <c r="AV73" i="31"/>
  <c r="AV72" i="31"/>
  <c r="AV71" i="31"/>
  <c r="AV231" i="31"/>
  <c r="AV230" i="31"/>
  <c r="AV229" i="31"/>
  <c r="AV228" i="31"/>
  <c r="AV69" i="31"/>
  <c r="AV68" i="31"/>
  <c r="AV67" i="31"/>
  <c r="AV63" i="31"/>
  <c r="AV64" i="31"/>
  <c r="AV60" i="31"/>
  <c r="AV59" i="31"/>
  <c r="AV58" i="31"/>
  <c r="AV57" i="31"/>
  <c r="AV56" i="31"/>
  <c r="AV55" i="31"/>
  <c r="AV54" i="31"/>
  <c r="AV53" i="31"/>
  <c r="AV52" i="31"/>
  <c r="AV51" i="31"/>
  <c r="AV50" i="31"/>
  <c r="AV49" i="31"/>
  <c r="AV48" i="31"/>
  <c r="AV47" i="31"/>
  <c r="AV46" i="31"/>
  <c r="AV45" i="31"/>
  <c r="AV44" i="31"/>
  <c r="AV43" i="31"/>
  <c r="AV42" i="31"/>
  <c r="AV41" i="31"/>
  <c r="AV40" i="31"/>
  <c r="AV38" i="31"/>
  <c r="AV37" i="31"/>
  <c r="AV36" i="31"/>
  <c r="AV35" i="31"/>
  <c r="AV34" i="31"/>
  <c r="AV33" i="31"/>
  <c r="AV32" i="31"/>
  <c r="AV31" i="31"/>
  <c r="AV30" i="31"/>
  <c r="AV29" i="31"/>
  <c r="AV28" i="31"/>
  <c r="AV27" i="31"/>
  <c r="AV26" i="31"/>
  <c r="AV25" i="31"/>
  <c r="AV24" i="31"/>
  <c r="AV23" i="31"/>
  <c r="AV20" i="31"/>
  <c r="AV19" i="31"/>
  <c r="AV18" i="31"/>
  <c r="AV17" i="31"/>
  <c r="AV16" i="31"/>
  <c r="AV15" i="31"/>
  <c r="AV14" i="31"/>
  <c r="AV13" i="31"/>
  <c r="AV12" i="31"/>
  <c r="AV11" i="31"/>
  <c r="AV10" i="31"/>
  <c r="AV9" i="31"/>
  <c r="AV8" i="31"/>
  <c r="AV7" i="31"/>
  <c r="AV6" i="31"/>
  <c r="AV5" i="31"/>
  <c r="AS235" i="31"/>
  <c r="AS234" i="31"/>
  <c r="AS233" i="31"/>
  <c r="AS232" i="31"/>
  <c r="AS224" i="31"/>
  <c r="AS223" i="31"/>
  <c r="AS222" i="31"/>
  <c r="AS221" i="31"/>
  <c r="AS220" i="31"/>
  <c r="AS219" i="31"/>
  <c r="AS218" i="31"/>
  <c r="AS217" i="31"/>
  <c r="AS216" i="31"/>
  <c r="AS215" i="31"/>
  <c r="AS214" i="31"/>
  <c r="AS213" i="31"/>
  <c r="AS212" i="31"/>
  <c r="AS211" i="31"/>
  <c r="AS210" i="31"/>
  <c r="AS209" i="31"/>
  <c r="AS208" i="31"/>
  <c r="AS207" i="31"/>
  <c r="AS206" i="31"/>
  <c r="AS205" i="31"/>
  <c r="AS204" i="31"/>
  <c r="AS203" i="31"/>
  <c r="AS202" i="31"/>
  <c r="AS201" i="31"/>
  <c r="AS200" i="31"/>
  <c r="AS199" i="31"/>
  <c r="AS198" i="31"/>
  <c r="AS197" i="31"/>
  <c r="AS196" i="31"/>
  <c r="AS195" i="31"/>
  <c r="AS194" i="31"/>
  <c r="AS193" i="31"/>
  <c r="AS192" i="31"/>
  <c r="AS191" i="31"/>
  <c r="AS190" i="31"/>
  <c r="AS189" i="31"/>
  <c r="AS188" i="31"/>
  <c r="AS187" i="31"/>
  <c r="AS186" i="31"/>
  <c r="AS185" i="31"/>
  <c r="AS184" i="31"/>
  <c r="AS183" i="31"/>
  <c r="AS182" i="31"/>
  <c r="AS181" i="31"/>
  <c r="AS180" i="31"/>
  <c r="AS179" i="31"/>
  <c r="AS178" i="31"/>
  <c r="AS177" i="31"/>
  <c r="AS176" i="31"/>
  <c r="AS175" i="31"/>
  <c r="AS174" i="31"/>
  <c r="AS173" i="31"/>
  <c r="AS172" i="31"/>
  <c r="AS171" i="31"/>
  <c r="AS170" i="31"/>
  <c r="AS169" i="31"/>
  <c r="AS168" i="31"/>
  <c r="AS167" i="31"/>
  <c r="AS166" i="31"/>
  <c r="AS165" i="31"/>
  <c r="AS164" i="31"/>
  <c r="AS163" i="31"/>
  <c r="AS162" i="31"/>
  <c r="AS161" i="31"/>
  <c r="AS160" i="31"/>
  <c r="AS159" i="31"/>
  <c r="AS158" i="31"/>
  <c r="AS157" i="31"/>
  <c r="AS156" i="31"/>
  <c r="AS155" i="31"/>
  <c r="AS154" i="31"/>
  <c r="AS153" i="31"/>
  <c r="AS152" i="31"/>
  <c r="AS151" i="31"/>
  <c r="AS150" i="31"/>
  <c r="AS149" i="31"/>
  <c r="AS148" i="31"/>
  <c r="AS147" i="31"/>
  <c r="AS146" i="31"/>
  <c r="AS145" i="31"/>
  <c r="AS144" i="31"/>
  <c r="AS140" i="31"/>
  <c r="AS139" i="31"/>
  <c r="AS138" i="31"/>
  <c r="AS137" i="31"/>
  <c r="AS136" i="31"/>
  <c r="AS135" i="31"/>
  <c r="AS134" i="31"/>
  <c r="AS133" i="31"/>
  <c r="AS132" i="31"/>
  <c r="AS131" i="31"/>
  <c r="AS130" i="31"/>
  <c r="AS129" i="31"/>
  <c r="AS128" i="31"/>
  <c r="AS127" i="31"/>
  <c r="AS126" i="31"/>
  <c r="AS125" i="31"/>
  <c r="AS124" i="31"/>
  <c r="AS123" i="31"/>
  <c r="AS122" i="31"/>
  <c r="AS121" i="31"/>
  <c r="AS120" i="31"/>
  <c r="AS119" i="31"/>
  <c r="AS118" i="31"/>
  <c r="AS117" i="31"/>
  <c r="AS116" i="31"/>
  <c r="AS115" i="31"/>
  <c r="AS114" i="31"/>
  <c r="AS113" i="31"/>
  <c r="AS110" i="31"/>
  <c r="AS109" i="31"/>
  <c r="AS108" i="31"/>
  <c r="AS107" i="31"/>
  <c r="AS106" i="31"/>
  <c r="AS105" i="31"/>
  <c r="AS104" i="31"/>
  <c r="AS103" i="31"/>
  <c r="AS102" i="31"/>
  <c r="AS101" i="31"/>
  <c r="AS100" i="31"/>
  <c r="AS99" i="31"/>
  <c r="AS98" i="31"/>
  <c r="AS97" i="31"/>
  <c r="AS96" i="31"/>
  <c r="AS95" i="31"/>
  <c r="AS94" i="31"/>
  <c r="AS93" i="31"/>
  <c r="AS92" i="31"/>
  <c r="AS91" i="31"/>
  <c r="AS90" i="31"/>
  <c r="AS89" i="31"/>
  <c r="AS88" i="31"/>
  <c r="AS87" i="31"/>
  <c r="AS86" i="31"/>
  <c r="AS85" i="31"/>
  <c r="AS84" i="31"/>
  <c r="AS83" i="31"/>
  <c r="AS82" i="31"/>
  <c r="AS81" i="31"/>
  <c r="AS80" i="31"/>
  <c r="AS79" i="31"/>
  <c r="AS78" i="31"/>
  <c r="AS77" i="31"/>
  <c r="AS76" i="31"/>
  <c r="AS75" i="31"/>
  <c r="AS74" i="31"/>
  <c r="AS73" i="31"/>
  <c r="AS72" i="31"/>
  <c r="AS71" i="31"/>
  <c r="AS231" i="31"/>
  <c r="AS230" i="31"/>
  <c r="AS229" i="31"/>
  <c r="AS228" i="31"/>
  <c r="AS69" i="31"/>
  <c r="AS68" i="31"/>
  <c r="AS67" i="31"/>
  <c r="AS63" i="31"/>
  <c r="AS64" i="31"/>
  <c r="AS60" i="31"/>
  <c r="AS59" i="31"/>
  <c r="AS58" i="31"/>
  <c r="AS57" i="31"/>
  <c r="AS56" i="31"/>
  <c r="AS55" i="31"/>
  <c r="AS54" i="31"/>
  <c r="AS53" i="31"/>
  <c r="AS52" i="31"/>
  <c r="AS51" i="31"/>
  <c r="AS50" i="31"/>
  <c r="AS49" i="31"/>
  <c r="AS48" i="31"/>
  <c r="AS47" i="31"/>
  <c r="AS46" i="31"/>
  <c r="AS45" i="31"/>
  <c r="AS44" i="31"/>
  <c r="AS43" i="31"/>
  <c r="AS42" i="31"/>
  <c r="AS41" i="31"/>
  <c r="AS40" i="31"/>
  <c r="AS38" i="31"/>
  <c r="AS37" i="31"/>
  <c r="AS36" i="31"/>
  <c r="AS35" i="31"/>
  <c r="AS34" i="31"/>
  <c r="AS33" i="31"/>
  <c r="AS32" i="31"/>
  <c r="AS31" i="31"/>
  <c r="AS30" i="31"/>
  <c r="AS29" i="31"/>
  <c r="AS28" i="31"/>
  <c r="AS27" i="31"/>
  <c r="AS26" i="31"/>
  <c r="AS25" i="31"/>
  <c r="AS24" i="31"/>
  <c r="AS23" i="31"/>
  <c r="AS20" i="31"/>
  <c r="AS19" i="31"/>
  <c r="AS18" i="31"/>
  <c r="AS17" i="31"/>
  <c r="AS16" i="31"/>
  <c r="AS15" i="31"/>
  <c r="AS14" i="31"/>
  <c r="AS13" i="31"/>
  <c r="AS12" i="31"/>
  <c r="AS11" i="31"/>
  <c r="AS10" i="31"/>
  <c r="AS9" i="31"/>
  <c r="AS8" i="31"/>
  <c r="AS7" i="31"/>
  <c r="AS6" i="31"/>
  <c r="AP235" i="31"/>
  <c r="AP234" i="31"/>
  <c r="AP233" i="31"/>
  <c r="AP232" i="31"/>
  <c r="AP224" i="31"/>
  <c r="AP223" i="31"/>
  <c r="AP222" i="31"/>
  <c r="AP221" i="31"/>
  <c r="AP220" i="31"/>
  <c r="AP219" i="31"/>
  <c r="AP218" i="31"/>
  <c r="AP217" i="31"/>
  <c r="AP216" i="31"/>
  <c r="AP215" i="31"/>
  <c r="AP214" i="31"/>
  <c r="AP213" i="31"/>
  <c r="AP212" i="31"/>
  <c r="AP211" i="31"/>
  <c r="AP210" i="31"/>
  <c r="AP209" i="31"/>
  <c r="AP208" i="31"/>
  <c r="AP207" i="31"/>
  <c r="AP206" i="31"/>
  <c r="AP205" i="31"/>
  <c r="AP204" i="31"/>
  <c r="AP203" i="31"/>
  <c r="AP202" i="31"/>
  <c r="AP201" i="31"/>
  <c r="AP200" i="31"/>
  <c r="AP199" i="31"/>
  <c r="AP198" i="31"/>
  <c r="AP197" i="31"/>
  <c r="AP196" i="31"/>
  <c r="AP195" i="31"/>
  <c r="AP194" i="31"/>
  <c r="AP193" i="31"/>
  <c r="AP192" i="31"/>
  <c r="AP191" i="31"/>
  <c r="AP190" i="31"/>
  <c r="AP189" i="31"/>
  <c r="AP188" i="31"/>
  <c r="AP187" i="31"/>
  <c r="AP186" i="31"/>
  <c r="AP185" i="31"/>
  <c r="AP184" i="31"/>
  <c r="AP183" i="31"/>
  <c r="AP182" i="31"/>
  <c r="AP181" i="31"/>
  <c r="AP180" i="31"/>
  <c r="AP179" i="31"/>
  <c r="AP178" i="31"/>
  <c r="AP177" i="31"/>
  <c r="AP176" i="31"/>
  <c r="AP175" i="31"/>
  <c r="AP174" i="31"/>
  <c r="AP173" i="31"/>
  <c r="AP172" i="31"/>
  <c r="AP171" i="31"/>
  <c r="AP170" i="31"/>
  <c r="AP169" i="31"/>
  <c r="AP168" i="31"/>
  <c r="AP167" i="31"/>
  <c r="AP166" i="31"/>
  <c r="AP165" i="31"/>
  <c r="AP164" i="31"/>
  <c r="AP163" i="31"/>
  <c r="AP162" i="31"/>
  <c r="AP161" i="31"/>
  <c r="AP160" i="31"/>
  <c r="AP159" i="31"/>
  <c r="AP158" i="31"/>
  <c r="AP157" i="31"/>
  <c r="AP156" i="31"/>
  <c r="AP155" i="31"/>
  <c r="AP154" i="31"/>
  <c r="AP153" i="31"/>
  <c r="AP152" i="31"/>
  <c r="AP151" i="31"/>
  <c r="AP150" i="31"/>
  <c r="AP149" i="31"/>
  <c r="AP148" i="31"/>
  <c r="AP147" i="31"/>
  <c r="AP146" i="31"/>
  <c r="AP145" i="31"/>
  <c r="AP144" i="31"/>
  <c r="AP140" i="31"/>
  <c r="AP139" i="31"/>
  <c r="AP138" i="31"/>
  <c r="AP137" i="31"/>
  <c r="AP136" i="31"/>
  <c r="AP135" i="31"/>
  <c r="AP134" i="31"/>
  <c r="AP133" i="31"/>
  <c r="AP132" i="31"/>
  <c r="AP131" i="31"/>
  <c r="AP130" i="31"/>
  <c r="AP129" i="31"/>
  <c r="AP128" i="31"/>
  <c r="AP127" i="31"/>
  <c r="AP126" i="31"/>
  <c r="AP125" i="31"/>
  <c r="AP124" i="31"/>
  <c r="AP123" i="31"/>
  <c r="AP122" i="31"/>
  <c r="AP121" i="31"/>
  <c r="AP120" i="31"/>
  <c r="AP119" i="31"/>
  <c r="AP118" i="31"/>
  <c r="AP117" i="31"/>
  <c r="AP116" i="31"/>
  <c r="AP115" i="31"/>
  <c r="AP114" i="31"/>
  <c r="AP113" i="31"/>
  <c r="AP110" i="31"/>
  <c r="AP109" i="31"/>
  <c r="AP108" i="31"/>
  <c r="AP107" i="31"/>
  <c r="AP106" i="31"/>
  <c r="AP105" i="31"/>
  <c r="AP104" i="31"/>
  <c r="AP103" i="31"/>
  <c r="AP102" i="31"/>
  <c r="AP101" i="31"/>
  <c r="AP100" i="31"/>
  <c r="AP99" i="31"/>
  <c r="AP98" i="31"/>
  <c r="AP97" i="31"/>
  <c r="AP96" i="31"/>
  <c r="AP95" i="31"/>
  <c r="AP94" i="31"/>
  <c r="AP93" i="31"/>
  <c r="AP92" i="31"/>
  <c r="AP91" i="31"/>
  <c r="AP90" i="31"/>
  <c r="AP89" i="31"/>
  <c r="AP88" i="31"/>
  <c r="AP87" i="31"/>
  <c r="AP86" i="31"/>
  <c r="AP85" i="31"/>
  <c r="AP84" i="31"/>
  <c r="AP83" i="31"/>
  <c r="AP82" i="31"/>
  <c r="AP81" i="31"/>
  <c r="AP80" i="31"/>
  <c r="AP79" i="31"/>
  <c r="AP78" i="31"/>
  <c r="AP77" i="31"/>
  <c r="AP76" i="31"/>
  <c r="AP75" i="31"/>
  <c r="AP74" i="31"/>
  <c r="AP73" i="31"/>
  <c r="AP72" i="31"/>
  <c r="AP71" i="31"/>
  <c r="AP231" i="31"/>
  <c r="AP230" i="31"/>
  <c r="AP229" i="31"/>
  <c r="AP228" i="31"/>
  <c r="AP69" i="31"/>
  <c r="AP68" i="31"/>
  <c r="AP67" i="31"/>
  <c r="AP63" i="31"/>
  <c r="AP64" i="31"/>
  <c r="AP60" i="31"/>
  <c r="AP59" i="31"/>
  <c r="AP58" i="31"/>
  <c r="AP57" i="31"/>
  <c r="AP56" i="31"/>
  <c r="AP55" i="31"/>
  <c r="AP54" i="31"/>
  <c r="AP53" i="31"/>
  <c r="AP52" i="31"/>
  <c r="AP51" i="31"/>
  <c r="AP50" i="31"/>
  <c r="AP49" i="31"/>
  <c r="AP48" i="31"/>
  <c r="AP47" i="31"/>
  <c r="AP46" i="31"/>
  <c r="AP45" i="31"/>
  <c r="AP44" i="31"/>
  <c r="AP43" i="31"/>
  <c r="AP42" i="31"/>
  <c r="AP41" i="31"/>
  <c r="AP40" i="31"/>
  <c r="AP38" i="31"/>
  <c r="AP37" i="31"/>
  <c r="AP36" i="31"/>
  <c r="AP35" i="31"/>
  <c r="AP34" i="31"/>
  <c r="AP33" i="31"/>
  <c r="AP32" i="31"/>
  <c r="AP31" i="31"/>
  <c r="AP30" i="31"/>
  <c r="AP29" i="31"/>
  <c r="AP28" i="31"/>
  <c r="AP27" i="31"/>
  <c r="AP26" i="31"/>
  <c r="AP25" i="31"/>
  <c r="AP24" i="31"/>
  <c r="AP23" i="31"/>
  <c r="AP20" i="31"/>
  <c r="AP19" i="31"/>
  <c r="AP18" i="31"/>
  <c r="AP17" i="31"/>
  <c r="AP16" i="31"/>
  <c r="AP15" i="31"/>
  <c r="AP14" i="31"/>
  <c r="AP13" i="31"/>
  <c r="AP12" i="31"/>
  <c r="AP11" i="31"/>
  <c r="AP10" i="31"/>
  <c r="AP9" i="31"/>
  <c r="AP8" i="31"/>
  <c r="AP7" i="31"/>
  <c r="AP6" i="31"/>
  <c r="AM234" i="31"/>
  <c r="AM233" i="31"/>
  <c r="AM232" i="31"/>
  <c r="AM224" i="31"/>
  <c r="AM223" i="31"/>
  <c r="AM222" i="31"/>
  <c r="AM221" i="31"/>
  <c r="AM220" i="31"/>
  <c r="AM219" i="31"/>
  <c r="AM218" i="31"/>
  <c r="AM217" i="31"/>
  <c r="AM216" i="31"/>
  <c r="AM215" i="31"/>
  <c r="AM214" i="31"/>
  <c r="AM213" i="31"/>
  <c r="AM212" i="31"/>
  <c r="AM211" i="31"/>
  <c r="AM210" i="31"/>
  <c r="AM209" i="31"/>
  <c r="AM208" i="31"/>
  <c r="AM207" i="31"/>
  <c r="AM206" i="31"/>
  <c r="AM205" i="31"/>
  <c r="AM204" i="31"/>
  <c r="AM203" i="31"/>
  <c r="AM202" i="31"/>
  <c r="AM201" i="31"/>
  <c r="AM200" i="31"/>
  <c r="AM199" i="31"/>
  <c r="AM198" i="31"/>
  <c r="AM197" i="31"/>
  <c r="AM196" i="31"/>
  <c r="AM195" i="31"/>
  <c r="AM194" i="31"/>
  <c r="AM193" i="31"/>
  <c r="AM192" i="31"/>
  <c r="AM191" i="31"/>
  <c r="AM190" i="31"/>
  <c r="AM189" i="31"/>
  <c r="AM188" i="31"/>
  <c r="AM187" i="31"/>
  <c r="AM186" i="31"/>
  <c r="AM185" i="31"/>
  <c r="AM184" i="31"/>
  <c r="AM183" i="31"/>
  <c r="AM182" i="31"/>
  <c r="AM181" i="31"/>
  <c r="AM180" i="31"/>
  <c r="AM179" i="31"/>
  <c r="AM178" i="31"/>
  <c r="AM177" i="31"/>
  <c r="AM176" i="31"/>
  <c r="AM175" i="31"/>
  <c r="AM174" i="31"/>
  <c r="AM173" i="31"/>
  <c r="AM172" i="31"/>
  <c r="AM171" i="31"/>
  <c r="AM170" i="31"/>
  <c r="AM169" i="31"/>
  <c r="AM168" i="31"/>
  <c r="AM167" i="31"/>
  <c r="AM166" i="31"/>
  <c r="AM165" i="31"/>
  <c r="AM164" i="31"/>
  <c r="AM163" i="31"/>
  <c r="AM162" i="31"/>
  <c r="AM161" i="31"/>
  <c r="AM160" i="31"/>
  <c r="AM159" i="31"/>
  <c r="AM158" i="31"/>
  <c r="AM157" i="31"/>
  <c r="AM156" i="31"/>
  <c r="AM155" i="31"/>
  <c r="AM154" i="31"/>
  <c r="AM153" i="31"/>
  <c r="AM152" i="31"/>
  <c r="AM151" i="31"/>
  <c r="AM150" i="31"/>
  <c r="AM149" i="31"/>
  <c r="AM148" i="31"/>
  <c r="AM147" i="31"/>
  <c r="AM146" i="31"/>
  <c r="AM145" i="31"/>
  <c r="AM144" i="31"/>
  <c r="AM140" i="31"/>
  <c r="AM139" i="31"/>
  <c r="AM138" i="31"/>
  <c r="AM137" i="31"/>
  <c r="AM136" i="31"/>
  <c r="AM135" i="31"/>
  <c r="AM134" i="31"/>
  <c r="AM133" i="31"/>
  <c r="AM132" i="31"/>
  <c r="AM131" i="31"/>
  <c r="AM130" i="31"/>
  <c r="AM129" i="31"/>
  <c r="AM128" i="31"/>
  <c r="AM127" i="31"/>
  <c r="AM126" i="31"/>
  <c r="AM125" i="31"/>
  <c r="AM124" i="31"/>
  <c r="AM123" i="31"/>
  <c r="AM122" i="31"/>
  <c r="AM121" i="31"/>
  <c r="AM120" i="31"/>
  <c r="AM119" i="31"/>
  <c r="AM118" i="31"/>
  <c r="AM117" i="31"/>
  <c r="AM116" i="31"/>
  <c r="AM115" i="31"/>
  <c r="AM114" i="31"/>
  <c r="AM113" i="31"/>
  <c r="AM110" i="31"/>
  <c r="AM109" i="31"/>
  <c r="AM108" i="31"/>
  <c r="AM107" i="31"/>
  <c r="AM106" i="31"/>
  <c r="AM105" i="31"/>
  <c r="AM104" i="31"/>
  <c r="AM103" i="31"/>
  <c r="AM102" i="31"/>
  <c r="AM101" i="31"/>
  <c r="AM100" i="31"/>
  <c r="AM99" i="31"/>
  <c r="AM98" i="31"/>
  <c r="AM97" i="31"/>
  <c r="AM96" i="31"/>
  <c r="AM95" i="31"/>
  <c r="AM94" i="31"/>
  <c r="AM93" i="31"/>
  <c r="AM92" i="31"/>
  <c r="AM91" i="31"/>
  <c r="AM90" i="31"/>
  <c r="AM89" i="31"/>
  <c r="AM88" i="31"/>
  <c r="AM87" i="31"/>
  <c r="AM86" i="31"/>
  <c r="AM85" i="31"/>
  <c r="AM84" i="31"/>
  <c r="AM83" i="31"/>
  <c r="AM82" i="31"/>
  <c r="AM81" i="31"/>
  <c r="AM80" i="31"/>
  <c r="AM79" i="31"/>
  <c r="AM78" i="31"/>
  <c r="AM77" i="31"/>
  <c r="AM76" i="31"/>
  <c r="AM75" i="31"/>
  <c r="AM74" i="31"/>
  <c r="AM73" i="31"/>
  <c r="AM72" i="31"/>
  <c r="AM71" i="31"/>
  <c r="AM231" i="31"/>
  <c r="AM230" i="31"/>
  <c r="AM229" i="31"/>
  <c r="AM228" i="31"/>
  <c r="AM69" i="31"/>
  <c r="AM68" i="31"/>
  <c r="AM67" i="31"/>
  <c r="AM63" i="31"/>
  <c r="AM64" i="31"/>
  <c r="AM60" i="31"/>
  <c r="AM59" i="31"/>
  <c r="AM58" i="31"/>
  <c r="AM57" i="31"/>
  <c r="AM56" i="31"/>
  <c r="AM55" i="31"/>
  <c r="AM54" i="31"/>
  <c r="AM53" i="31"/>
  <c r="AM52" i="31"/>
  <c r="AM51" i="31"/>
  <c r="AM50" i="31"/>
  <c r="AM49" i="31"/>
  <c r="AM48" i="31"/>
  <c r="AM47" i="31"/>
  <c r="AM46" i="31"/>
  <c r="AM45" i="31"/>
  <c r="AM44" i="31"/>
  <c r="AM43" i="31"/>
  <c r="AM42" i="31"/>
  <c r="AM41" i="31"/>
  <c r="AM40" i="31"/>
  <c r="AM38" i="31"/>
  <c r="AM37" i="31"/>
  <c r="AM36" i="31"/>
  <c r="AM35" i="31"/>
  <c r="AM34" i="31"/>
  <c r="AM33" i="31"/>
  <c r="AM32" i="31"/>
  <c r="AM31" i="31"/>
  <c r="AM30" i="31"/>
  <c r="AM29" i="31"/>
  <c r="AM28" i="31"/>
  <c r="AM27" i="31"/>
  <c r="AM26" i="31"/>
  <c r="AM25" i="31"/>
  <c r="AM24" i="31"/>
  <c r="AM23" i="31"/>
  <c r="AM20" i="31"/>
  <c r="AM19" i="31"/>
  <c r="AM18" i="31"/>
  <c r="AM17" i="31"/>
  <c r="AM16" i="31"/>
  <c r="AM15" i="31"/>
  <c r="AM14" i="31"/>
  <c r="AM13" i="31"/>
  <c r="AM12" i="31"/>
  <c r="AM11" i="31"/>
  <c r="AM10" i="31"/>
  <c r="AM9" i="31"/>
  <c r="AM8" i="31"/>
  <c r="AM7" i="31"/>
  <c r="AM6" i="31"/>
  <c r="AM5" i="31"/>
  <c r="AJ234" i="31"/>
  <c r="AJ233" i="31"/>
  <c r="AJ232" i="31"/>
  <c r="AJ224" i="31"/>
  <c r="AJ223" i="31"/>
  <c r="AJ222" i="31"/>
  <c r="AJ221" i="31"/>
  <c r="AJ220" i="31"/>
  <c r="AJ219" i="31"/>
  <c r="AJ218" i="31"/>
  <c r="AJ217" i="31"/>
  <c r="AJ216" i="31"/>
  <c r="AJ215" i="31"/>
  <c r="AJ214" i="31"/>
  <c r="AJ213" i="31"/>
  <c r="AJ212" i="31"/>
  <c r="AJ211" i="31"/>
  <c r="AJ210" i="31"/>
  <c r="AJ209" i="31"/>
  <c r="AJ208" i="31"/>
  <c r="AJ207" i="31"/>
  <c r="AJ206" i="31"/>
  <c r="AJ205" i="31"/>
  <c r="AJ204" i="31"/>
  <c r="AJ203" i="31"/>
  <c r="AJ202" i="31"/>
  <c r="AJ201" i="31"/>
  <c r="AJ200" i="31"/>
  <c r="AJ199" i="31"/>
  <c r="AJ198" i="31"/>
  <c r="AJ197" i="31"/>
  <c r="AJ196" i="31"/>
  <c r="AJ195" i="31"/>
  <c r="AJ194" i="31"/>
  <c r="AJ193" i="31"/>
  <c r="AJ192" i="31"/>
  <c r="AJ191" i="31"/>
  <c r="AJ190" i="31"/>
  <c r="AJ189" i="31"/>
  <c r="AJ188" i="31"/>
  <c r="AJ187" i="31"/>
  <c r="AJ186" i="31"/>
  <c r="AJ185" i="31"/>
  <c r="AJ184" i="31"/>
  <c r="AJ183" i="31"/>
  <c r="AJ182" i="31"/>
  <c r="AJ181" i="31"/>
  <c r="AJ180" i="31"/>
  <c r="AJ179" i="31"/>
  <c r="AJ178" i="31"/>
  <c r="AJ177" i="31"/>
  <c r="AJ176" i="31"/>
  <c r="AJ175" i="31"/>
  <c r="AJ174" i="31"/>
  <c r="AJ173" i="31"/>
  <c r="AJ172" i="31"/>
  <c r="AJ171" i="31"/>
  <c r="AJ170" i="31"/>
  <c r="AJ169" i="31"/>
  <c r="AJ168" i="31"/>
  <c r="AJ167" i="31"/>
  <c r="AJ166" i="31"/>
  <c r="AJ165" i="31"/>
  <c r="AJ164" i="31"/>
  <c r="AJ163" i="31"/>
  <c r="AJ162" i="31"/>
  <c r="AJ161" i="31"/>
  <c r="AJ160" i="31"/>
  <c r="AJ159" i="31"/>
  <c r="AJ158" i="31"/>
  <c r="AJ157" i="31"/>
  <c r="AJ156" i="31"/>
  <c r="AJ155" i="31"/>
  <c r="AJ154" i="31"/>
  <c r="AJ153" i="31"/>
  <c r="AJ152" i="31"/>
  <c r="AJ151" i="31"/>
  <c r="AJ150" i="31"/>
  <c r="AJ149" i="31"/>
  <c r="AJ148" i="31"/>
  <c r="AJ147" i="31"/>
  <c r="AJ146" i="31"/>
  <c r="AJ145" i="31"/>
  <c r="AJ144" i="31"/>
  <c r="AJ140" i="31"/>
  <c r="AJ139" i="31"/>
  <c r="AJ138" i="31"/>
  <c r="AJ137" i="31"/>
  <c r="AJ136" i="31"/>
  <c r="AJ135" i="31"/>
  <c r="AJ134" i="31"/>
  <c r="AJ133" i="31"/>
  <c r="AJ132" i="31"/>
  <c r="AJ131" i="31"/>
  <c r="AJ130" i="31"/>
  <c r="AJ129" i="31"/>
  <c r="AJ128" i="31"/>
  <c r="AJ127" i="31"/>
  <c r="AJ126" i="31"/>
  <c r="AJ125" i="31"/>
  <c r="AJ124" i="31"/>
  <c r="AJ123" i="31"/>
  <c r="AJ122" i="31"/>
  <c r="AJ121" i="31"/>
  <c r="AJ120" i="31"/>
  <c r="AJ119" i="31"/>
  <c r="AJ118" i="31"/>
  <c r="AJ117" i="31"/>
  <c r="AJ116" i="31"/>
  <c r="AJ115" i="31"/>
  <c r="AJ114" i="31"/>
  <c r="AJ113" i="31"/>
  <c r="AJ110" i="31"/>
  <c r="AJ109" i="31"/>
  <c r="AJ108" i="31"/>
  <c r="AJ107" i="31"/>
  <c r="AJ106" i="31"/>
  <c r="AJ105" i="31"/>
  <c r="AJ104" i="31"/>
  <c r="AJ103" i="31"/>
  <c r="AJ102" i="31"/>
  <c r="AJ101" i="31"/>
  <c r="AJ100" i="31"/>
  <c r="AJ99" i="31"/>
  <c r="AJ98" i="31"/>
  <c r="AJ97" i="31"/>
  <c r="AJ96" i="31"/>
  <c r="AJ95" i="31"/>
  <c r="AJ94" i="31"/>
  <c r="AJ93" i="31"/>
  <c r="AJ92" i="31"/>
  <c r="AJ91" i="31"/>
  <c r="AJ90" i="31"/>
  <c r="AJ89" i="31"/>
  <c r="AJ88" i="31"/>
  <c r="AJ87" i="31"/>
  <c r="AJ86" i="31"/>
  <c r="AJ85" i="31"/>
  <c r="AJ84" i="31"/>
  <c r="AJ83" i="31"/>
  <c r="AJ82" i="31"/>
  <c r="AJ81" i="31"/>
  <c r="AJ80" i="31"/>
  <c r="AJ79" i="31"/>
  <c r="AJ78" i="31"/>
  <c r="AJ77" i="31"/>
  <c r="AJ76" i="31"/>
  <c r="AJ75" i="31"/>
  <c r="AJ74" i="31"/>
  <c r="AJ73" i="31"/>
  <c r="AJ72" i="31"/>
  <c r="AJ71" i="31"/>
  <c r="AJ231" i="31"/>
  <c r="AJ230" i="31"/>
  <c r="AJ229" i="31"/>
  <c r="AJ228" i="31"/>
  <c r="AJ69" i="31"/>
  <c r="AJ68" i="31"/>
  <c r="AJ67" i="31"/>
  <c r="AJ63" i="31"/>
  <c r="AJ64" i="31"/>
  <c r="AJ60" i="31"/>
  <c r="AJ59" i="31"/>
  <c r="AJ58" i="31"/>
  <c r="AJ57" i="31"/>
  <c r="AJ56" i="31"/>
  <c r="AJ55" i="31"/>
  <c r="AJ54" i="31"/>
  <c r="AJ53" i="31"/>
  <c r="AJ52" i="31"/>
  <c r="AJ51" i="31"/>
  <c r="AJ50" i="31"/>
  <c r="AJ49" i="31"/>
  <c r="AJ48" i="31"/>
  <c r="AJ47" i="31"/>
  <c r="AJ46" i="31"/>
  <c r="AJ45" i="31"/>
  <c r="AJ44" i="31"/>
  <c r="AJ43" i="31"/>
  <c r="AJ42" i="31"/>
  <c r="AJ41" i="31"/>
  <c r="AJ40" i="31"/>
  <c r="AJ38" i="31"/>
  <c r="AJ37" i="31"/>
  <c r="AJ36" i="31"/>
  <c r="AJ35" i="31"/>
  <c r="AJ34" i="31"/>
  <c r="AJ33" i="31"/>
  <c r="AJ32" i="31"/>
  <c r="AJ31" i="31"/>
  <c r="AJ30" i="31"/>
  <c r="AJ29" i="31"/>
  <c r="AJ28" i="31"/>
  <c r="AJ27" i="31"/>
  <c r="AJ26" i="31"/>
  <c r="AJ25" i="31"/>
  <c r="AJ24" i="31"/>
  <c r="AJ23" i="31"/>
  <c r="AJ20" i="31"/>
  <c r="AJ19" i="31"/>
  <c r="AJ18" i="31"/>
  <c r="AJ17" i="31"/>
  <c r="AJ16" i="31"/>
  <c r="AJ15" i="31"/>
  <c r="AJ14" i="31"/>
  <c r="AJ13" i="31"/>
  <c r="AJ12" i="31"/>
  <c r="AJ11" i="31"/>
  <c r="AJ10" i="31"/>
  <c r="AJ9" i="31"/>
  <c r="AJ8" i="31"/>
  <c r="AJ7" i="31"/>
  <c r="AJ6" i="31"/>
  <c r="AJ5" i="31"/>
  <c r="AG235" i="31"/>
  <c r="AG234" i="31"/>
  <c r="AG233" i="31"/>
  <c r="AG232" i="31"/>
  <c r="AG224" i="31"/>
  <c r="AG223" i="31"/>
  <c r="AG222" i="31"/>
  <c r="AG221" i="31"/>
  <c r="AG220" i="31"/>
  <c r="AG219" i="31"/>
  <c r="AG218" i="31"/>
  <c r="AG217" i="31"/>
  <c r="AG216" i="31"/>
  <c r="AG215" i="31"/>
  <c r="AG214" i="31"/>
  <c r="AG213" i="31"/>
  <c r="AG212" i="31"/>
  <c r="AG211" i="31"/>
  <c r="AG210" i="31"/>
  <c r="AG209" i="31"/>
  <c r="AG208" i="31"/>
  <c r="AG207" i="31"/>
  <c r="AG206" i="31"/>
  <c r="AG205" i="31"/>
  <c r="AG204" i="31"/>
  <c r="AG203" i="31"/>
  <c r="AG202" i="31"/>
  <c r="AG201" i="31"/>
  <c r="AG200" i="31"/>
  <c r="AG199" i="31"/>
  <c r="AG198" i="31"/>
  <c r="AG197" i="31"/>
  <c r="AG196" i="31"/>
  <c r="AG195" i="31"/>
  <c r="AG194" i="31"/>
  <c r="AG193" i="31"/>
  <c r="AG192" i="31"/>
  <c r="AG191" i="31"/>
  <c r="AG190" i="31"/>
  <c r="AG189" i="31"/>
  <c r="AG188" i="31"/>
  <c r="AG187" i="31"/>
  <c r="AG186" i="31"/>
  <c r="AG185" i="31"/>
  <c r="AG184" i="31"/>
  <c r="AG183" i="31"/>
  <c r="AG182" i="31"/>
  <c r="AG181" i="31"/>
  <c r="AG180" i="31"/>
  <c r="AG179" i="31"/>
  <c r="AG178" i="31"/>
  <c r="AG177" i="31"/>
  <c r="AG176" i="31"/>
  <c r="AG175" i="31"/>
  <c r="AG174" i="31"/>
  <c r="AG173" i="31"/>
  <c r="AG172" i="31"/>
  <c r="AG171" i="31"/>
  <c r="AG170" i="31"/>
  <c r="AG169" i="31"/>
  <c r="AG168" i="31"/>
  <c r="AG167" i="31"/>
  <c r="AG166" i="31"/>
  <c r="AG165" i="31"/>
  <c r="AG164" i="31"/>
  <c r="AG163" i="31"/>
  <c r="AG162" i="31"/>
  <c r="AG161" i="31"/>
  <c r="AG160" i="31"/>
  <c r="AG159" i="31"/>
  <c r="AG158" i="31"/>
  <c r="AG157" i="31"/>
  <c r="AG156" i="31"/>
  <c r="AG155" i="31"/>
  <c r="AG154" i="31"/>
  <c r="AG153" i="31"/>
  <c r="AG152" i="31"/>
  <c r="AG151" i="31"/>
  <c r="AG150" i="31"/>
  <c r="AG149" i="31"/>
  <c r="AG148" i="31"/>
  <c r="AG147" i="31"/>
  <c r="AG146" i="31"/>
  <c r="AG145" i="31"/>
  <c r="AG144" i="31"/>
  <c r="AG140" i="31"/>
  <c r="AG139" i="31"/>
  <c r="AG138" i="31"/>
  <c r="AG137" i="31"/>
  <c r="AG136" i="31"/>
  <c r="AG135" i="31"/>
  <c r="AG134" i="31"/>
  <c r="AG133" i="31"/>
  <c r="AG132" i="31"/>
  <c r="AG131" i="31"/>
  <c r="AG130" i="31"/>
  <c r="AG129" i="31"/>
  <c r="AG128" i="31"/>
  <c r="AG127" i="31"/>
  <c r="AG126" i="31"/>
  <c r="AG125" i="31"/>
  <c r="AG124" i="31"/>
  <c r="AG123" i="31"/>
  <c r="AG122" i="31"/>
  <c r="AG121" i="31"/>
  <c r="AG120" i="31"/>
  <c r="AG119" i="31"/>
  <c r="AG118" i="31"/>
  <c r="AG117" i="31"/>
  <c r="AG116" i="31"/>
  <c r="AG115" i="31"/>
  <c r="AG114" i="31"/>
  <c r="AG113" i="31"/>
  <c r="AG110" i="31"/>
  <c r="AG109" i="31"/>
  <c r="AG108" i="31"/>
  <c r="AG107" i="31"/>
  <c r="AG106" i="31"/>
  <c r="AG105" i="31"/>
  <c r="AG104" i="31"/>
  <c r="AG103" i="31"/>
  <c r="AG102" i="31"/>
  <c r="AG101" i="31"/>
  <c r="AG100" i="31"/>
  <c r="AG99" i="31"/>
  <c r="AG98" i="31"/>
  <c r="AG97" i="31"/>
  <c r="AG96" i="31"/>
  <c r="AG95" i="31"/>
  <c r="AG94" i="31"/>
  <c r="AG93" i="31"/>
  <c r="AG92" i="31"/>
  <c r="AG91" i="31"/>
  <c r="AG90" i="31"/>
  <c r="AG89" i="31"/>
  <c r="AG88" i="31"/>
  <c r="AG87" i="31"/>
  <c r="AG86" i="31"/>
  <c r="AG85" i="31"/>
  <c r="AG84" i="31"/>
  <c r="AG83" i="31"/>
  <c r="AG82" i="31"/>
  <c r="AG81" i="31"/>
  <c r="AG80" i="31"/>
  <c r="AG79" i="31"/>
  <c r="AG78" i="31"/>
  <c r="AG77" i="31"/>
  <c r="AG76" i="31"/>
  <c r="AG75" i="31"/>
  <c r="AG74" i="31"/>
  <c r="AG73" i="31"/>
  <c r="AG72" i="31"/>
  <c r="AG71" i="31"/>
  <c r="AG231" i="31"/>
  <c r="AG230" i="31"/>
  <c r="AG229" i="31"/>
  <c r="AG228" i="31"/>
  <c r="AG69" i="31"/>
  <c r="AG68" i="31"/>
  <c r="AG67" i="31"/>
  <c r="AG63" i="31"/>
  <c r="AG64" i="31"/>
  <c r="AG60" i="31"/>
  <c r="AG59" i="31"/>
  <c r="AG58" i="31"/>
  <c r="AG57" i="31"/>
  <c r="AG56" i="31"/>
  <c r="AG55" i="31"/>
  <c r="AG54" i="31"/>
  <c r="AG53" i="31"/>
  <c r="AG52" i="31"/>
  <c r="AG51" i="31"/>
  <c r="AG50" i="31"/>
  <c r="AG49" i="31"/>
  <c r="AG48" i="31"/>
  <c r="AG47" i="31"/>
  <c r="AG46" i="31"/>
  <c r="AG45" i="31"/>
  <c r="AG44" i="31"/>
  <c r="AG43" i="31"/>
  <c r="AG42" i="31"/>
  <c r="AG41" i="31"/>
  <c r="AG40" i="31"/>
  <c r="AG38" i="31"/>
  <c r="AG37" i="31"/>
  <c r="AG36" i="31"/>
  <c r="AG35" i="31"/>
  <c r="AG34" i="31"/>
  <c r="AG33" i="31"/>
  <c r="AG32" i="31"/>
  <c r="AG31" i="31"/>
  <c r="AG30" i="31"/>
  <c r="AG29" i="31"/>
  <c r="AG28" i="31"/>
  <c r="AG27" i="31"/>
  <c r="AG26" i="31"/>
  <c r="AG25" i="31"/>
  <c r="AG24" i="31"/>
  <c r="AG23" i="31"/>
  <c r="AG20" i="31"/>
  <c r="AG19" i="31"/>
  <c r="AG18" i="31"/>
  <c r="AG17" i="31"/>
  <c r="AG16" i="31"/>
  <c r="AG15" i="31"/>
  <c r="AG14" i="31"/>
  <c r="AG13" i="31"/>
  <c r="AG12" i="31"/>
  <c r="AG11" i="31"/>
  <c r="AG10" i="31"/>
  <c r="AG9" i="31"/>
  <c r="AG8" i="31"/>
  <c r="AG7" i="31"/>
  <c r="AG6" i="31"/>
  <c r="AD234" i="31"/>
  <c r="AD233" i="31"/>
  <c r="AD232" i="31"/>
  <c r="AD224" i="31"/>
  <c r="AD223" i="31"/>
  <c r="AD222" i="31"/>
  <c r="AD221" i="31"/>
  <c r="AD220" i="31"/>
  <c r="AD219" i="31"/>
  <c r="AD218" i="31"/>
  <c r="AD217" i="31"/>
  <c r="AD216" i="31"/>
  <c r="AD215" i="31"/>
  <c r="AD214" i="31"/>
  <c r="AD213" i="31"/>
  <c r="AD212" i="31"/>
  <c r="AD211" i="31"/>
  <c r="AD210" i="31"/>
  <c r="AD209" i="31"/>
  <c r="AD208" i="31"/>
  <c r="AD207" i="31"/>
  <c r="AD206" i="31"/>
  <c r="AD205" i="31"/>
  <c r="AD204" i="31"/>
  <c r="AD203" i="31"/>
  <c r="AD202" i="31"/>
  <c r="AD201" i="31"/>
  <c r="AD200" i="31"/>
  <c r="AD199" i="31"/>
  <c r="AD198" i="31"/>
  <c r="AD197" i="31"/>
  <c r="AD196" i="31"/>
  <c r="AD195" i="31"/>
  <c r="AD194" i="31"/>
  <c r="AD193" i="31"/>
  <c r="AD192" i="31"/>
  <c r="AD191" i="31"/>
  <c r="AD190" i="31"/>
  <c r="AD189" i="31"/>
  <c r="AD188" i="31"/>
  <c r="AD187" i="31"/>
  <c r="AD186" i="31"/>
  <c r="AD185" i="31"/>
  <c r="AD184" i="31"/>
  <c r="AD183" i="31"/>
  <c r="AD182" i="31"/>
  <c r="AD181" i="31"/>
  <c r="AD180" i="31"/>
  <c r="AD179" i="31"/>
  <c r="AD178" i="31"/>
  <c r="AD177" i="31"/>
  <c r="AD176" i="31"/>
  <c r="AD175" i="31"/>
  <c r="AD174" i="31"/>
  <c r="AD173" i="31"/>
  <c r="AD172" i="31"/>
  <c r="AD171" i="31"/>
  <c r="AD170" i="31"/>
  <c r="AD169" i="31"/>
  <c r="AD168" i="31"/>
  <c r="AD167" i="31"/>
  <c r="AD166" i="31"/>
  <c r="AD165" i="31"/>
  <c r="AD164" i="31"/>
  <c r="AD163" i="31"/>
  <c r="AD162" i="31"/>
  <c r="AD161" i="31"/>
  <c r="AD160" i="31"/>
  <c r="AD159" i="31"/>
  <c r="AD158" i="31"/>
  <c r="AD157" i="31"/>
  <c r="AD156" i="31"/>
  <c r="AD155" i="31"/>
  <c r="AD154" i="31"/>
  <c r="AD153" i="31"/>
  <c r="AD152" i="31"/>
  <c r="AD151" i="31"/>
  <c r="AD150" i="31"/>
  <c r="AD149" i="31"/>
  <c r="AD148" i="31"/>
  <c r="AD147" i="31"/>
  <c r="AD146" i="31"/>
  <c r="AD145" i="31"/>
  <c r="AD144" i="31"/>
  <c r="AD140" i="31"/>
  <c r="AD139" i="31"/>
  <c r="AD138" i="31"/>
  <c r="AD137" i="31"/>
  <c r="AD136" i="31"/>
  <c r="AD135" i="31"/>
  <c r="AD134" i="31"/>
  <c r="AD133" i="31"/>
  <c r="AD132" i="31"/>
  <c r="AD131" i="31"/>
  <c r="AD130" i="31"/>
  <c r="AD129" i="31"/>
  <c r="AD128" i="31"/>
  <c r="AD127" i="31"/>
  <c r="AD126" i="31"/>
  <c r="AD125" i="31"/>
  <c r="AD124" i="31"/>
  <c r="AD123" i="31"/>
  <c r="AD122" i="31"/>
  <c r="AD121" i="31"/>
  <c r="AD120" i="31"/>
  <c r="AD119" i="31"/>
  <c r="AD118" i="31"/>
  <c r="AD117" i="31"/>
  <c r="AD116" i="31"/>
  <c r="AD115" i="31"/>
  <c r="AD114" i="31"/>
  <c r="AD113" i="31"/>
  <c r="AD110" i="31"/>
  <c r="AD109" i="31"/>
  <c r="AD108" i="31"/>
  <c r="AD107" i="31"/>
  <c r="AD106" i="31"/>
  <c r="AD105" i="31"/>
  <c r="AD104" i="31"/>
  <c r="AD103" i="31"/>
  <c r="AD102" i="31"/>
  <c r="AD101" i="31"/>
  <c r="AD100" i="31"/>
  <c r="AD99" i="31"/>
  <c r="AD98" i="31"/>
  <c r="AD97" i="31"/>
  <c r="AD96" i="31"/>
  <c r="AD95" i="31"/>
  <c r="AD94" i="31"/>
  <c r="AD93" i="31"/>
  <c r="AD92" i="31"/>
  <c r="AD91" i="31"/>
  <c r="AD90" i="31"/>
  <c r="AD89" i="31"/>
  <c r="AD88" i="31"/>
  <c r="AD87" i="31"/>
  <c r="AD86" i="31"/>
  <c r="AD85" i="31"/>
  <c r="AD84" i="31"/>
  <c r="AD83" i="31"/>
  <c r="AD82" i="31"/>
  <c r="AD81" i="31"/>
  <c r="AD80" i="31"/>
  <c r="AD79" i="31"/>
  <c r="AD78" i="31"/>
  <c r="AD77" i="31"/>
  <c r="AD76" i="31"/>
  <c r="AD75" i="31"/>
  <c r="AD74" i="31"/>
  <c r="AD73" i="31"/>
  <c r="AD72" i="31"/>
  <c r="AD71" i="31"/>
  <c r="AD231" i="31"/>
  <c r="AD230" i="31"/>
  <c r="AD229" i="31"/>
  <c r="AD228" i="31"/>
  <c r="AD69" i="31"/>
  <c r="AD68" i="31"/>
  <c r="AD67" i="31"/>
  <c r="AD63" i="31"/>
  <c r="AD64" i="31"/>
  <c r="AD60" i="31"/>
  <c r="AD59" i="31"/>
  <c r="AD58" i="31"/>
  <c r="AD57" i="31"/>
  <c r="AD56" i="31"/>
  <c r="AD55" i="31"/>
  <c r="AD54" i="31"/>
  <c r="AD53" i="31"/>
  <c r="AD52" i="31"/>
  <c r="AD51" i="31"/>
  <c r="AD50" i="31"/>
  <c r="AD49" i="31"/>
  <c r="AD48" i="31"/>
  <c r="AD47" i="31"/>
  <c r="AD46" i="31"/>
  <c r="AD45" i="31"/>
  <c r="AD44" i="31"/>
  <c r="AD43" i="31"/>
  <c r="AD42" i="31"/>
  <c r="AD41" i="31"/>
  <c r="AD40" i="31"/>
  <c r="AD38" i="31"/>
  <c r="AD37" i="31"/>
  <c r="AD36" i="31"/>
  <c r="AD35" i="31"/>
  <c r="AD34" i="31"/>
  <c r="AD33" i="31"/>
  <c r="AD32" i="31"/>
  <c r="AD31" i="31"/>
  <c r="AD30" i="31"/>
  <c r="AD29" i="31"/>
  <c r="AD28" i="31"/>
  <c r="AD27" i="31"/>
  <c r="AD26" i="31"/>
  <c r="AD25" i="31"/>
  <c r="AD24" i="31"/>
  <c r="AD23" i="31"/>
  <c r="AD20" i="31"/>
  <c r="AD19" i="31"/>
  <c r="AD18" i="31"/>
  <c r="AD17" i="31"/>
  <c r="AD16" i="31"/>
  <c r="AD15" i="31"/>
  <c r="AD14" i="31"/>
  <c r="AD13" i="31"/>
  <c r="AD12" i="31"/>
  <c r="AD11" i="31"/>
  <c r="AD10" i="31"/>
  <c r="AD9" i="31"/>
  <c r="AD8" i="31"/>
  <c r="AD7" i="31"/>
  <c r="AD6" i="31"/>
  <c r="AD5" i="31"/>
  <c r="AA235" i="31"/>
  <c r="AA234" i="31"/>
  <c r="AA233" i="31"/>
  <c r="AA232" i="31"/>
  <c r="AA224" i="31"/>
  <c r="AA223" i="31"/>
  <c r="AA222" i="31"/>
  <c r="AA221" i="31"/>
  <c r="AA220" i="31"/>
  <c r="AA219" i="31"/>
  <c r="AA218" i="31"/>
  <c r="AA217" i="31"/>
  <c r="AA216" i="31"/>
  <c r="AA215" i="31"/>
  <c r="AA214" i="31"/>
  <c r="AA213" i="31"/>
  <c r="AA212" i="31"/>
  <c r="AA211" i="31"/>
  <c r="AA210" i="31"/>
  <c r="AA209" i="31"/>
  <c r="AA208" i="31"/>
  <c r="AA207" i="31"/>
  <c r="AA206" i="31"/>
  <c r="AA205" i="31"/>
  <c r="AA204" i="31"/>
  <c r="AA203" i="31"/>
  <c r="AA202" i="31"/>
  <c r="AA201" i="31"/>
  <c r="AA200" i="31"/>
  <c r="AA199" i="31"/>
  <c r="AA198" i="31"/>
  <c r="AA197" i="31"/>
  <c r="AA196" i="31"/>
  <c r="AA195" i="31"/>
  <c r="AA194" i="31"/>
  <c r="AA193" i="31"/>
  <c r="AA192" i="31"/>
  <c r="AA191" i="31"/>
  <c r="AA190" i="31"/>
  <c r="AA189" i="31"/>
  <c r="AA188" i="31"/>
  <c r="AA187" i="31"/>
  <c r="AA186" i="31"/>
  <c r="AA185" i="31"/>
  <c r="AA184" i="31"/>
  <c r="AA183" i="31"/>
  <c r="AA182" i="31"/>
  <c r="AA181" i="31"/>
  <c r="AA180" i="31"/>
  <c r="AA179" i="31"/>
  <c r="AA178" i="31"/>
  <c r="AA177" i="31"/>
  <c r="AA176" i="31"/>
  <c r="AA175" i="31"/>
  <c r="AA174" i="31"/>
  <c r="AA173" i="31"/>
  <c r="AA172" i="31"/>
  <c r="AA171" i="31"/>
  <c r="AA170" i="31"/>
  <c r="AA169" i="31"/>
  <c r="AA168" i="31"/>
  <c r="AA167" i="31"/>
  <c r="AA166" i="31"/>
  <c r="AA165" i="31"/>
  <c r="AA164" i="31"/>
  <c r="AA163" i="31"/>
  <c r="AA162" i="31"/>
  <c r="AA161" i="31"/>
  <c r="AA160" i="31"/>
  <c r="AA159" i="31"/>
  <c r="AA158" i="31"/>
  <c r="AA157" i="31"/>
  <c r="AA156" i="31"/>
  <c r="AA155" i="31"/>
  <c r="AA154" i="31"/>
  <c r="AA153" i="31"/>
  <c r="AA152" i="31"/>
  <c r="AA151" i="31"/>
  <c r="AA150" i="31"/>
  <c r="AA149" i="31"/>
  <c r="AA148" i="31"/>
  <c r="AA147" i="31"/>
  <c r="AA146" i="31"/>
  <c r="AA145" i="31"/>
  <c r="AA144" i="31"/>
  <c r="AA140" i="31"/>
  <c r="AA139" i="31"/>
  <c r="AA138" i="31"/>
  <c r="AA137" i="31"/>
  <c r="AA136" i="31"/>
  <c r="AA135" i="31"/>
  <c r="AA134" i="31"/>
  <c r="AA133" i="31"/>
  <c r="AA132" i="31"/>
  <c r="AA131" i="31"/>
  <c r="AA130" i="31"/>
  <c r="AA129" i="31"/>
  <c r="AA128" i="31"/>
  <c r="AA127" i="31"/>
  <c r="AA126" i="31"/>
  <c r="AA125" i="31"/>
  <c r="AA124" i="31"/>
  <c r="AA123" i="31"/>
  <c r="AA122" i="31"/>
  <c r="AA121" i="31"/>
  <c r="AA120" i="31"/>
  <c r="AA119" i="31"/>
  <c r="AA118" i="31"/>
  <c r="AA117" i="31"/>
  <c r="AA116" i="31"/>
  <c r="AA115" i="31"/>
  <c r="AA114" i="31"/>
  <c r="AA113" i="31"/>
  <c r="AA110" i="31"/>
  <c r="AA109" i="31"/>
  <c r="AA108" i="31"/>
  <c r="AA107" i="31"/>
  <c r="AA106" i="31"/>
  <c r="AA105" i="31"/>
  <c r="AA104" i="31"/>
  <c r="AA103" i="31"/>
  <c r="AA102" i="31"/>
  <c r="AA101" i="31"/>
  <c r="AA100" i="31"/>
  <c r="AA99" i="31"/>
  <c r="AA98" i="31"/>
  <c r="AA97" i="31"/>
  <c r="AA96" i="31"/>
  <c r="AA95" i="31"/>
  <c r="AA94" i="31"/>
  <c r="AA93" i="31"/>
  <c r="AA92" i="31"/>
  <c r="AA91" i="31"/>
  <c r="AA90" i="31"/>
  <c r="AA89" i="31"/>
  <c r="AA88" i="31"/>
  <c r="AA87" i="31"/>
  <c r="AA86" i="31"/>
  <c r="AA85" i="31"/>
  <c r="AA84" i="31"/>
  <c r="AA83" i="31"/>
  <c r="AA82" i="31"/>
  <c r="AA81" i="31"/>
  <c r="AA80" i="31"/>
  <c r="AA79" i="31"/>
  <c r="AA78" i="31"/>
  <c r="AA77" i="31"/>
  <c r="AA76" i="31"/>
  <c r="AA75" i="31"/>
  <c r="AA74" i="31"/>
  <c r="AA73" i="31"/>
  <c r="AA72" i="31"/>
  <c r="AA71" i="31"/>
  <c r="AA231" i="31"/>
  <c r="AA230" i="31"/>
  <c r="AA229" i="31"/>
  <c r="AA228" i="31"/>
  <c r="AA69" i="31"/>
  <c r="AA68" i="31"/>
  <c r="AA67" i="31"/>
  <c r="AA63" i="31"/>
  <c r="AA64" i="31"/>
  <c r="AA60" i="31"/>
  <c r="AA59" i="31"/>
  <c r="AA58" i="31"/>
  <c r="AA57" i="31"/>
  <c r="AA56" i="31"/>
  <c r="AA55" i="31"/>
  <c r="AA54" i="31"/>
  <c r="AA53" i="31"/>
  <c r="AA52" i="31"/>
  <c r="AA51" i="31"/>
  <c r="AA50" i="31"/>
  <c r="AA49" i="31"/>
  <c r="AA48" i="31"/>
  <c r="AA47" i="31"/>
  <c r="AA46" i="31"/>
  <c r="AA45" i="31"/>
  <c r="AA44" i="31"/>
  <c r="AA43" i="31"/>
  <c r="AA42" i="31"/>
  <c r="AA41" i="31"/>
  <c r="AA40" i="31"/>
  <c r="AA38" i="31"/>
  <c r="AA37" i="31"/>
  <c r="AA36" i="31"/>
  <c r="AA35" i="31"/>
  <c r="AA34" i="31"/>
  <c r="AA33" i="31"/>
  <c r="AA32" i="31"/>
  <c r="AA31" i="31"/>
  <c r="AA30" i="31"/>
  <c r="AA29" i="31"/>
  <c r="AA28" i="31"/>
  <c r="AA27" i="31"/>
  <c r="AA26" i="31"/>
  <c r="AA25" i="31"/>
  <c r="AA24" i="31"/>
  <c r="AA23" i="31"/>
  <c r="AA20" i="31"/>
  <c r="AA19" i="31"/>
  <c r="AA18" i="31"/>
  <c r="AA16" i="31"/>
  <c r="AA15" i="31"/>
  <c r="AA14" i="31"/>
  <c r="AA13" i="31"/>
  <c r="AA12" i="31"/>
  <c r="AA11" i="31"/>
  <c r="AA10" i="31"/>
  <c r="AA9" i="31"/>
  <c r="AA8" i="31"/>
  <c r="AA7" i="31"/>
  <c r="AA6" i="31"/>
  <c r="X234" i="31"/>
  <c r="X233" i="31"/>
  <c r="X232" i="31"/>
  <c r="X224" i="31"/>
  <c r="X223" i="31"/>
  <c r="X222" i="31"/>
  <c r="X221" i="31"/>
  <c r="X220" i="31"/>
  <c r="X219" i="31"/>
  <c r="X218" i="31"/>
  <c r="X217" i="31"/>
  <c r="X216" i="31"/>
  <c r="X215" i="31"/>
  <c r="X214" i="31"/>
  <c r="X213" i="31"/>
  <c r="X212" i="31"/>
  <c r="X211" i="31"/>
  <c r="X210" i="31"/>
  <c r="X209" i="31"/>
  <c r="X208" i="31"/>
  <c r="X207" i="31"/>
  <c r="X206" i="31"/>
  <c r="X205" i="31"/>
  <c r="X204" i="31"/>
  <c r="X203" i="31"/>
  <c r="X202" i="31"/>
  <c r="X201" i="31"/>
  <c r="X200" i="31"/>
  <c r="X199" i="31"/>
  <c r="X198" i="31"/>
  <c r="X197" i="31"/>
  <c r="X196" i="31"/>
  <c r="X195" i="31"/>
  <c r="X194" i="31"/>
  <c r="X193" i="31"/>
  <c r="X192" i="31"/>
  <c r="X191" i="31"/>
  <c r="X190" i="31"/>
  <c r="X189" i="31"/>
  <c r="X188" i="31"/>
  <c r="X187" i="31"/>
  <c r="X186" i="31"/>
  <c r="X185" i="31"/>
  <c r="X184" i="31"/>
  <c r="X183" i="31"/>
  <c r="X182" i="31"/>
  <c r="X181" i="31"/>
  <c r="X180" i="31"/>
  <c r="X179" i="31"/>
  <c r="X178" i="31"/>
  <c r="X177" i="31"/>
  <c r="X176" i="31"/>
  <c r="X175" i="31"/>
  <c r="X174" i="31"/>
  <c r="X173" i="31"/>
  <c r="X172" i="31"/>
  <c r="X171" i="31"/>
  <c r="X170" i="31"/>
  <c r="X169" i="31"/>
  <c r="X168" i="31"/>
  <c r="X167" i="31"/>
  <c r="X166" i="31"/>
  <c r="X165" i="31"/>
  <c r="X164" i="31"/>
  <c r="X163" i="31"/>
  <c r="X162" i="31"/>
  <c r="X161" i="31"/>
  <c r="X160" i="31"/>
  <c r="X159" i="31"/>
  <c r="X158" i="31"/>
  <c r="X157" i="31"/>
  <c r="X156" i="31"/>
  <c r="X155" i="31"/>
  <c r="X154" i="31"/>
  <c r="X153" i="31"/>
  <c r="X152" i="31"/>
  <c r="X151" i="31"/>
  <c r="X150" i="31"/>
  <c r="X149" i="31"/>
  <c r="X148" i="31"/>
  <c r="X147" i="31"/>
  <c r="X146" i="31"/>
  <c r="X145" i="31"/>
  <c r="X144" i="31"/>
  <c r="X140" i="31"/>
  <c r="X139" i="31"/>
  <c r="X138" i="31"/>
  <c r="X137" i="31"/>
  <c r="X136" i="31"/>
  <c r="X135" i="31"/>
  <c r="X134" i="31"/>
  <c r="X133" i="31"/>
  <c r="X132" i="31"/>
  <c r="X131" i="31"/>
  <c r="X129" i="31"/>
  <c r="X128" i="31"/>
  <c r="X127" i="31"/>
  <c r="X124" i="31"/>
  <c r="X123" i="31"/>
  <c r="X122" i="31"/>
  <c r="X121" i="31"/>
  <c r="X120" i="31"/>
  <c r="X119" i="31"/>
  <c r="X118" i="31"/>
  <c r="X117" i="31"/>
  <c r="X116" i="31"/>
  <c r="X115" i="31"/>
  <c r="X114" i="31"/>
  <c r="X113" i="31"/>
  <c r="X110" i="31"/>
  <c r="X109" i="31"/>
  <c r="X108" i="31"/>
  <c r="X107" i="31"/>
  <c r="X106" i="31"/>
  <c r="X105" i="31"/>
  <c r="X104" i="31"/>
  <c r="X103" i="31"/>
  <c r="X102" i="31"/>
  <c r="X101" i="31"/>
  <c r="X100" i="31"/>
  <c r="X96" i="31"/>
  <c r="X95" i="31"/>
  <c r="X94" i="31"/>
  <c r="X93" i="31"/>
  <c r="X92" i="31"/>
  <c r="X91" i="31"/>
  <c r="X90" i="31"/>
  <c r="X89" i="31"/>
  <c r="X88" i="31"/>
  <c r="X87" i="31"/>
  <c r="X86" i="31"/>
  <c r="X85" i="31"/>
  <c r="X84" i="31"/>
  <c r="X83" i="31"/>
  <c r="X82" i="31"/>
  <c r="X81" i="31"/>
  <c r="X80" i="31"/>
  <c r="X79" i="31"/>
  <c r="X78" i="31"/>
  <c r="X77" i="31"/>
  <c r="X76" i="31"/>
  <c r="X75" i="31"/>
  <c r="X74" i="31"/>
  <c r="X73" i="31"/>
  <c r="X72" i="31"/>
  <c r="X71" i="31"/>
  <c r="X231" i="31"/>
  <c r="X230" i="31"/>
  <c r="X229" i="31"/>
  <c r="X228" i="31"/>
  <c r="X69" i="31"/>
  <c r="X68" i="31"/>
  <c r="X67" i="31"/>
  <c r="X63" i="31"/>
  <c r="X64" i="31"/>
  <c r="X60" i="31"/>
  <c r="X59" i="31"/>
  <c r="X58" i="31"/>
  <c r="X57" i="31"/>
  <c r="X56" i="31"/>
  <c r="X55" i="31"/>
  <c r="X54" i="31"/>
  <c r="X53" i="31"/>
  <c r="X52" i="31"/>
  <c r="X51" i="31"/>
  <c r="X49" i="31"/>
  <c r="X48" i="31"/>
  <c r="X47" i="31"/>
  <c r="X46" i="31"/>
  <c r="X45" i="31"/>
  <c r="X44" i="31"/>
  <c r="X43" i="31"/>
  <c r="X42" i="31"/>
  <c r="X41" i="31"/>
  <c r="X40" i="31"/>
  <c r="X38" i="31"/>
  <c r="X37" i="31"/>
  <c r="X36" i="31"/>
  <c r="X35" i="31"/>
  <c r="X34" i="31"/>
  <c r="X33" i="31"/>
  <c r="X32" i="31"/>
  <c r="X31" i="31"/>
  <c r="X30" i="31"/>
  <c r="X29" i="31"/>
  <c r="X28" i="31"/>
  <c r="X27" i="31"/>
  <c r="X26" i="31"/>
  <c r="X25" i="31"/>
  <c r="X24" i="31"/>
  <c r="X23" i="31"/>
  <c r="X20" i="31"/>
  <c r="X19" i="31"/>
  <c r="X18" i="31"/>
  <c r="X17" i="31"/>
  <c r="X16" i="31"/>
  <c r="X15" i="31"/>
  <c r="X14" i="31"/>
  <c r="X13" i="31"/>
  <c r="X12" i="31"/>
  <c r="X11" i="31"/>
  <c r="X10" i="31"/>
  <c r="X9" i="31"/>
  <c r="X8" i="31"/>
  <c r="X7" i="31"/>
  <c r="X6" i="31"/>
  <c r="X5" i="31"/>
  <c r="U235" i="31"/>
  <c r="U234" i="31"/>
  <c r="U233" i="31"/>
  <c r="U232" i="31"/>
  <c r="U224" i="31"/>
  <c r="U223" i="31"/>
  <c r="U222" i="31"/>
  <c r="U221" i="31"/>
  <c r="U220" i="31"/>
  <c r="U219" i="31"/>
  <c r="U218" i="31"/>
  <c r="U217" i="31"/>
  <c r="U216" i="31"/>
  <c r="U215" i="31"/>
  <c r="U214" i="31"/>
  <c r="U213" i="31"/>
  <c r="U212" i="31"/>
  <c r="U211" i="31"/>
  <c r="U210" i="31"/>
  <c r="U209" i="31"/>
  <c r="U208" i="31"/>
  <c r="U207" i="31"/>
  <c r="U206" i="31"/>
  <c r="U205" i="31"/>
  <c r="U204" i="31"/>
  <c r="U203" i="31"/>
  <c r="U202" i="31"/>
  <c r="U201" i="31"/>
  <c r="U200" i="31"/>
  <c r="U199" i="31"/>
  <c r="U198" i="31"/>
  <c r="U197" i="31"/>
  <c r="U196" i="31"/>
  <c r="U195" i="31"/>
  <c r="U194" i="31"/>
  <c r="U193" i="31"/>
  <c r="U192" i="31"/>
  <c r="U191" i="31"/>
  <c r="U190" i="31"/>
  <c r="U189" i="31"/>
  <c r="U188" i="31"/>
  <c r="U187" i="31"/>
  <c r="U186" i="31"/>
  <c r="U185" i="31"/>
  <c r="U184" i="31"/>
  <c r="U183" i="31"/>
  <c r="U182" i="31"/>
  <c r="U181" i="31"/>
  <c r="U180" i="31"/>
  <c r="U179" i="31"/>
  <c r="U178" i="31"/>
  <c r="U177" i="31"/>
  <c r="U176" i="31"/>
  <c r="U175" i="31"/>
  <c r="U174" i="31"/>
  <c r="U173" i="31"/>
  <c r="U172" i="31"/>
  <c r="U171" i="31"/>
  <c r="U170" i="31"/>
  <c r="U169" i="31"/>
  <c r="U168" i="31"/>
  <c r="U167" i="31"/>
  <c r="U166" i="31"/>
  <c r="U165" i="31"/>
  <c r="U164" i="31"/>
  <c r="U163" i="31"/>
  <c r="U162" i="31"/>
  <c r="U161" i="31"/>
  <c r="U160" i="31"/>
  <c r="U159" i="31"/>
  <c r="U158" i="31"/>
  <c r="U157" i="31"/>
  <c r="U156" i="31"/>
  <c r="U155" i="31"/>
  <c r="U154" i="31"/>
  <c r="U153" i="31"/>
  <c r="U152" i="31"/>
  <c r="U151" i="31"/>
  <c r="U150" i="31"/>
  <c r="U149" i="31"/>
  <c r="U148" i="31"/>
  <c r="U147" i="31"/>
  <c r="U146" i="31"/>
  <c r="U145" i="31"/>
  <c r="U144" i="31"/>
  <c r="U140" i="31"/>
  <c r="U139" i="31"/>
  <c r="U138" i="31"/>
  <c r="U137" i="31"/>
  <c r="U136" i="31"/>
  <c r="U135" i="31"/>
  <c r="U134" i="31"/>
  <c r="U133" i="31"/>
  <c r="U132" i="31"/>
  <c r="U131" i="31"/>
  <c r="U130" i="31"/>
  <c r="U129" i="31"/>
  <c r="U128" i="31"/>
  <c r="U127" i="31"/>
  <c r="U126" i="31"/>
  <c r="U125" i="31"/>
  <c r="U124" i="31"/>
  <c r="U123" i="31"/>
  <c r="U122" i="31"/>
  <c r="U121" i="31"/>
  <c r="U120" i="31"/>
  <c r="U119" i="31"/>
  <c r="U118" i="31"/>
  <c r="U117" i="31"/>
  <c r="U115" i="31"/>
  <c r="U114" i="31"/>
  <c r="U113" i="31"/>
  <c r="U110" i="31"/>
  <c r="U107" i="31"/>
  <c r="U106" i="31"/>
  <c r="U105" i="31"/>
  <c r="U104" i="31"/>
  <c r="U103" i="31"/>
  <c r="U102" i="31"/>
  <c r="U101" i="31"/>
  <c r="U100" i="31"/>
  <c r="U99" i="31"/>
  <c r="U98" i="31"/>
  <c r="U97" i="31"/>
  <c r="U96" i="31"/>
  <c r="U95" i="31"/>
  <c r="U94" i="31"/>
  <c r="U93" i="31"/>
  <c r="U92" i="31"/>
  <c r="U91" i="31"/>
  <c r="U90" i="31"/>
  <c r="U89" i="31"/>
  <c r="U88" i="31"/>
  <c r="U87" i="31"/>
  <c r="U86" i="31"/>
  <c r="U85" i="31"/>
  <c r="U84" i="31"/>
  <c r="U83" i="31"/>
  <c r="U82" i="31"/>
  <c r="U81" i="31"/>
  <c r="U80" i="31"/>
  <c r="U79" i="31"/>
  <c r="U78" i="31"/>
  <c r="U77" i="31"/>
  <c r="U76" i="31"/>
  <c r="U75" i="31"/>
  <c r="U74" i="31"/>
  <c r="U73" i="31"/>
  <c r="U72" i="31"/>
  <c r="U71" i="31"/>
  <c r="U231" i="31"/>
  <c r="U230" i="31"/>
  <c r="U229" i="31"/>
  <c r="U228" i="31"/>
  <c r="U69" i="31"/>
  <c r="U68" i="31"/>
  <c r="U67" i="31"/>
  <c r="U63" i="31"/>
  <c r="U64" i="31"/>
  <c r="U60" i="31"/>
  <c r="U59" i="31"/>
  <c r="U58" i="31"/>
  <c r="U57" i="31"/>
  <c r="U56" i="31"/>
  <c r="U55" i="31"/>
  <c r="U54" i="31"/>
  <c r="U53" i="31"/>
  <c r="U52" i="31"/>
  <c r="U51" i="31"/>
  <c r="U49" i="31"/>
  <c r="U48" i="31"/>
  <c r="U47" i="31"/>
  <c r="U46" i="31"/>
  <c r="U45" i="31"/>
  <c r="U44" i="31"/>
  <c r="U43" i="31"/>
  <c r="U42" i="31"/>
  <c r="U41" i="31"/>
  <c r="U40" i="31"/>
  <c r="U38" i="31"/>
  <c r="U37" i="31"/>
  <c r="U36" i="31"/>
  <c r="U35" i="31"/>
  <c r="U34" i="31"/>
  <c r="U33" i="31"/>
  <c r="U32" i="31"/>
  <c r="U31" i="31"/>
  <c r="U30" i="31"/>
  <c r="U29" i="31"/>
  <c r="U28" i="31"/>
  <c r="U27" i="31"/>
  <c r="U26" i="31"/>
  <c r="U25" i="31"/>
  <c r="U24" i="31"/>
  <c r="U23" i="31"/>
  <c r="U20" i="31"/>
  <c r="U19" i="31"/>
  <c r="U18" i="31"/>
  <c r="U17" i="31"/>
  <c r="U16" i="31"/>
  <c r="U15" i="31"/>
  <c r="U14" i="31"/>
  <c r="U13" i="31"/>
  <c r="U12" i="31"/>
  <c r="U11" i="31"/>
  <c r="U10" i="31"/>
  <c r="U9" i="31"/>
  <c r="U8" i="31"/>
  <c r="U7" i="31"/>
  <c r="U6" i="31"/>
  <c r="R235" i="31"/>
  <c r="R234" i="31"/>
  <c r="R233" i="31"/>
  <c r="R232" i="31"/>
  <c r="R224" i="31"/>
  <c r="R223" i="31"/>
  <c r="R222" i="31"/>
  <c r="R221" i="31"/>
  <c r="R220" i="31"/>
  <c r="R219" i="31"/>
  <c r="R218" i="31"/>
  <c r="R217" i="31"/>
  <c r="R216" i="31"/>
  <c r="R215" i="31"/>
  <c r="R214" i="31"/>
  <c r="R213" i="31"/>
  <c r="R212" i="31"/>
  <c r="R211" i="31"/>
  <c r="R210" i="31"/>
  <c r="R209" i="31"/>
  <c r="R208" i="31"/>
  <c r="R206" i="31"/>
  <c r="R205" i="31"/>
  <c r="R204" i="31"/>
  <c r="R203" i="31"/>
  <c r="R202" i="31"/>
  <c r="R201" i="31"/>
  <c r="R200" i="31"/>
  <c r="R199" i="31"/>
  <c r="R198" i="31"/>
  <c r="R197" i="31"/>
  <c r="R196" i="31"/>
  <c r="R195" i="31"/>
  <c r="R194" i="31"/>
  <c r="R193" i="31"/>
  <c r="R192" i="31"/>
  <c r="R191" i="31"/>
  <c r="R190" i="31"/>
  <c r="R189" i="31"/>
  <c r="R188" i="31"/>
  <c r="R187" i="31"/>
  <c r="R186" i="31"/>
  <c r="R185" i="31"/>
  <c r="R184" i="31"/>
  <c r="R183" i="31"/>
  <c r="R181" i="31"/>
  <c r="R180" i="31"/>
  <c r="R179" i="31"/>
  <c r="R178" i="31"/>
  <c r="R177" i="31"/>
  <c r="R176" i="31"/>
  <c r="R175" i="31"/>
  <c r="R174" i="31"/>
  <c r="R173" i="31"/>
  <c r="R172" i="31"/>
  <c r="R171" i="31"/>
  <c r="R170" i="31"/>
  <c r="R169" i="31"/>
  <c r="R166" i="31"/>
  <c r="R165" i="31"/>
  <c r="R164" i="31"/>
  <c r="R163" i="31"/>
  <c r="R162" i="31"/>
  <c r="R161" i="31"/>
  <c r="R160" i="31"/>
  <c r="R159" i="31"/>
  <c r="R158" i="31"/>
  <c r="R157" i="31"/>
  <c r="R156" i="31"/>
  <c r="R155" i="31"/>
  <c r="R154" i="31"/>
  <c r="R153" i="31"/>
  <c r="R152" i="31"/>
  <c r="R151" i="31"/>
  <c r="R150" i="31"/>
  <c r="R146" i="31"/>
  <c r="R145" i="31"/>
  <c r="R144" i="31"/>
  <c r="R140" i="31"/>
  <c r="R139" i="31"/>
  <c r="R138" i="31"/>
  <c r="R137" i="31"/>
  <c r="R136" i="31"/>
  <c r="R135" i="31"/>
  <c r="R134" i="31"/>
  <c r="R130" i="31"/>
  <c r="R129" i="31"/>
  <c r="R128" i="31"/>
  <c r="R127" i="31"/>
  <c r="R124" i="31"/>
  <c r="R123" i="31"/>
  <c r="R122" i="31"/>
  <c r="R120" i="31"/>
  <c r="R119" i="31"/>
  <c r="R118" i="31"/>
  <c r="R116" i="31"/>
  <c r="R115" i="31"/>
  <c r="R114" i="31"/>
  <c r="R113" i="31"/>
  <c r="R109" i="31"/>
  <c r="R108" i="31"/>
  <c r="R107" i="31"/>
  <c r="R106" i="31"/>
  <c r="R105" i="31"/>
  <c r="R100" i="31"/>
  <c r="R96" i="31"/>
  <c r="R95" i="31"/>
  <c r="R94" i="31"/>
  <c r="R93" i="31"/>
  <c r="R92" i="31"/>
  <c r="R91" i="31"/>
  <c r="R90" i="31"/>
  <c r="R89" i="31"/>
  <c r="R88" i="31"/>
  <c r="R87" i="31"/>
  <c r="R86" i="31"/>
  <c r="R82" i="31"/>
  <c r="R78" i="31"/>
  <c r="R77" i="31"/>
  <c r="R76" i="31"/>
  <c r="R75" i="31"/>
  <c r="R74" i="31"/>
  <c r="R73" i="31"/>
  <c r="R72" i="31"/>
  <c r="R71" i="31"/>
  <c r="R231" i="31"/>
  <c r="R230" i="31"/>
  <c r="R229" i="31"/>
  <c r="R228" i="31"/>
  <c r="R69" i="31"/>
  <c r="R68" i="31"/>
  <c r="R63" i="31"/>
  <c r="R64" i="31"/>
  <c r="R60" i="31"/>
  <c r="R59" i="31"/>
  <c r="R58" i="31"/>
  <c r="R57" i="31"/>
  <c r="R56" i="31"/>
  <c r="R55" i="31"/>
  <c r="R54" i="31"/>
  <c r="R52" i="31"/>
  <c r="R51" i="31"/>
  <c r="R49" i="31"/>
  <c r="R48" i="31"/>
  <c r="R47" i="31"/>
  <c r="R46" i="31"/>
  <c r="R45" i="31"/>
  <c r="R44" i="31"/>
  <c r="R43" i="31"/>
  <c r="R41" i="31"/>
  <c r="R40" i="31"/>
  <c r="R38" i="31"/>
  <c r="R37" i="31"/>
  <c r="R36" i="31"/>
  <c r="R35" i="31"/>
  <c r="R34" i="31"/>
  <c r="R33" i="31"/>
  <c r="R32" i="31"/>
  <c r="R31" i="31"/>
  <c r="R30" i="31"/>
  <c r="R29" i="31"/>
  <c r="R28" i="31"/>
  <c r="R26" i="31"/>
  <c r="R25" i="31"/>
  <c r="R24" i="31"/>
  <c r="R23" i="31"/>
  <c r="R20" i="31"/>
  <c r="R19" i="31"/>
  <c r="R18" i="31"/>
  <c r="R17" i="31"/>
  <c r="R16" i="31"/>
  <c r="R15" i="31"/>
  <c r="R14" i="31"/>
  <c r="R13" i="31"/>
  <c r="R12" i="31"/>
  <c r="R11" i="31"/>
  <c r="R10" i="31"/>
  <c r="R9" i="31"/>
  <c r="R8" i="31"/>
  <c r="R7" i="31"/>
  <c r="R6" i="31"/>
  <c r="O235" i="31"/>
  <c r="O234" i="31"/>
  <c r="O233" i="31"/>
  <c r="O232" i="31"/>
  <c r="O224" i="31"/>
  <c r="O223" i="31"/>
  <c r="O222" i="31"/>
  <c r="O221" i="31"/>
  <c r="O220" i="31"/>
  <c r="O219" i="31"/>
  <c r="O218" i="31"/>
  <c r="O217" i="31"/>
  <c r="O216" i="31"/>
  <c r="O215" i="31"/>
  <c r="O214" i="31"/>
  <c r="O213" i="31"/>
  <c r="O212" i="31"/>
  <c r="O211" i="31"/>
  <c r="O210" i="31"/>
  <c r="O209" i="31"/>
  <c r="O208" i="31"/>
  <c r="O207" i="31"/>
  <c r="O206" i="31"/>
  <c r="O205" i="31"/>
  <c r="O204" i="31"/>
  <c r="O203" i="31"/>
  <c r="O202" i="31"/>
  <c r="O201" i="31"/>
  <c r="O200" i="31"/>
  <c r="O199" i="31"/>
  <c r="O198" i="31"/>
  <c r="O197" i="31"/>
  <c r="O196" i="31"/>
  <c r="O195" i="31"/>
  <c r="O194" i="31"/>
  <c r="O193" i="31"/>
  <c r="O192" i="31"/>
  <c r="O191" i="31"/>
  <c r="O190" i="31"/>
  <c r="O189" i="31"/>
  <c r="O188" i="31"/>
  <c r="O187" i="31"/>
  <c r="O186" i="31"/>
  <c r="O185" i="31"/>
  <c r="O184" i="31"/>
  <c r="O183" i="31"/>
  <c r="O182" i="31"/>
  <c r="O181" i="31"/>
  <c r="O180" i="31"/>
  <c r="O179" i="31"/>
  <c r="O178" i="31"/>
  <c r="O177" i="31"/>
  <c r="O176" i="31"/>
  <c r="O175" i="31"/>
  <c r="O171" i="31"/>
  <c r="O170" i="31"/>
  <c r="O169" i="31"/>
  <c r="O166" i="31"/>
  <c r="O163" i="31"/>
  <c r="O162" i="31"/>
  <c r="O158" i="31"/>
  <c r="O157" i="31"/>
  <c r="O156" i="31"/>
  <c r="O155" i="31"/>
  <c r="O154" i="31"/>
  <c r="O153" i="31"/>
  <c r="O151" i="31"/>
  <c r="O146" i="31"/>
  <c r="O145" i="31"/>
  <c r="O144" i="31"/>
  <c r="O140" i="31"/>
  <c r="O138" i="31"/>
  <c r="O137" i="31"/>
  <c r="O133" i="31"/>
  <c r="O132" i="31"/>
  <c r="O131" i="31"/>
  <c r="O130" i="31"/>
  <c r="O129" i="31"/>
  <c r="O128" i="31"/>
  <c r="O125" i="31"/>
  <c r="O123" i="31"/>
  <c r="O122" i="31"/>
  <c r="O120" i="31"/>
  <c r="O119" i="31"/>
  <c r="O118" i="31"/>
  <c r="O117" i="31"/>
  <c r="O116" i="31"/>
  <c r="O114" i="31"/>
  <c r="O113" i="31"/>
  <c r="O110" i="31"/>
  <c r="O109" i="31"/>
  <c r="O108" i="31"/>
  <c r="O106" i="31"/>
  <c r="O105" i="31"/>
  <c r="O98" i="31"/>
  <c r="O97" i="31"/>
  <c r="O96" i="31"/>
  <c r="O95" i="31"/>
  <c r="O94" i="31"/>
  <c r="O93" i="31"/>
  <c r="O92" i="31"/>
  <c r="O91" i="31"/>
  <c r="O90" i="31"/>
  <c r="O89" i="31"/>
  <c r="O88" i="31"/>
  <c r="O87" i="31"/>
  <c r="O86" i="31"/>
  <c r="O82" i="31"/>
  <c r="O81" i="31"/>
  <c r="O80" i="31"/>
  <c r="O79" i="31"/>
  <c r="O78" i="31"/>
  <c r="O77" i="31"/>
  <c r="O76" i="31"/>
  <c r="O75" i="31"/>
  <c r="O74" i="31"/>
  <c r="O73" i="31"/>
  <c r="O72" i="31"/>
  <c r="O71" i="31"/>
  <c r="O231" i="31"/>
  <c r="O230" i="31"/>
  <c r="O229" i="31"/>
  <c r="O228" i="31"/>
  <c r="O69" i="31"/>
  <c r="O68" i="31"/>
  <c r="O63" i="31"/>
  <c r="O64" i="31"/>
  <c r="O60" i="31"/>
  <c r="O59" i="31"/>
  <c r="O58" i="31"/>
  <c r="O57" i="31"/>
  <c r="O56" i="31"/>
  <c r="O55" i="31"/>
  <c r="O54" i="31"/>
  <c r="O53" i="31"/>
  <c r="O52" i="31"/>
  <c r="O51" i="31"/>
  <c r="O50" i="31"/>
  <c r="O49" i="31"/>
  <c r="O48" i="31"/>
  <c r="O47" i="31"/>
  <c r="O46" i="31"/>
  <c r="O45" i="31"/>
  <c r="O44" i="31"/>
  <c r="O43" i="31"/>
  <c r="O42" i="31"/>
  <c r="O41" i="31"/>
  <c r="O40" i="31"/>
  <c r="O38" i="31"/>
  <c r="O37" i="31"/>
  <c r="O36" i="31"/>
  <c r="O35" i="31"/>
  <c r="O34" i="31"/>
  <c r="O33" i="31"/>
  <c r="O32" i="31"/>
  <c r="O31" i="31"/>
  <c r="O29" i="31"/>
  <c r="O28" i="31"/>
  <c r="O25" i="31"/>
  <c r="O23" i="31"/>
  <c r="O20" i="31"/>
  <c r="O19" i="31"/>
  <c r="O18" i="31"/>
  <c r="O17" i="31"/>
  <c r="O16" i="31"/>
  <c r="O15" i="31"/>
  <c r="O14" i="31"/>
  <c r="O13" i="31"/>
  <c r="O12" i="31"/>
  <c r="O11" i="31"/>
  <c r="O10" i="31"/>
  <c r="O9" i="31"/>
  <c r="O7" i="31"/>
  <c r="L235" i="31"/>
  <c r="L234" i="31"/>
  <c r="L233" i="31"/>
  <c r="L232" i="31"/>
  <c r="L224" i="31"/>
  <c r="L223" i="31"/>
  <c r="L222" i="31"/>
  <c r="L221" i="31"/>
  <c r="L220" i="31"/>
  <c r="L219" i="31"/>
  <c r="L218" i="31"/>
  <c r="L217" i="31"/>
  <c r="L216" i="31"/>
  <c r="L215" i="31"/>
  <c r="L214" i="31"/>
  <c r="L213" i="31"/>
  <c r="L212" i="31"/>
  <c r="L211" i="31"/>
  <c r="L210" i="31"/>
  <c r="L209" i="31"/>
  <c r="L208" i="31"/>
  <c r="L207" i="31"/>
  <c r="L206" i="31"/>
  <c r="L205" i="31"/>
  <c r="L204" i="31"/>
  <c r="L203" i="31"/>
  <c r="L202" i="31"/>
  <c r="L201" i="31"/>
  <c r="L200" i="31"/>
  <c r="L199" i="31"/>
  <c r="L198" i="31"/>
  <c r="L197" i="31"/>
  <c r="L196" i="31"/>
  <c r="L195" i="31"/>
  <c r="L194" i="31"/>
  <c r="L193" i="31"/>
  <c r="L192" i="31"/>
  <c r="L191" i="31"/>
  <c r="L190" i="31"/>
  <c r="L189" i="31"/>
  <c r="L188" i="31"/>
  <c r="L187" i="31"/>
  <c r="L186" i="31"/>
  <c r="L185" i="31"/>
  <c r="L184" i="31"/>
  <c r="L183" i="31"/>
  <c r="L182" i="31"/>
  <c r="L181" i="31"/>
  <c r="L180" i="31"/>
  <c r="L179" i="31"/>
  <c r="L178" i="31"/>
  <c r="L177" i="31"/>
  <c r="L176" i="31"/>
  <c r="L175" i="31"/>
  <c r="L171" i="31"/>
  <c r="L170" i="31"/>
  <c r="L169" i="31"/>
  <c r="L168" i="31"/>
  <c r="L167" i="31"/>
  <c r="L166" i="31"/>
  <c r="L163" i="31"/>
  <c r="L162" i="31"/>
  <c r="L161" i="31"/>
  <c r="L158" i="31"/>
  <c r="L157" i="31"/>
  <c r="L156" i="31"/>
  <c r="L155" i="31"/>
  <c r="L154" i="31"/>
  <c r="L153" i="31"/>
  <c r="L151" i="31"/>
  <c r="L146" i="31"/>
  <c r="L145" i="31"/>
  <c r="L144" i="31"/>
  <c r="L140" i="31"/>
  <c r="L139" i="31"/>
  <c r="L137" i="31"/>
  <c r="L136" i="31"/>
  <c r="L135" i="31"/>
  <c r="L134" i="31"/>
  <c r="L133" i="31"/>
  <c r="L132" i="31"/>
  <c r="L131" i="31"/>
  <c r="L130" i="31"/>
  <c r="L129" i="31"/>
  <c r="L128" i="31"/>
  <c r="L125" i="31"/>
  <c r="L124" i="31"/>
  <c r="L123" i="31"/>
  <c r="L121" i="31"/>
  <c r="L120" i="31"/>
  <c r="L119" i="31"/>
  <c r="L118" i="31"/>
  <c r="L117" i="31"/>
  <c r="L116" i="31"/>
  <c r="L114" i="31"/>
  <c r="L113" i="31"/>
  <c r="L110" i="31"/>
  <c r="L109" i="31"/>
  <c r="L108" i="31"/>
  <c r="L106" i="31"/>
  <c r="L105" i="31"/>
  <c r="L104" i="31"/>
  <c r="L103" i="31"/>
  <c r="L102" i="31"/>
  <c r="L98" i="31"/>
  <c r="L97" i="31"/>
  <c r="L96" i="31"/>
  <c r="L95" i="31"/>
  <c r="L94" i="31"/>
  <c r="L93" i="31"/>
  <c r="L92" i="31"/>
  <c r="L91" i="31"/>
  <c r="L90" i="31"/>
  <c r="L89" i="31"/>
  <c r="L88" i="31"/>
  <c r="L87" i="31"/>
  <c r="L86" i="31"/>
  <c r="L85" i="31"/>
  <c r="L84" i="31"/>
  <c r="L83" i="31"/>
  <c r="L82" i="31"/>
  <c r="L81" i="31"/>
  <c r="L80" i="31"/>
  <c r="L79" i="31"/>
  <c r="L78" i="31"/>
  <c r="L77" i="31"/>
  <c r="L76" i="31"/>
  <c r="L75" i="31"/>
  <c r="L74" i="31"/>
  <c r="L73" i="31"/>
  <c r="L72" i="31"/>
  <c r="L71" i="31"/>
  <c r="L231" i="31"/>
  <c r="L230" i="31"/>
  <c r="L229" i="31"/>
  <c r="L228" i="31"/>
  <c r="L69" i="31"/>
  <c r="L68" i="31"/>
  <c r="L63" i="31"/>
  <c r="L64" i="31"/>
  <c r="L60" i="31"/>
  <c r="L59" i="31"/>
  <c r="L58" i="31"/>
  <c r="L57" i="31"/>
  <c r="L56" i="31"/>
  <c r="L55" i="31"/>
  <c r="L54" i="31"/>
  <c r="L53" i="31"/>
  <c r="L52" i="31"/>
  <c r="L51" i="31"/>
  <c r="L49" i="31"/>
  <c r="L48" i="31"/>
  <c r="L47" i="31"/>
  <c r="L46" i="31"/>
  <c r="L45" i="31"/>
  <c r="L44" i="31"/>
  <c r="L43" i="31"/>
  <c r="L42" i="31"/>
  <c r="L41" i="31"/>
  <c r="L38" i="31"/>
  <c r="L37" i="31"/>
  <c r="L36" i="31"/>
  <c r="L35" i="31"/>
  <c r="L34" i="31"/>
  <c r="L33" i="31"/>
  <c r="L32" i="31"/>
  <c r="L31" i="31"/>
  <c r="L30" i="31"/>
  <c r="L29" i="31"/>
  <c r="L28" i="31"/>
  <c r="L25" i="31"/>
  <c r="L23" i="31"/>
  <c r="L20" i="31"/>
  <c r="L19" i="31"/>
  <c r="L17" i="31"/>
  <c r="L16" i="31"/>
  <c r="L14" i="31"/>
  <c r="L13" i="31"/>
  <c r="L12" i="31"/>
  <c r="L11" i="31"/>
  <c r="L10" i="31"/>
  <c r="L7" i="31"/>
  <c r="I235" i="31"/>
  <c r="I234" i="31"/>
  <c r="I233" i="31"/>
  <c r="I232" i="31"/>
  <c r="I224" i="31"/>
  <c r="I223" i="31"/>
  <c r="I222" i="31"/>
  <c r="I221" i="31"/>
  <c r="I220" i="31"/>
  <c r="I219" i="31"/>
  <c r="I218" i="31"/>
  <c r="I217" i="31"/>
  <c r="I216" i="31"/>
  <c r="I215" i="31"/>
  <c r="I214" i="31"/>
  <c r="I213" i="31"/>
  <c r="I212" i="31"/>
  <c r="I211" i="31"/>
  <c r="I210" i="31"/>
  <c r="I209" i="31"/>
  <c r="I208" i="31"/>
  <c r="I207" i="31"/>
  <c r="I206" i="31"/>
  <c r="I205" i="31"/>
  <c r="I204" i="31"/>
  <c r="I203" i="31"/>
  <c r="I202" i="31"/>
  <c r="I201" i="31"/>
  <c r="I200" i="31"/>
  <c r="I199" i="31"/>
  <c r="I198" i="31"/>
  <c r="I197" i="31"/>
  <c r="I196" i="31"/>
  <c r="I195" i="31"/>
  <c r="I194" i="31"/>
  <c r="I193" i="31"/>
  <c r="I192" i="31"/>
  <c r="I191" i="31"/>
  <c r="I190" i="31"/>
  <c r="I189" i="31"/>
  <c r="I188" i="31"/>
  <c r="I187" i="31"/>
  <c r="I186" i="31"/>
  <c r="I185" i="31"/>
  <c r="I184" i="31"/>
  <c r="I183" i="31"/>
  <c r="I182" i="31"/>
  <c r="I181" i="31"/>
  <c r="I180" i="31"/>
  <c r="I179" i="31"/>
  <c r="I178" i="31"/>
  <c r="I177" i="31"/>
  <c r="I176" i="31"/>
  <c r="I175" i="31"/>
  <c r="I174" i="31"/>
  <c r="I173" i="31"/>
  <c r="I172" i="31"/>
  <c r="I171" i="31"/>
  <c r="I170" i="31"/>
  <c r="I169" i="31"/>
  <c r="I168" i="31"/>
  <c r="I167" i="31"/>
  <c r="I166" i="31"/>
  <c r="I165" i="31"/>
  <c r="I164" i="31"/>
  <c r="I163" i="31"/>
  <c r="I162" i="31"/>
  <c r="I161" i="31"/>
  <c r="I160" i="31"/>
  <c r="I159" i="31"/>
  <c r="I158" i="31"/>
  <c r="I157" i="31"/>
  <c r="I156" i="31"/>
  <c r="I155" i="31"/>
  <c r="I154" i="31"/>
  <c r="I153" i="31"/>
  <c r="I152" i="31"/>
  <c r="I151" i="31"/>
  <c r="I150" i="31"/>
  <c r="I149" i="31"/>
  <c r="I148" i="31"/>
  <c r="I147" i="31"/>
  <c r="I146" i="31"/>
  <c r="I145" i="31"/>
  <c r="I144" i="31"/>
  <c r="I140" i="31"/>
  <c r="I139" i="31"/>
  <c r="I138" i="31"/>
  <c r="I137" i="31"/>
  <c r="I136" i="31"/>
  <c r="I135" i="31"/>
  <c r="I134" i="31"/>
  <c r="I133" i="31"/>
  <c r="I132" i="31"/>
  <c r="I131" i="31"/>
  <c r="I130" i="31"/>
  <c r="I129" i="31"/>
  <c r="I128" i="31"/>
  <c r="I127" i="31"/>
  <c r="I126" i="31"/>
  <c r="I125" i="31"/>
  <c r="I124" i="31"/>
  <c r="I123" i="31"/>
  <c r="I122" i="31"/>
  <c r="I121" i="31"/>
  <c r="I120" i="31"/>
  <c r="I119" i="31"/>
  <c r="I118" i="31"/>
  <c r="I117" i="31"/>
  <c r="I116" i="31"/>
  <c r="I115" i="31"/>
  <c r="I114" i="31"/>
  <c r="I113" i="31"/>
  <c r="I110" i="31"/>
  <c r="I109" i="31"/>
  <c r="I108" i="31"/>
  <c r="I107" i="31"/>
  <c r="I106" i="31"/>
  <c r="I105" i="31"/>
  <c r="I104" i="31"/>
  <c r="I103" i="31"/>
  <c r="I102" i="31"/>
  <c r="I101" i="31"/>
  <c r="I100" i="31"/>
  <c r="I99" i="31"/>
  <c r="I98" i="31"/>
  <c r="I97" i="31"/>
  <c r="I96" i="31"/>
  <c r="I95" i="31"/>
  <c r="I94" i="31"/>
  <c r="I93" i="31"/>
  <c r="I92" i="31"/>
  <c r="I91" i="31"/>
  <c r="I90" i="31"/>
  <c r="I89" i="31"/>
  <c r="I88" i="31"/>
  <c r="I87" i="31"/>
  <c r="I86" i="31"/>
  <c r="I85" i="31"/>
  <c r="I84" i="31"/>
  <c r="I83" i="31"/>
  <c r="I82" i="31"/>
  <c r="I81" i="31"/>
  <c r="I80" i="31"/>
  <c r="I79" i="31"/>
  <c r="I78" i="31"/>
  <c r="I77" i="31"/>
  <c r="I76" i="31"/>
  <c r="I75" i="31"/>
  <c r="I74" i="31"/>
  <c r="I73" i="31"/>
  <c r="I72" i="31"/>
  <c r="I71" i="31"/>
  <c r="I231" i="31"/>
  <c r="I230" i="31"/>
  <c r="I229" i="31"/>
  <c r="I228" i="31"/>
  <c r="I69" i="31"/>
  <c r="I68" i="31"/>
  <c r="I63" i="31"/>
  <c r="I64" i="31"/>
  <c r="I60" i="31"/>
  <c r="I59" i="31"/>
  <c r="I58" i="31"/>
  <c r="I57" i="31"/>
  <c r="I56" i="31"/>
  <c r="I55" i="31"/>
  <c r="I54" i="31"/>
  <c r="I53" i="31"/>
  <c r="I52" i="31"/>
  <c r="I51" i="31"/>
  <c r="I50" i="31"/>
  <c r="I49" i="31"/>
  <c r="I48" i="31"/>
  <c r="I47" i="31"/>
  <c r="I46" i="31"/>
  <c r="I45" i="31"/>
  <c r="I44" i="31"/>
  <c r="I43" i="31"/>
  <c r="I42" i="31"/>
  <c r="I41" i="31"/>
  <c r="I40" i="31"/>
  <c r="I38" i="31"/>
  <c r="I37" i="31"/>
  <c r="I36" i="31"/>
  <c r="I35" i="31"/>
  <c r="I34" i="31"/>
  <c r="I33" i="31"/>
  <c r="I32" i="31"/>
  <c r="I31" i="31"/>
  <c r="I30" i="31"/>
  <c r="I29" i="31"/>
  <c r="I28" i="31"/>
  <c r="I27" i="31"/>
  <c r="I26" i="31"/>
  <c r="I25" i="31"/>
  <c r="I24" i="31"/>
  <c r="I23" i="31"/>
  <c r="I20" i="31"/>
  <c r="I19" i="31"/>
  <c r="I18" i="31"/>
  <c r="I17" i="31"/>
  <c r="I16" i="31"/>
  <c r="I15" i="31"/>
  <c r="I14" i="31"/>
  <c r="I13" i="31"/>
  <c r="I12" i="31"/>
  <c r="I11" i="31"/>
  <c r="I10" i="31"/>
  <c r="I9" i="31"/>
  <c r="I8" i="31"/>
  <c r="I7" i="31"/>
  <c r="I6" i="31"/>
  <c r="F235" i="31"/>
  <c r="F234" i="31"/>
  <c r="F233" i="31"/>
  <c r="F232" i="31"/>
  <c r="F224" i="31"/>
  <c r="F223" i="31"/>
  <c r="F222" i="31"/>
  <c r="F221" i="31"/>
  <c r="F220" i="31"/>
  <c r="F219" i="31"/>
  <c r="F218" i="31"/>
  <c r="F217" i="31"/>
  <c r="F216" i="31"/>
  <c r="F215" i="31"/>
  <c r="F214" i="31"/>
  <c r="F213" i="31"/>
  <c r="F212" i="31"/>
  <c r="F211" i="31"/>
  <c r="F210" i="31"/>
  <c r="F209" i="31"/>
  <c r="F208" i="31"/>
  <c r="F207" i="31"/>
  <c r="F206" i="31"/>
  <c r="F205" i="31"/>
  <c r="F204" i="31"/>
  <c r="F203" i="31"/>
  <c r="F202" i="31"/>
  <c r="F201" i="31"/>
  <c r="F200" i="31"/>
  <c r="F199" i="31"/>
  <c r="F198" i="31"/>
  <c r="F197" i="31"/>
  <c r="F196" i="31"/>
  <c r="F195" i="31"/>
  <c r="F194" i="31"/>
  <c r="F193" i="31"/>
  <c r="F192" i="31"/>
  <c r="F191" i="31"/>
  <c r="F190" i="31"/>
  <c r="F189" i="31"/>
  <c r="F188" i="31"/>
  <c r="F187" i="31"/>
  <c r="F186" i="31"/>
  <c r="F185" i="31"/>
  <c r="F184" i="31"/>
  <c r="F183" i="31"/>
  <c r="F182" i="31"/>
  <c r="F181" i="31"/>
  <c r="F180" i="31"/>
  <c r="F179" i="31"/>
  <c r="F178" i="31"/>
  <c r="F177" i="31"/>
  <c r="F176" i="31"/>
  <c r="F175" i="31"/>
  <c r="F171" i="31"/>
  <c r="F170" i="31"/>
  <c r="F169" i="31"/>
  <c r="F168" i="31"/>
  <c r="F166" i="31"/>
  <c r="F165" i="31"/>
  <c r="F164" i="31"/>
  <c r="F163" i="31"/>
  <c r="F162" i="31"/>
  <c r="F161" i="31"/>
  <c r="F158" i="31"/>
  <c r="F157" i="31"/>
  <c r="F156" i="31"/>
  <c r="F155" i="31"/>
  <c r="F154" i="31"/>
  <c r="F153" i="31"/>
  <c r="F151" i="31"/>
  <c r="F146" i="31"/>
  <c r="F145" i="31"/>
  <c r="F144" i="31"/>
  <c r="F140" i="31"/>
  <c r="F139" i="31"/>
  <c r="F137" i="31"/>
  <c r="F136" i="31"/>
  <c r="F135" i="31"/>
  <c r="F134" i="31"/>
  <c r="F133" i="31"/>
  <c r="F132" i="31"/>
  <c r="F131" i="31"/>
  <c r="F129" i="31"/>
  <c r="F128" i="31"/>
  <c r="F125" i="31"/>
  <c r="F124" i="31"/>
  <c r="F123" i="31"/>
  <c r="F122" i="31"/>
  <c r="F121" i="31"/>
  <c r="F120" i="31"/>
  <c r="F119" i="31"/>
  <c r="F118" i="31"/>
  <c r="F117" i="31"/>
  <c r="F116" i="31"/>
  <c r="F114" i="31"/>
  <c r="F113" i="31"/>
  <c r="F110" i="31"/>
  <c r="F109" i="31"/>
  <c r="F108" i="31"/>
  <c r="F106" i="31"/>
  <c r="F105" i="31"/>
  <c r="F104" i="31"/>
  <c r="F103" i="31"/>
  <c r="F102" i="31"/>
  <c r="F98" i="31"/>
  <c r="F97" i="31"/>
  <c r="F96" i="31"/>
  <c r="F95" i="31"/>
  <c r="F94" i="31"/>
  <c r="F93" i="31"/>
  <c r="F92" i="31"/>
  <c r="F91" i="31"/>
  <c r="F90" i="31"/>
  <c r="F89" i="31"/>
  <c r="F88" i="31"/>
  <c r="F87" i="31"/>
  <c r="F86" i="31"/>
  <c r="F85" i="31"/>
  <c r="F84" i="31"/>
  <c r="F83" i="31"/>
  <c r="F82" i="31"/>
  <c r="F81" i="31"/>
  <c r="F80" i="31"/>
  <c r="F79" i="31"/>
  <c r="F77" i="31"/>
  <c r="F76" i="31"/>
  <c r="F75" i="31"/>
  <c r="F74" i="31"/>
  <c r="F73" i="31"/>
  <c r="F72" i="31"/>
  <c r="F71" i="31"/>
  <c r="F231" i="31"/>
  <c r="F230" i="31"/>
  <c r="F229" i="31"/>
  <c r="F228" i="31"/>
  <c r="F69" i="31"/>
  <c r="F68" i="31"/>
  <c r="F67" i="31"/>
  <c r="F63" i="31"/>
  <c r="F64" i="31"/>
  <c r="F60" i="31"/>
  <c r="F59" i="31"/>
  <c r="F58" i="31"/>
  <c r="F57" i="31"/>
  <c r="F56" i="31"/>
  <c r="F55" i="31"/>
  <c r="F54" i="31"/>
  <c r="F53" i="31"/>
  <c r="F52" i="31"/>
  <c r="F51" i="31"/>
  <c r="F49" i="31"/>
  <c r="F48" i="31"/>
  <c r="F47" i="31"/>
  <c r="F46" i="31"/>
  <c r="F45" i="31"/>
  <c r="F44" i="31"/>
  <c r="F43" i="31"/>
  <c r="F38" i="31"/>
  <c r="F37" i="31"/>
  <c r="F36" i="31"/>
  <c r="F35" i="31"/>
  <c r="F34" i="31"/>
  <c r="F33" i="31"/>
  <c r="F32" i="31"/>
  <c r="F31" i="31"/>
  <c r="F30" i="31"/>
  <c r="F29" i="31"/>
  <c r="F28" i="31"/>
  <c r="F25" i="31"/>
  <c r="F23" i="31"/>
  <c r="F20" i="31"/>
  <c r="F19" i="31"/>
  <c r="F14" i="31"/>
  <c r="F13" i="31"/>
  <c r="F12" i="31"/>
  <c r="F11" i="31"/>
  <c r="F10" i="31"/>
  <c r="F7" i="31"/>
  <c r="CE227" i="31" l="1"/>
  <c r="CF227" i="31" s="1"/>
  <c r="CG227" i="31" s="1"/>
  <c r="CE72" i="31"/>
  <c r="CF72" i="31" s="1"/>
  <c r="CG72" i="31" s="1"/>
  <c r="CB70" i="31"/>
  <c r="CB226" i="31"/>
  <c r="CE70" i="31"/>
  <c r="CF70" i="31" s="1"/>
  <c r="CG70" i="31" s="1"/>
  <c r="CE71" i="31"/>
  <c r="CF71" i="31" s="1"/>
  <c r="CG71" i="31" s="1"/>
  <c r="CE66" i="31"/>
  <c r="CF66" i="31" s="1"/>
  <c r="CG66" i="31" s="1"/>
  <c r="CB65" i="31"/>
  <c r="CE229" i="31"/>
  <c r="CF229" i="31" s="1"/>
  <c r="CG229" i="31" s="1"/>
  <c r="CB66" i="31"/>
  <c r="CE230" i="31"/>
  <c r="CF230" i="31" s="1"/>
  <c r="CG230" i="31" s="1"/>
  <c r="CB22" i="31"/>
  <c r="CE228" i="31"/>
  <c r="CF228" i="31" s="1"/>
  <c r="CG228" i="31" s="1"/>
  <c r="CE231" i="31"/>
  <c r="CF231" i="31" s="1"/>
  <c r="CG231" i="31" s="1"/>
  <c r="CE68" i="31"/>
  <c r="CF68" i="31" s="1"/>
  <c r="CG68" i="31" s="1"/>
  <c r="CE22" i="31"/>
  <c r="CF22" i="31" s="1"/>
  <c r="CG22" i="31" s="1"/>
  <c r="CE67" i="31"/>
  <c r="CF67" i="31" s="1"/>
  <c r="CG67" i="31" s="1"/>
  <c r="CE69" i="31"/>
  <c r="CF69" i="31" s="1"/>
  <c r="CG69" i="31" s="1"/>
  <c r="CE65" i="31"/>
  <c r="CF65" i="31" s="1"/>
  <c r="CG65" i="31" s="1"/>
  <c r="CB120" i="31"/>
  <c r="CB47" i="31"/>
  <c r="CB68" i="31"/>
  <c r="CB73" i="31"/>
  <c r="CB62" i="31"/>
  <c r="CB89" i="31"/>
  <c r="CB59" i="31"/>
  <c r="CB229" i="31"/>
  <c r="CB206" i="31"/>
  <c r="CB19" i="31"/>
  <c r="CB166" i="31"/>
  <c r="CB52" i="31"/>
  <c r="CB230" i="31"/>
  <c r="CB175" i="31"/>
  <c r="CB137" i="31"/>
  <c r="CE20" i="31"/>
  <c r="CF20" i="31" s="1"/>
  <c r="CG20" i="31" s="1"/>
  <c r="CB63" i="31"/>
  <c r="CB71" i="31"/>
  <c r="CB88" i="31"/>
  <c r="CB96" i="31"/>
  <c r="CB119" i="31"/>
  <c r="CB185" i="31"/>
  <c r="CB232" i="31"/>
  <c r="CB218" i="31"/>
  <c r="CB10" i="31"/>
  <c r="CB67" i="31"/>
  <c r="CB202" i="31"/>
  <c r="CB61" i="31"/>
  <c r="CB210" i="31"/>
  <c r="CE62" i="31"/>
  <c r="CF62" i="31" s="1"/>
  <c r="CG62" i="31" s="1"/>
  <c r="CB72" i="31"/>
  <c r="CB186" i="31"/>
  <c r="CE35" i="31"/>
  <c r="CF35" i="31" s="1"/>
  <c r="CG35" i="31" s="1"/>
  <c r="CE56" i="31"/>
  <c r="CF56" i="31" s="1"/>
  <c r="CG56" i="31" s="1"/>
  <c r="CB157" i="31"/>
  <c r="CE28" i="31"/>
  <c r="CF28" i="31" s="1"/>
  <c r="CG28" i="31" s="1"/>
  <c r="CE36" i="31"/>
  <c r="CF36" i="31" s="1"/>
  <c r="CG36" i="31" s="1"/>
  <c r="CE48" i="31"/>
  <c r="CF48" i="31" s="1"/>
  <c r="CG48" i="31" s="1"/>
  <c r="CB69" i="31"/>
  <c r="CB113" i="31"/>
  <c r="CE158" i="31"/>
  <c r="CF158" i="31" s="1"/>
  <c r="CG158" i="31" s="1"/>
  <c r="CB196" i="31"/>
  <c r="CE114" i="31"/>
  <c r="CF114" i="31" s="1"/>
  <c r="CG114" i="31" s="1"/>
  <c r="CE213" i="31"/>
  <c r="CF213" i="31" s="1"/>
  <c r="CG213" i="31" s="1"/>
  <c r="CE63" i="31"/>
  <c r="CF63" i="31" s="1"/>
  <c r="CG63" i="31" s="1"/>
  <c r="CE55" i="31"/>
  <c r="CF55" i="31" s="1"/>
  <c r="CG55" i="31" s="1"/>
  <c r="CE146" i="31"/>
  <c r="CF146" i="31" s="1"/>
  <c r="CG146" i="31" s="1"/>
  <c r="CB189" i="31"/>
  <c r="CB221" i="31"/>
  <c r="CB13" i="31"/>
  <c r="CE38" i="31"/>
  <c r="CF38" i="31" s="1"/>
  <c r="CG38" i="31" s="1"/>
  <c r="CE93" i="31"/>
  <c r="CF93" i="31" s="1"/>
  <c r="CG93" i="31" s="1"/>
  <c r="CE162" i="31"/>
  <c r="CF162" i="31" s="1"/>
  <c r="CG162" i="31" s="1"/>
  <c r="CE171" i="31"/>
  <c r="CF171" i="31" s="1"/>
  <c r="CG171" i="31" s="1"/>
  <c r="CE7" i="31"/>
  <c r="CF7" i="31" s="1"/>
  <c r="CG7" i="31" s="1"/>
  <c r="CB170" i="31"/>
  <c r="CE197" i="31"/>
  <c r="CF197" i="31" s="1"/>
  <c r="CG197" i="31" s="1"/>
  <c r="CE60" i="31"/>
  <c r="CF60" i="31" s="1"/>
  <c r="CG60" i="31" s="1"/>
  <c r="CE77" i="31"/>
  <c r="CF77" i="31" s="1"/>
  <c r="CG77" i="31" s="1"/>
  <c r="CB105" i="31"/>
  <c r="CB153" i="31"/>
  <c r="CE163" i="31"/>
  <c r="CF163" i="31" s="1"/>
  <c r="CG163" i="31" s="1"/>
  <c r="CE61" i="31"/>
  <c r="CF61" i="31" s="1"/>
  <c r="CG61" i="31" s="1"/>
  <c r="CE23" i="31"/>
  <c r="CF23" i="31" s="1"/>
  <c r="CG23" i="31" s="1"/>
  <c r="CB123" i="31"/>
  <c r="CE181" i="31"/>
  <c r="CF181" i="31" s="1"/>
  <c r="CG181" i="31" s="1"/>
  <c r="CB205" i="31"/>
  <c r="CE31" i="31"/>
  <c r="CF31" i="31" s="1"/>
  <c r="CG31" i="31" s="1"/>
  <c r="CB128" i="31"/>
  <c r="CE154" i="31"/>
  <c r="CF154" i="31" s="1"/>
  <c r="CG154" i="31" s="1"/>
  <c r="CB176" i="31"/>
  <c r="CE184" i="31"/>
  <c r="CF184" i="31" s="1"/>
  <c r="CG184" i="31" s="1"/>
  <c r="CB192" i="31"/>
  <c r="CE200" i="31"/>
  <c r="CF200" i="31" s="1"/>
  <c r="CG200" i="31" s="1"/>
  <c r="CB208" i="31"/>
  <c r="CE216" i="31"/>
  <c r="CF216" i="31" s="1"/>
  <c r="CG216" i="31" s="1"/>
  <c r="CB224" i="31"/>
  <c r="CE51" i="31"/>
  <c r="CF51" i="31" s="1"/>
  <c r="CG51" i="31" s="1"/>
  <c r="CB51" i="31"/>
  <c r="CB76" i="31"/>
  <c r="CE76" i="31"/>
  <c r="CF76" i="31" s="1"/>
  <c r="CG76" i="31" s="1"/>
  <c r="CE46" i="31"/>
  <c r="CF46" i="31" s="1"/>
  <c r="CG46" i="31" s="1"/>
  <c r="CB46" i="31"/>
  <c r="CE14" i="31"/>
  <c r="CF14" i="31" s="1"/>
  <c r="CG14" i="31" s="1"/>
  <c r="CB14" i="31"/>
  <c r="CE82" i="31"/>
  <c r="CF82" i="31" s="1"/>
  <c r="CG82" i="31" s="1"/>
  <c r="CB82" i="31"/>
  <c r="CE90" i="31"/>
  <c r="CF90" i="31" s="1"/>
  <c r="CG90" i="31" s="1"/>
  <c r="CB90" i="31"/>
  <c r="CB98" i="31"/>
  <c r="CE129" i="31"/>
  <c r="CF129" i="31" s="1"/>
  <c r="CG129" i="31" s="1"/>
  <c r="CB129" i="31"/>
  <c r="CE57" i="31"/>
  <c r="CF57" i="31" s="1"/>
  <c r="CG57" i="31" s="1"/>
  <c r="CB57" i="31"/>
  <c r="CE74" i="31"/>
  <c r="CF74" i="31" s="1"/>
  <c r="CG74" i="31" s="1"/>
  <c r="CB74" i="31"/>
  <c r="CE91" i="31"/>
  <c r="CF91" i="31" s="1"/>
  <c r="CG91" i="31" s="1"/>
  <c r="CB121" i="31"/>
  <c r="CE140" i="31"/>
  <c r="CF140" i="31" s="1"/>
  <c r="CG140" i="31" s="1"/>
  <c r="CB140" i="31"/>
  <c r="CE155" i="31"/>
  <c r="CF155" i="31" s="1"/>
  <c r="CG155" i="31" s="1"/>
  <c r="CE190" i="31"/>
  <c r="CF190" i="31" s="1"/>
  <c r="CG190" i="31" s="1"/>
  <c r="CE198" i="31"/>
  <c r="CF198" i="31" s="1"/>
  <c r="CG198" i="31" s="1"/>
  <c r="CE214" i="31"/>
  <c r="CF214" i="31" s="1"/>
  <c r="CG214" i="31" s="1"/>
  <c r="CE222" i="31"/>
  <c r="CF222" i="31" s="1"/>
  <c r="CG222" i="31" s="1"/>
  <c r="CE29" i="31"/>
  <c r="CF29" i="31" s="1"/>
  <c r="CG29" i="31" s="1"/>
  <c r="CB29" i="31"/>
  <c r="CB37" i="31"/>
  <c r="CE37" i="31"/>
  <c r="CF37" i="31" s="1"/>
  <c r="CG37" i="31" s="1"/>
  <c r="CE49" i="31"/>
  <c r="CF49" i="31" s="1"/>
  <c r="CG49" i="31" s="1"/>
  <c r="CB49" i="31"/>
  <c r="CE58" i="31"/>
  <c r="CF58" i="31" s="1"/>
  <c r="CG58" i="31" s="1"/>
  <c r="CB228" i="31"/>
  <c r="CE75" i="31"/>
  <c r="CF75" i="31" s="1"/>
  <c r="CG75" i="31" s="1"/>
  <c r="CB84" i="31"/>
  <c r="CE92" i="31"/>
  <c r="CF92" i="31" s="1"/>
  <c r="CG92" i="31" s="1"/>
  <c r="CB92" i="31"/>
  <c r="CB132" i="31"/>
  <c r="CB144" i="31"/>
  <c r="CB156" i="31"/>
  <c r="CE156" i="31"/>
  <c r="CF156" i="31" s="1"/>
  <c r="CG156" i="31" s="1"/>
  <c r="CE183" i="31"/>
  <c r="CF183" i="31" s="1"/>
  <c r="CG183" i="31" s="1"/>
  <c r="CB183" i="31"/>
  <c r="CE191" i="31"/>
  <c r="CF191" i="31" s="1"/>
  <c r="CG191" i="31" s="1"/>
  <c r="CB191" i="31"/>
  <c r="CE199" i="31"/>
  <c r="CF199" i="31" s="1"/>
  <c r="CG199" i="31" s="1"/>
  <c r="CB199" i="31"/>
  <c r="CB207" i="31"/>
  <c r="CB215" i="31"/>
  <c r="CE223" i="31"/>
  <c r="CF223" i="31" s="1"/>
  <c r="CG223" i="31" s="1"/>
  <c r="CB223" i="31"/>
  <c r="CB86" i="31"/>
  <c r="CB124" i="31"/>
  <c r="CB134" i="31"/>
  <c r="CE177" i="31"/>
  <c r="CF177" i="31" s="1"/>
  <c r="CG177" i="31" s="1"/>
  <c r="CB177" i="31"/>
  <c r="CE193" i="31"/>
  <c r="CF193" i="31" s="1"/>
  <c r="CG193" i="31" s="1"/>
  <c r="CB193" i="31"/>
  <c r="CE11" i="31"/>
  <c r="CF11" i="31" s="1"/>
  <c r="CG11" i="31" s="1"/>
  <c r="CB11" i="31"/>
  <c r="CE33" i="31"/>
  <c r="CF33" i="31" s="1"/>
  <c r="CG33" i="31" s="1"/>
  <c r="CE44" i="31"/>
  <c r="CF44" i="31" s="1"/>
  <c r="CG44" i="31" s="1"/>
  <c r="CB64" i="31"/>
  <c r="CB231" i="31"/>
  <c r="CB79" i="31"/>
  <c r="CE87" i="31"/>
  <c r="CF87" i="31" s="1"/>
  <c r="CG87" i="31" s="1"/>
  <c r="CB87" i="31"/>
  <c r="CE95" i="31"/>
  <c r="CF95" i="31" s="1"/>
  <c r="CG95" i="31" s="1"/>
  <c r="CB95" i="31"/>
  <c r="CE178" i="31"/>
  <c r="CF178" i="31" s="1"/>
  <c r="CG178" i="31" s="1"/>
  <c r="CE194" i="31"/>
  <c r="CF194" i="31" s="1"/>
  <c r="CG194" i="31" s="1"/>
  <c r="CE233" i="31"/>
  <c r="CF233" i="31" s="1"/>
  <c r="CG233" i="31" s="1"/>
  <c r="CE32" i="31"/>
  <c r="CF32" i="31" s="1"/>
  <c r="CG32" i="31" s="1"/>
  <c r="CB32" i="31"/>
  <c r="CE43" i="31"/>
  <c r="CF43" i="31" s="1"/>
  <c r="CG43" i="31" s="1"/>
  <c r="CB43" i="31"/>
  <c r="CE94" i="31"/>
  <c r="CF94" i="31" s="1"/>
  <c r="CG94" i="31" s="1"/>
  <c r="CB116" i="31"/>
  <c r="CE201" i="31"/>
  <c r="CF201" i="31" s="1"/>
  <c r="CG201" i="31" s="1"/>
  <c r="CB201" i="31"/>
  <c r="CE209" i="31"/>
  <c r="CF209" i="31" s="1"/>
  <c r="CG209" i="31" s="1"/>
  <c r="CB209" i="31"/>
  <c r="CE217" i="31"/>
  <c r="CF217" i="31" s="1"/>
  <c r="CG217" i="31" s="1"/>
  <c r="CB217" i="31"/>
  <c r="CE12" i="31"/>
  <c r="CF12" i="31" s="1"/>
  <c r="CG12" i="31" s="1"/>
  <c r="CE25" i="31"/>
  <c r="CF25" i="31" s="1"/>
  <c r="CG25" i="31" s="1"/>
  <c r="CB34" i="31"/>
  <c r="CB45" i="31"/>
  <c r="CE54" i="31"/>
  <c r="CF54" i="31" s="1"/>
  <c r="CG54" i="31" s="1"/>
  <c r="CB54" i="31"/>
  <c r="CE106" i="31"/>
  <c r="CF106" i="31" s="1"/>
  <c r="CG106" i="31" s="1"/>
  <c r="CB106" i="31"/>
  <c r="CE118" i="31"/>
  <c r="CF118" i="31" s="1"/>
  <c r="CG118" i="31" s="1"/>
  <c r="CB118" i="31"/>
  <c r="CE151" i="31"/>
  <c r="CF151" i="31" s="1"/>
  <c r="CG151" i="31" s="1"/>
  <c r="CB151" i="31"/>
  <c r="CB161" i="31"/>
  <c r="CB169" i="31"/>
  <c r="CE169" i="31"/>
  <c r="CF169" i="31" s="1"/>
  <c r="CG169" i="31" s="1"/>
  <c r="CE179" i="31"/>
  <c r="CF179" i="31" s="1"/>
  <c r="CG179" i="31" s="1"/>
  <c r="CE187" i="31"/>
  <c r="CF187" i="31" s="1"/>
  <c r="CG187" i="31" s="1"/>
  <c r="CB195" i="31"/>
  <c r="CE203" i="31"/>
  <c r="CF203" i="31" s="1"/>
  <c r="CG203" i="31" s="1"/>
  <c r="CB211" i="31"/>
  <c r="CB219" i="31"/>
  <c r="CB234" i="31"/>
  <c r="CB103" i="31"/>
  <c r="CE145" i="31"/>
  <c r="CF145" i="31" s="1"/>
  <c r="CG145" i="31" s="1"/>
  <c r="CB145" i="31"/>
  <c r="CB108" i="31"/>
  <c r="CE180" i="31"/>
  <c r="CF180" i="31" s="1"/>
  <c r="CG180" i="31" s="1"/>
  <c r="CB180" i="31"/>
  <c r="CE188" i="31"/>
  <c r="CF188" i="31" s="1"/>
  <c r="CG188" i="31" s="1"/>
  <c r="CB188" i="31"/>
  <c r="CE204" i="31"/>
  <c r="CF204" i="31" s="1"/>
  <c r="CG204" i="31" s="1"/>
  <c r="CB204" i="31"/>
  <c r="CE212" i="31"/>
  <c r="CF212" i="31" s="1"/>
  <c r="CG212" i="31" s="1"/>
  <c r="CB212" i="31"/>
  <c r="CE220" i="31"/>
  <c r="CF220" i="31" s="1"/>
  <c r="CG220" i="31" s="1"/>
  <c r="CB220" i="31"/>
  <c r="CB7" i="31"/>
  <c r="CE10" i="31"/>
  <c r="CF10" i="31" s="1"/>
  <c r="CG10" i="31" s="1"/>
  <c r="CB23" i="31"/>
  <c r="CB30" i="31"/>
  <c r="CE45" i="31"/>
  <c r="CF45" i="31" s="1"/>
  <c r="CG45" i="31" s="1"/>
  <c r="CE52" i="31"/>
  <c r="CF52" i="31" s="1"/>
  <c r="CG52" i="31" s="1"/>
  <c r="CB56" i="31"/>
  <c r="CB80" i="31"/>
  <c r="CB83" i="31"/>
  <c r="CE86" i="31"/>
  <c r="CF86" i="31" s="1"/>
  <c r="CG86" i="31" s="1"/>
  <c r="CE89" i="31"/>
  <c r="CF89" i="31" s="1"/>
  <c r="CG89" i="31" s="1"/>
  <c r="CB93" i="31"/>
  <c r="CB114" i="31"/>
  <c r="CB117" i="31"/>
  <c r="CE120" i="31"/>
  <c r="CF120" i="31" s="1"/>
  <c r="CG120" i="31" s="1"/>
  <c r="CB133" i="31"/>
  <c r="CB146" i="31"/>
  <c r="CB163" i="31"/>
  <c r="CE166" i="31"/>
  <c r="CF166" i="31" s="1"/>
  <c r="CG166" i="31" s="1"/>
  <c r="CE176" i="31"/>
  <c r="CF176" i="31" s="1"/>
  <c r="CG176" i="31" s="1"/>
  <c r="CE186" i="31"/>
  <c r="CF186" i="31" s="1"/>
  <c r="CG186" i="31" s="1"/>
  <c r="CE189" i="31"/>
  <c r="CF189" i="31" s="1"/>
  <c r="CG189" i="31" s="1"/>
  <c r="CE192" i="31"/>
  <c r="CF192" i="31" s="1"/>
  <c r="CG192" i="31" s="1"/>
  <c r="CE202" i="31"/>
  <c r="CF202" i="31" s="1"/>
  <c r="CG202" i="31" s="1"/>
  <c r="CE205" i="31"/>
  <c r="CF205" i="31" s="1"/>
  <c r="CG205" i="31" s="1"/>
  <c r="CE208" i="31"/>
  <c r="CF208" i="31" s="1"/>
  <c r="CG208" i="31" s="1"/>
  <c r="CE211" i="31"/>
  <c r="CF211" i="31" s="1"/>
  <c r="CG211" i="31" s="1"/>
  <c r="CE218" i="31"/>
  <c r="CF218" i="31" s="1"/>
  <c r="CG218" i="31" s="1"/>
  <c r="CE221" i="31"/>
  <c r="CF221" i="31" s="1"/>
  <c r="CG221" i="31" s="1"/>
  <c r="CE224" i="31"/>
  <c r="CF224" i="31" s="1"/>
  <c r="CG224" i="31" s="1"/>
  <c r="CE234" i="31"/>
  <c r="CF234" i="31" s="1"/>
  <c r="CG234" i="31" s="1"/>
  <c r="CB77" i="31"/>
  <c r="CB97" i="31"/>
  <c r="CB109" i="31"/>
  <c r="CB131" i="31"/>
  <c r="CB190" i="31"/>
  <c r="CB222" i="31"/>
  <c r="CB31" i="31"/>
  <c r="CB38" i="31"/>
  <c r="CB53" i="31"/>
  <c r="CB81" i="31"/>
  <c r="CB94" i="31"/>
  <c r="CB28" i="31"/>
  <c r="CB35" i="31"/>
  <c r="CB60" i="31"/>
  <c r="CB91" i="31"/>
  <c r="CB104" i="31"/>
  <c r="CB110" i="31"/>
  <c r="CB125" i="31"/>
  <c r="CB154" i="31"/>
  <c r="CB171" i="31"/>
  <c r="CB181" i="31"/>
  <c r="CB184" i="31"/>
  <c r="CB187" i="31"/>
  <c r="CB197" i="31"/>
  <c r="CB200" i="31"/>
  <c r="CB203" i="31"/>
  <c r="CB213" i="31"/>
  <c r="CB216" i="31"/>
  <c r="CB12" i="31"/>
  <c r="CB25" i="31"/>
  <c r="CB75" i="31"/>
  <c r="CB135" i="31"/>
  <c r="CB178" i="31"/>
  <c r="CB194" i="31"/>
  <c r="CB233" i="31"/>
  <c r="CB36" i="31"/>
  <c r="CB44" i="31"/>
  <c r="CB85" i="31"/>
  <c r="CB155" i="31"/>
  <c r="CB158" i="31"/>
  <c r="CB168" i="31"/>
  <c r="CB182" i="31"/>
  <c r="CB20" i="31"/>
  <c r="CB33" i="31"/>
  <c r="CB48" i="31"/>
  <c r="CB55" i="31"/>
  <c r="CB58" i="31"/>
  <c r="CB102" i="31"/>
  <c r="CB136" i="31"/>
  <c r="CB139" i="31"/>
  <c r="CB162" i="31"/>
  <c r="CB179" i="31"/>
  <c r="CB198" i="31"/>
  <c r="CB214" i="31"/>
  <c r="CE64" i="31"/>
  <c r="CF64" i="31" s="1"/>
  <c r="CG64" i="31" s="1"/>
  <c r="E35" i="18" l="1"/>
  <c r="E465" i="14" l="1"/>
  <c r="E457" i="14" l="1"/>
  <c r="E450" i="14"/>
  <c r="E429" i="14"/>
  <c r="E443" i="14"/>
  <c r="E436" i="14"/>
  <c r="E276" i="14" l="1"/>
  <c r="BN5" i="15" l="1"/>
  <c r="BN6" i="15"/>
  <c r="E12" i="18" l="1"/>
  <c r="J12" i="18" l="1"/>
  <c r="BJ5" i="15"/>
  <c r="BJ6" i="15"/>
  <c r="BJ7" i="15"/>
  <c r="D11" i="30" l="1"/>
  <c r="E384" i="14" l="1"/>
  <c r="E375" i="14"/>
  <c r="E153" i="14" l="1"/>
  <c r="E237" i="14"/>
  <c r="E236" i="14"/>
  <c r="E235" i="14"/>
  <c r="E234" i="14"/>
  <c r="E230" i="14"/>
  <c r="E229" i="14"/>
  <c r="E228" i="14"/>
  <c r="E227" i="14"/>
  <c r="E226" i="14"/>
  <c r="E225" i="14"/>
  <c r="E224" i="14"/>
  <c r="E223" i="14"/>
  <c r="E222" i="14"/>
  <c r="E221" i="14"/>
  <c r="E220" i="14"/>
  <c r="E219" i="14"/>
  <c r="E218" i="14"/>
  <c r="E217" i="14"/>
  <c r="E216" i="14"/>
  <c r="E215" i="14"/>
  <c r="E214" i="14"/>
  <c r="E213" i="14"/>
  <c r="E212" i="14"/>
  <c r="E211" i="14"/>
  <c r="E210" i="14"/>
  <c r="E209" i="14"/>
  <c r="E182" i="14"/>
  <c r="E181" i="14"/>
  <c r="E180" i="14"/>
  <c r="E179" i="14"/>
  <c r="E175" i="14"/>
  <c r="E174" i="14"/>
  <c r="E173" i="14"/>
  <c r="E172" i="14"/>
  <c r="E171" i="14"/>
  <c r="E170" i="14"/>
  <c r="E169" i="14"/>
  <c r="E168" i="14"/>
  <c r="E167" i="14"/>
  <c r="E166" i="14"/>
  <c r="E165" i="14"/>
  <c r="E164" i="14"/>
  <c r="E163" i="14"/>
  <c r="E162" i="14"/>
  <c r="E161" i="14"/>
  <c r="E160" i="14"/>
  <c r="E159" i="14"/>
  <c r="E158" i="14"/>
  <c r="E157" i="14"/>
  <c r="E156" i="14"/>
  <c r="E155" i="14"/>
  <c r="E154" i="14"/>
  <c r="E152" i="14"/>
  <c r="E151" i="14"/>
  <c r="E150" i="14"/>
  <c r="E149" i="14"/>
  <c r="E148" i="14"/>
  <c r="E147" i="14"/>
  <c r="E146" i="14"/>
  <c r="E145" i="14"/>
  <c r="E144" i="14"/>
  <c r="E143" i="14"/>
  <c r="E142" i="14"/>
  <c r="E141" i="14"/>
  <c r="E140" i="14"/>
  <c r="E139" i="14"/>
  <c r="E138" i="14"/>
  <c r="E137" i="14"/>
  <c r="E136" i="14"/>
  <c r="E134" i="14"/>
  <c r="E132" i="14"/>
  <c r="E131" i="14"/>
  <c r="E130" i="14"/>
  <c r="E422" i="14" l="1"/>
  <c r="E415" i="14"/>
  <c r="E408" i="14"/>
  <c r="E401" i="14"/>
  <c r="E486" i="14" l="1"/>
  <c r="E479" i="14"/>
  <c r="E501" i="14" l="1"/>
  <c r="E524" i="14" l="1"/>
  <c r="E531" i="14"/>
  <c r="J35" i="18" l="1"/>
  <c r="E39" i="18" l="1"/>
  <c r="E40" i="18"/>
  <c r="E41" i="18"/>
  <c r="E516" i="14" l="1"/>
  <c r="K165" i="31" l="1"/>
  <c r="L165" i="31" s="1"/>
  <c r="K164" i="31"/>
  <c r="L164" i="31" s="1"/>
  <c r="N164" i="31"/>
  <c r="O164" i="31" s="1"/>
  <c r="N165" i="31"/>
  <c r="O165" i="31" s="1"/>
  <c r="K173" i="31"/>
  <c r="L173" i="31" s="1"/>
  <c r="K172" i="31"/>
  <c r="L172" i="31" s="1"/>
  <c r="K160" i="31"/>
  <c r="L160" i="31" s="1"/>
  <c r="K159" i="31"/>
  <c r="L159" i="31" s="1"/>
  <c r="K174" i="31"/>
  <c r="L174" i="31" s="1"/>
  <c r="N85" i="31"/>
  <c r="O85" i="31" s="1"/>
  <c r="N84" i="31"/>
  <c r="O84" i="31" s="1"/>
  <c r="N83" i="31"/>
  <c r="O83" i="31" s="1"/>
  <c r="Q182" i="31"/>
  <c r="R182" i="31" s="1"/>
  <c r="CE182" i="31" s="1"/>
  <c r="CF182" i="31" s="1"/>
  <c r="CG182" i="31" s="1"/>
  <c r="Q207" i="31"/>
  <c r="R207" i="31" s="1"/>
  <c r="CE207" i="31" s="1"/>
  <c r="CF207" i="31" s="1"/>
  <c r="CG207" i="31" s="1"/>
  <c r="AW215" i="31"/>
  <c r="AY215" i="31" s="1"/>
  <c r="CE215" i="31" s="1"/>
  <c r="CF215" i="31" s="1"/>
  <c r="CG215" i="31" s="1"/>
  <c r="X235" i="31"/>
  <c r="AD235" i="31"/>
  <c r="AJ235" i="31"/>
  <c r="AM235" i="31"/>
  <c r="AV235" i="31"/>
  <c r="BB235" i="31"/>
  <c r="BH235" i="31"/>
  <c r="BQ235" i="31"/>
  <c r="BW235" i="31"/>
  <c r="E7" i="28"/>
  <c r="E8" i="28"/>
  <c r="H7" i="28"/>
  <c r="H8" i="28"/>
  <c r="S7" i="28"/>
  <c r="S8" i="28"/>
  <c r="T7" i="28"/>
  <c r="T8" i="28"/>
  <c r="BN8" i="28"/>
  <c r="BT8" i="28"/>
  <c r="BW8" i="28"/>
  <c r="CC8" i="28"/>
  <c r="CF8" i="28"/>
  <c r="CI8" i="28"/>
  <c r="CL8" i="28"/>
  <c r="BQ8" i="28"/>
  <c r="CE164" i="31" l="1"/>
  <c r="CF164" i="31" s="1"/>
  <c r="CG164" i="31" s="1"/>
  <c r="CB164" i="31"/>
  <c r="CB165" i="31"/>
  <c r="CE165" i="31"/>
  <c r="CF165" i="31" s="1"/>
  <c r="CG165" i="31" s="1"/>
  <c r="CE235" i="31"/>
  <c r="CF235" i="31" s="1"/>
  <c r="CG235" i="31" s="1"/>
  <c r="CB235" i="31"/>
  <c r="K152" i="31" l="1"/>
  <c r="L152" i="31" s="1"/>
  <c r="K149" i="31"/>
  <c r="L149" i="31" s="1"/>
  <c r="K148" i="31"/>
  <c r="L148" i="31" s="1"/>
  <c r="K147" i="31"/>
  <c r="L147" i="31" s="1"/>
  <c r="K138" i="31"/>
  <c r="L138" i="31" s="1"/>
  <c r="K127" i="31"/>
  <c r="L127" i="31" s="1"/>
  <c r="K122" i="31"/>
  <c r="L122" i="31" s="1"/>
  <c r="K115" i="31"/>
  <c r="L115" i="31" s="1"/>
  <c r="K107" i="31"/>
  <c r="L107" i="31" s="1"/>
  <c r="K101" i="31"/>
  <c r="L101" i="31" s="1"/>
  <c r="K40" i="31"/>
  <c r="L40" i="31" s="1"/>
  <c r="K27" i="31"/>
  <c r="L27" i="31" s="1"/>
  <c r="K26" i="31"/>
  <c r="L26" i="31" s="1"/>
  <c r="K9" i="31"/>
  <c r="L9" i="31" s="1"/>
  <c r="K18" i="31"/>
  <c r="L18" i="31" s="1"/>
  <c r="Q147" i="31"/>
  <c r="R147" i="31" s="1"/>
  <c r="Q149" i="31"/>
  <c r="R149" i="31" s="1"/>
  <c r="Q148" i="31"/>
  <c r="R148" i="31" s="1"/>
  <c r="T50" i="31"/>
  <c r="U50" i="31" s="1"/>
  <c r="Q167" i="31"/>
  <c r="R167" i="31" s="1"/>
  <c r="Q53" i="31"/>
  <c r="R53" i="31" s="1"/>
  <c r="CE53" i="31" s="1"/>
  <c r="CF53" i="31" s="1"/>
  <c r="CG53" i="31" s="1"/>
  <c r="N167" i="31"/>
  <c r="O167" i="31" s="1"/>
  <c r="Q131" i="31"/>
  <c r="R131" i="31" s="1"/>
  <c r="CE131" i="31" s="1"/>
  <c r="CF131" i="31" s="1"/>
  <c r="CG131" i="31" s="1"/>
  <c r="N136" i="31"/>
  <c r="O136" i="31" s="1"/>
  <c r="CE136" i="31" s="1"/>
  <c r="CF136" i="31" s="1"/>
  <c r="CG136" i="31" s="1"/>
  <c r="N135" i="31"/>
  <c r="O135" i="31" s="1"/>
  <c r="CE135" i="31" s="1"/>
  <c r="CF135" i="31" s="1"/>
  <c r="CG135" i="31" s="1"/>
  <c r="N134" i="31"/>
  <c r="O134" i="31" s="1"/>
  <c r="CE134" i="31" s="1"/>
  <c r="CF134" i="31" s="1"/>
  <c r="CG134" i="31" s="1"/>
  <c r="Q117" i="31"/>
  <c r="R117" i="31" s="1"/>
  <c r="CE117" i="31" s="1"/>
  <c r="CF117" i="31" s="1"/>
  <c r="CG117" i="31" s="1"/>
  <c r="T109" i="31"/>
  <c r="U109" i="31" s="1"/>
  <c r="CE109" i="31" s="1"/>
  <c r="CF109" i="31" s="1"/>
  <c r="CG109" i="31" s="1"/>
  <c r="T116" i="31"/>
  <c r="U116" i="31" s="1"/>
  <c r="CE116" i="31" s="1"/>
  <c r="CF116" i="31" s="1"/>
  <c r="CG116" i="31" s="1"/>
  <c r="N30" i="31"/>
  <c r="O30" i="31" s="1"/>
  <c r="CE30" i="31" s="1"/>
  <c r="CF30" i="31" s="1"/>
  <c r="CG30" i="31" s="1"/>
  <c r="BD34" i="31"/>
  <c r="BE34" i="31" s="1"/>
  <c r="CE34" i="31" s="1"/>
  <c r="CF34" i="31" s="1"/>
  <c r="CG34" i="31" s="1"/>
  <c r="U5" i="31"/>
  <c r="CE122" i="31" l="1"/>
  <c r="CF122" i="31" s="1"/>
  <c r="CG122" i="31" s="1"/>
  <c r="CB122" i="31"/>
  <c r="Q110" i="31"/>
  <c r="R110" i="31" s="1"/>
  <c r="CE110" i="31" s="1"/>
  <c r="CF110" i="31" s="1"/>
  <c r="CG110" i="31" s="1"/>
  <c r="T108" i="31"/>
  <c r="U108" i="31" s="1"/>
  <c r="CE108" i="31" s="1"/>
  <c r="CF108" i="31" s="1"/>
  <c r="CG108" i="31" s="1"/>
  <c r="E612" i="14"/>
  <c r="E23" i="18" l="1"/>
  <c r="E7" i="15" l="1"/>
  <c r="F7" i="15"/>
  <c r="AN7" i="15"/>
  <c r="BM7" i="15"/>
  <c r="J11" i="18" l="1"/>
  <c r="J26" i="18"/>
  <c r="AO7" i="15"/>
  <c r="AP7" i="15" s="1"/>
  <c r="BH7" i="15"/>
  <c r="BI7" i="15" s="1"/>
  <c r="BN7" i="15" s="1"/>
  <c r="J24" i="18"/>
  <c r="J25" i="18"/>
  <c r="J38" i="18" l="1"/>
  <c r="E619" i="14"/>
  <c r="E628" i="14"/>
  <c r="E637" i="14"/>
  <c r="E684" i="14"/>
  <c r="E677" i="14"/>
  <c r="E670" i="14"/>
  <c r="E662" i="14"/>
  <c r="E654" i="14"/>
  <c r="E647" i="14"/>
  <c r="E606" i="14" l="1"/>
  <c r="E599" i="14"/>
  <c r="E592" i="14"/>
  <c r="E582" i="14"/>
  <c r="E574" i="14"/>
  <c r="E567" i="14"/>
  <c r="E557" i="14"/>
  <c r="E493" i="14"/>
  <c r="E350" i="14"/>
  <c r="E5" i="25" l="1"/>
  <c r="E6" i="25"/>
  <c r="G5" i="25"/>
  <c r="H5" i="25" s="1"/>
  <c r="D5" i="25"/>
  <c r="J5" i="25"/>
  <c r="D6" i="25"/>
  <c r="F6" i="25" l="1"/>
  <c r="F5" i="25"/>
  <c r="L5" i="25"/>
  <c r="E80" i="18"/>
  <c r="E75" i="18"/>
  <c r="E76" i="18"/>
  <c r="E77" i="18"/>
  <c r="E78" i="18"/>
  <c r="E79" i="18"/>
  <c r="E81" i="18"/>
  <c r="E42" i="18"/>
  <c r="E43" i="18"/>
  <c r="E44" i="18"/>
  <c r="E45" i="18"/>
  <c r="E46" i="18"/>
  <c r="E47" i="18"/>
  <c r="E48" i="18"/>
  <c r="E49" i="18"/>
  <c r="E62" i="18"/>
  <c r="E63" i="18"/>
  <c r="E64" i="18"/>
  <c r="E65" i="18"/>
  <c r="E66" i="18"/>
  <c r="E67" i="18"/>
  <c r="E68" i="18"/>
  <c r="J6" i="25"/>
  <c r="AN5" i="15" l="1"/>
  <c r="BH5" i="15" s="1"/>
  <c r="AN6" i="15"/>
  <c r="BH6" i="15" l="1"/>
  <c r="G6" i="25"/>
  <c r="H6" i="25" s="1"/>
  <c r="D5" i="15"/>
  <c r="D5" i="28"/>
  <c r="D9" i="28"/>
  <c r="D14" i="28"/>
  <c r="D16" i="28"/>
  <c r="D18" i="28"/>
  <c r="D17" i="28"/>
  <c r="D6" i="15"/>
  <c r="D15" i="28"/>
  <c r="D19" i="28"/>
  <c r="D6" i="28"/>
  <c r="D10" i="28"/>
  <c r="L6" i="25" l="1"/>
  <c r="D7" i="28"/>
  <c r="M6" i="25"/>
  <c r="I6" i="25"/>
  <c r="D11" i="28"/>
  <c r="M5" i="25"/>
  <c r="I5" i="25"/>
  <c r="D8" i="28"/>
  <c r="C9" i="13" l="1"/>
  <c r="G23" i="29"/>
  <c r="G24" i="29"/>
  <c r="G25" i="29"/>
  <c r="G26" i="29"/>
  <c r="N174" i="31"/>
  <c r="O174" i="31" s="1"/>
  <c r="N173" i="31"/>
  <c r="O173" i="31" s="1"/>
  <c r="N172" i="31"/>
  <c r="O172" i="31" s="1"/>
  <c r="Q168" i="31"/>
  <c r="R168" i="31" s="1"/>
  <c r="N168" i="31"/>
  <c r="O168" i="31" s="1"/>
  <c r="N161" i="31"/>
  <c r="O161" i="31" s="1"/>
  <c r="CE161" i="31" s="1"/>
  <c r="CF161" i="31" s="1"/>
  <c r="CG161" i="31" s="1"/>
  <c r="N160" i="31"/>
  <c r="O160" i="31" s="1"/>
  <c r="N159" i="31"/>
  <c r="O159" i="31" s="1"/>
  <c r="N152" i="31"/>
  <c r="O152" i="31" s="1"/>
  <c r="N150" i="31"/>
  <c r="O150" i="31" s="1"/>
  <c r="AX149" i="31"/>
  <c r="AY149" i="31" s="1"/>
  <c r="N149" i="31"/>
  <c r="O149" i="31" s="1"/>
  <c r="N148" i="31"/>
  <c r="O148" i="31" s="1"/>
  <c r="N147" i="31"/>
  <c r="O147" i="31" s="1"/>
  <c r="BD139" i="31"/>
  <c r="BE139" i="31" s="1"/>
  <c r="N139" i="31"/>
  <c r="O139" i="31" s="1"/>
  <c r="Q133" i="31"/>
  <c r="R133" i="31" s="1"/>
  <c r="CE133" i="31" s="1"/>
  <c r="CF133" i="31" s="1"/>
  <c r="CG133" i="31" s="1"/>
  <c r="Q132" i="31"/>
  <c r="R132" i="31" s="1"/>
  <c r="CE132" i="31" s="1"/>
  <c r="CF132" i="31" s="1"/>
  <c r="CG132" i="31" s="1"/>
  <c r="W130" i="31"/>
  <c r="X130" i="31" s="1"/>
  <c r="N127" i="31"/>
  <c r="O127" i="31" s="1"/>
  <c r="W126" i="31"/>
  <c r="X126" i="31" s="1"/>
  <c r="Q126" i="31"/>
  <c r="R126" i="31" s="1"/>
  <c r="N126" i="31"/>
  <c r="O126" i="31" s="1"/>
  <c r="W125" i="31"/>
  <c r="X125" i="31" s="1"/>
  <c r="Q125" i="31"/>
  <c r="R125" i="31" s="1"/>
  <c r="N124" i="31"/>
  <c r="O124" i="31" s="1"/>
  <c r="CE124" i="31" s="1"/>
  <c r="CF124" i="31" s="1"/>
  <c r="CG124" i="31" s="1"/>
  <c r="Q121" i="31"/>
  <c r="R121" i="31" s="1"/>
  <c r="N121" i="31"/>
  <c r="O121" i="31" s="1"/>
  <c r="N115" i="31"/>
  <c r="O115" i="31" s="1"/>
  <c r="N107" i="31"/>
  <c r="O107" i="31" s="1"/>
  <c r="Q104" i="31"/>
  <c r="R104" i="31" s="1"/>
  <c r="N104" i="31"/>
  <c r="O104" i="31" s="1"/>
  <c r="Q103" i="31"/>
  <c r="R103" i="31" s="1"/>
  <c r="N103" i="31"/>
  <c r="O103" i="31" s="1"/>
  <c r="Q102" i="31"/>
  <c r="R102" i="31" s="1"/>
  <c r="N102" i="31"/>
  <c r="O102" i="31" s="1"/>
  <c r="Q101" i="31"/>
  <c r="R101" i="31" s="1"/>
  <c r="N101" i="31"/>
  <c r="O101" i="31" s="1"/>
  <c r="N100" i="31"/>
  <c r="O100" i="31" s="1"/>
  <c r="W99" i="31"/>
  <c r="X99" i="31" s="1"/>
  <c r="Q99" i="31"/>
  <c r="R99" i="31" s="1"/>
  <c r="N99" i="31"/>
  <c r="O99" i="31" s="1"/>
  <c r="W98" i="31"/>
  <c r="X98" i="31" s="1"/>
  <c r="Q98" i="31"/>
  <c r="R98" i="31" s="1"/>
  <c r="W97" i="31"/>
  <c r="X97" i="31" s="1"/>
  <c r="Q97" i="31"/>
  <c r="R97" i="31" s="1"/>
  <c r="Q85" i="31"/>
  <c r="R85" i="31" s="1"/>
  <c r="CE85" i="31" s="1"/>
  <c r="CF85" i="31" s="1"/>
  <c r="CG85" i="31" s="1"/>
  <c r="Q84" i="31"/>
  <c r="R84" i="31" s="1"/>
  <c r="CE84" i="31" s="1"/>
  <c r="CF84" i="31" s="1"/>
  <c r="CG84" i="31" s="1"/>
  <c r="Q83" i="31"/>
  <c r="R83" i="31" s="1"/>
  <c r="CE83" i="31" s="1"/>
  <c r="CF83" i="31" s="1"/>
  <c r="CG83" i="31" s="1"/>
  <c r="Q81" i="31"/>
  <c r="R81" i="31" s="1"/>
  <c r="CE81" i="31" s="1"/>
  <c r="CF81" i="31" s="1"/>
  <c r="CG81" i="31" s="1"/>
  <c r="Q80" i="31"/>
  <c r="R80" i="31" s="1"/>
  <c r="CE80" i="31" s="1"/>
  <c r="CF80" i="31" s="1"/>
  <c r="CG80" i="31" s="1"/>
  <c r="Q79" i="31"/>
  <c r="R79" i="31" s="1"/>
  <c r="CE79" i="31" s="1"/>
  <c r="CF79" i="31" s="1"/>
  <c r="CG79" i="31" s="1"/>
  <c r="W50" i="31"/>
  <c r="X50" i="31" s="1"/>
  <c r="Q50" i="31"/>
  <c r="R50" i="31" s="1"/>
  <c r="Q42" i="31"/>
  <c r="R42" i="31" s="1"/>
  <c r="Q27" i="31"/>
  <c r="R27" i="31" s="1"/>
  <c r="N27" i="31"/>
  <c r="O27" i="31" s="1"/>
  <c r="N26" i="31"/>
  <c r="O26" i="31" s="1"/>
  <c r="N24" i="31"/>
  <c r="O24" i="31" s="1"/>
  <c r="N8" i="31"/>
  <c r="O8" i="31" s="1"/>
  <c r="N6" i="31"/>
  <c r="O6" i="31" s="1"/>
  <c r="BZ5" i="31"/>
  <c r="BT5" i="31"/>
  <c r="BE5" i="31"/>
  <c r="AY5" i="31"/>
  <c r="AS5" i="31"/>
  <c r="AP5" i="31"/>
  <c r="AG5" i="31"/>
  <c r="AA5" i="31"/>
  <c r="R5" i="31"/>
  <c r="O5" i="31"/>
  <c r="F5" i="31"/>
  <c r="L5" i="31"/>
  <c r="E6" i="31"/>
  <c r="F6" i="31" s="1"/>
  <c r="K6" i="31"/>
  <c r="L6" i="31" s="1"/>
  <c r="E8" i="31"/>
  <c r="F8" i="31" s="1"/>
  <c r="K8" i="31"/>
  <c r="L8" i="31" s="1"/>
  <c r="E9" i="31"/>
  <c r="F9" i="31" s="1"/>
  <c r="E15" i="31"/>
  <c r="F15" i="31" s="1"/>
  <c r="K15" i="31"/>
  <c r="L15" i="31" s="1"/>
  <c r="E16" i="31"/>
  <c r="F16" i="31" s="1"/>
  <c r="E17" i="31"/>
  <c r="F17" i="31" s="1"/>
  <c r="E18" i="31"/>
  <c r="F18" i="31" s="1"/>
  <c r="E24" i="31"/>
  <c r="F24" i="31" s="1"/>
  <c r="K24" i="31"/>
  <c r="L24" i="31" s="1"/>
  <c r="E26" i="31"/>
  <c r="F26" i="31" s="1"/>
  <c r="E27" i="31"/>
  <c r="F27" i="31" s="1"/>
  <c r="E40" i="31"/>
  <c r="F40" i="31" s="1"/>
  <c r="E41" i="31"/>
  <c r="F41" i="31" s="1"/>
  <c r="E42" i="31"/>
  <c r="F42" i="31" s="1"/>
  <c r="E50" i="31"/>
  <c r="F50" i="31" s="1"/>
  <c r="K50" i="31"/>
  <c r="L50" i="31" s="1"/>
  <c r="E78" i="31"/>
  <c r="F78" i="31" s="1"/>
  <c r="E99" i="31"/>
  <c r="F99" i="31" s="1"/>
  <c r="K99" i="31"/>
  <c r="L99" i="31" s="1"/>
  <c r="E100" i="31"/>
  <c r="F100" i="31" s="1"/>
  <c r="K100" i="31"/>
  <c r="L100" i="31" s="1"/>
  <c r="E101" i="31"/>
  <c r="F101" i="31" s="1"/>
  <c r="E107" i="31"/>
  <c r="F107" i="31" s="1"/>
  <c r="E115" i="31"/>
  <c r="F115" i="31" s="1"/>
  <c r="D25" i="30"/>
  <c r="D24" i="30"/>
  <c r="D23" i="30"/>
  <c r="D22" i="30"/>
  <c r="D21" i="30"/>
  <c r="D20" i="30"/>
  <c r="D19" i="30"/>
  <c r="D18" i="30"/>
  <c r="D17" i="30"/>
  <c r="D16" i="30"/>
  <c r="D15" i="30"/>
  <c r="D14" i="30"/>
  <c r="D13" i="30"/>
  <c r="D12" i="30"/>
  <c r="D10" i="30"/>
  <c r="D9" i="30"/>
  <c r="D8" i="30"/>
  <c r="D7" i="30"/>
  <c r="E363" i="14"/>
  <c r="E149" i="31"/>
  <c r="F149" i="31" s="1"/>
  <c r="E52" i="18"/>
  <c r="G5" i="18"/>
  <c r="G9" i="18"/>
  <c r="G32" i="18"/>
  <c r="G36" i="18"/>
  <c r="G50" i="18"/>
  <c r="G53" i="18"/>
  <c r="G69" i="18"/>
  <c r="BI5" i="15"/>
  <c r="BI6" i="15"/>
  <c r="AP5" i="15"/>
  <c r="AP6" i="15"/>
  <c r="E336" i="14"/>
  <c r="K58" i="18"/>
  <c r="L58" i="18"/>
  <c r="M58" i="18"/>
  <c r="N58" i="18"/>
  <c r="E25" i="18"/>
  <c r="E24" i="18"/>
  <c r="E38" i="18"/>
  <c r="E5" i="15"/>
  <c r="BM5" i="15"/>
  <c r="BM6" i="15"/>
  <c r="I6" i="18"/>
  <c r="I10" i="18"/>
  <c r="I33" i="18"/>
  <c r="I37" i="18"/>
  <c r="I51" i="18"/>
  <c r="I54" i="18"/>
  <c r="I70" i="18"/>
  <c r="E126" i="31"/>
  <c r="F126" i="31" s="1"/>
  <c r="E127" i="31"/>
  <c r="F127" i="31" s="1"/>
  <c r="E130" i="31"/>
  <c r="F130" i="31" s="1"/>
  <c r="E138" i="31"/>
  <c r="F138" i="31" s="1"/>
  <c r="E147" i="31"/>
  <c r="F147" i="31" s="1"/>
  <c r="E148" i="31"/>
  <c r="F148" i="31" s="1"/>
  <c r="E150" i="31"/>
  <c r="F150" i="31" s="1"/>
  <c r="K150" i="31"/>
  <c r="L150" i="31" s="1"/>
  <c r="E152" i="31"/>
  <c r="F152" i="31" s="1"/>
  <c r="E159" i="31"/>
  <c r="F159" i="31" s="1"/>
  <c r="E160" i="31"/>
  <c r="F160" i="31" s="1"/>
  <c r="E167" i="31"/>
  <c r="F167" i="31" s="1"/>
  <c r="E172" i="31"/>
  <c r="F172" i="31" s="1"/>
  <c r="E173" i="31"/>
  <c r="F173" i="31" s="1"/>
  <c r="E174" i="31"/>
  <c r="F174" i="31" s="1"/>
  <c r="G6" i="28"/>
  <c r="G10" i="28"/>
  <c r="G15" i="28"/>
  <c r="G17" i="28"/>
  <c r="G19" i="28"/>
  <c r="F5" i="28"/>
  <c r="G5" i="28" s="1"/>
  <c r="F9" i="28"/>
  <c r="G9" i="28" s="1"/>
  <c r="F14" i="28"/>
  <c r="G14" i="28" s="1"/>
  <c r="F16" i="28"/>
  <c r="G16" i="28" s="1"/>
  <c r="F18" i="28"/>
  <c r="G18" i="28" s="1"/>
  <c r="E11" i="33"/>
  <c r="F11" i="33" s="1"/>
  <c r="T5" i="28"/>
  <c r="T6" i="28"/>
  <c r="T9" i="28"/>
  <c r="T10" i="28"/>
  <c r="T14" i="28"/>
  <c r="T15" i="28"/>
  <c r="T16" i="28"/>
  <c r="T17" i="28"/>
  <c r="T18" i="28"/>
  <c r="T19" i="28"/>
  <c r="H5" i="18"/>
  <c r="H6" i="18"/>
  <c r="H9" i="18"/>
  <c r="H10" i="18"/>
  <c r="H32" i="18"/>
  <c r="H33" i="18"/>
  <c r="H36" i="18"/>
  <c r="H37" i="18"/>
  <c r="H50" i="18"/>
  <c r="H51" i="18"/>
  <c r="H53" i="18"/>
  <c r="H54" i="18"/>
  <c r="H69" i="18"/>
  <c r="H70" i="18"/>
  <c r="F5" i="15"/>
  <c r="E508" i="14"/>
  <c r="F6" i="15"/>
  <c r="E16" i="33"/>
  <c r="F16" i="33" s="1"/>
  <c r="E15" i="33"/>
  <c r="F15" i="33" s="1"/>
  <c r="E13" i="33"/>
  <c r="F13" i="33" s="1"/>
  <c r="E12" i="33"/>
  <c r="F12" i="33" s="1"/>
  <c r="E17" i="33"/>
  <c r="F17" i="33" s="1"/>
  <c r="K126" i="31"/>
  <c r="L126" i="31" s="1"/>
  <c r="F7" i="16"/>
  <c r="F8" i="16"/>
  <c r="I5" i="31"/>
  <c r="E7" i="16"/>
  <c r="E8" i="16"/>
  <c r="E9" i="16"/>
  <c r="E10" i="16"/>
  <c r="E11" i="16"/>
  <c r="E12" i="16"/>
  <c r="E5" i="18"/>
  <c r="I5" i="18" s="1"/>
  <c r="E6" i="18"/>
  <c r="E7" i="18"/>
  <c r="E8" i="18"/>
  <c r="E9" i="18"/>
  <c r="I9" i="18" s="1"/>
  <c r="E10" i="18"/>
  <c r="E32" i="18"/>
  <c r="I32" i="18" s="1"/>
  <c r="E33" i="18"/>
  <c r="E34" i="18"/>
  <c r="E36" i="18"/>
  <c r="I36" i="18" s="1"/>
  <c r="E37" i="18"/>
  <c r="E50" i="18"/>
  <c r="I50" i="18" s="1"/>
  <c r="E51" i="18"/>
  <c r="E53" i="18"/>
  <c r="I53" i="18" s="1"/>
  <c r="E54" i="18"/>
  <c r="E55" i="18"/>
  <c r="E56" i="18"/>
  <c r="E58" i="18"/>
  <c r="E59" i="18"/>
  <c r="E60" i="18"/>
  <c r="E61" i="18"/>
  <c r="E69" i="18"/>
  <c r="I69" i="18" s="1"/>
  <c r="E70" i="18"/>
  <c r="E71" i="18"/>
  <c r="E72" i="18"/>
  <c r="E73" i="18"/>
  <c r="E74" i="18"/>
  <c r="E82" i="18"/>
  <c r="E5" i="28"/>
  <c r="E6" i="28"/>
  <c r="E9" i="28"/>
  <c r="E10" i="28"/>
  <c r="E14" i="28"/>
  <c r="E15" i="28"/>
  <c r="E16" i="28"/>
  <c r="E17" i="28"/>
  <c r="E18" i="28"/>
  <c r="E19" i="28"/>
  <c r="E6" i="15"/>
  <c r="E539" i="14"/>
  <c r="E548" i="14"/>
  <c r="E393" i="14"/>
  <c r="E322" i="14"/>
  <c r="E307" i="14"/>
  <c r="F5" i="18"/>
  <c r="F6" i="18"/>
  <c r="F9" i="18"/>
  <c r="F10" i="18"/>
  <c r="F32" i="18"/>
  <c r="F33" i="18"/>
  <c r="F36" i="18"/>
  <c r="F37" i="18"/>
  <c r="F50" i="18"/>
  <c r="F51" i="18"/>
  <c r="F53" i="18"/>
  <c r="F54" i="18"/>
  <c r="F69" i="18"/>
  <c r="F70" i="18"/>
  <c r="H5" i="28"/>
  <c r="H6" i="28"/>
  <c r="H9" i="28"/>
  <c r="H10" i="28"/>
  <c r="H14" i="28"/>
  <c r="H15" i="28"/>
  <c r="H16" i="28"/>
  <c r="H17" i="28"/>
  <c r="H18" i="28"/>
  <c r="H19" i="28"/>
  <c r="K7" i="16"/>
  <c r="K8" i="16"/>
  <c r="G7" i="16"/>
  <c r="H7" i="16" s="1"/>
  <c r="S5" i="28"/>
  <c r="S6" i="28"/>
  <c r="S9" i="28"/>
  <c r="S10" i="28"/>
  <c r="S14" i="28"/>
  <c r="S15" i="28"/>
  <c r="S16" i="28"/>
  <c r="S17" i="28"/>
  <c r="S18" i="28"/>
  <c r="S19" i="28"/>
  <c r="CJ5" i="28"/>
  <c r="CJ9" i="28"/>
  <c r="CJ14" i="28"/>
  <c r="CJ16" i="28"/>
  <c r="CJ18" i="28"/>
  <c r="CG5" i="28"/>
  <c r="CG9" i="28"/>
  <c r="CG14" i="28"/>
  <c r="CG16" i="28"/>
  <c r="CG18" i="28"/>
  <c r="CD5" i="28"/>
  <c r="CD9" i="28"/>
  <c r="CD14" i="28"/>
  <c r="CD16" i="28"/>
  <c r="CD18" i="28"/>
  <c r="CA5" i="28"/>
  <c r="CA9" i="28"/>
  <c r="CA14" i="28"/>
  <c r="CA16" i="28"/>
  <c r="CA18" i="28"/>
  <c r="BX5" i="28"/>
  <c r="BX9" i="28"/>
  <c r="BX14" i="28"/>
  <c r="BX16" i="28"/>
  <c r="BX18" i="28"/>
  <c r="BU5" i="28"/>
  <c r="BU9" i="28"/>
  <c r="BU14" i="28"/>
  <c r="BU16" i="28"/>
  <c r="BU18" i="28"/>
  <c r="BR5" i="28"/>
  <c r="BR9" i="28"/>
  <c r="BR14" i="28"/>
  <c r="BR16" i="28"/>
  <c r="BR18" i="28"/>
  <c r="BO5" i="28"/>
  <c r="BO9" i="28"/>
  <c r="BO14" i="28"/>
  <c r="BO16" i="28"/>
  <c r="BO18" i="28"/>
  <c r="BL5" i="28"/>
  <c r="BL9" i="28"/>
  <c r="BL14" i="28"/>
  <c r="BL16" i="28"/>
  <c r="BL18" i="28"/>
  <c r="BI5" i="28"/>
  <c r="BI9" i="28"/>
  <c r="BI14" i="28"/>
  <c r="BI16" i="28"/>
  <c r="BI18" i="28"/>
  <c r="I7" i="16"/>
  <c r="J7" i="16" s="1"/>
  <c r="I8" i="16"/>
  <c r="J8" i="16" s="1"/>
  <c r="D7" i="16"/>
  <c r="H20" i="26"/>
  <c r="I20" i="26"/>
  <c r="J20" i="26"/>
  <c r="K20" i="26"/>
  <c r="M20" i="26"/>
  <c r="F20" i="26"/>
  <c r="B18" i="26"/>
  <c r="B16" i="26"/>
  <c r="B14" i="26"/>
  <c r="B12" i="26"/>
  <c r="B10" i="26"/>
  <c r="D7" i="26"/>
  <c r="D9" i="26"/>
  <c r="D10" i="26"/>
  <c r="D12" i="26"/>
  <c r="D14" i="26"/>
  <c r="D16" i="26"/>
  <c r="D18" i="26"/>
  <c r="D21" i="26"/>
  <c r="G8" i="26"/>
  <c r="H8" i="26" s="1"/>
  <c r="I8" i="26" s="1"/>
  <c r="J8" i="26" s="1"/>
  <c r="K8" i="26" s="1"/>
  <c r="L8" i="26" s="1"/>
  <c r="M8" i="26" s="1"/>
  <c r="D32" i="18"/>
  <c r="D5" i="18"/>
  <c r="D9" i="18"/>
  <c r="D36" i="18"/>
  <c r="D50" i="18"/>
  <c r="D53" i="18"/>
  <c r="B9" i="13"/>
  <c r="B8" i="13"/>
  <c r="D69" i="18"/>
  <c r="B2" i="18"/>
  <c r="BL5" i="15"/>
  <c r="CA8" i="28"/>
  <c r="BI8" i="28"/>
  <c r="CJ8" i="28"/>
  <c r="CD8" i="28"/>
  <c r="BL8" i="28"/>
  <c r="BX8" i="28"/>
  <c r="CG8" i="28"/>
  <c r="BO8" i="28"/>
  <c r="BU8" i="28"/>
  <c r="BR8" i="28"/>
  <c r="CE125" i="31" l="1"/>
  <c r="CF125" i="31" s="1"/>
  <c r="CG125" i="31" s="1"/>
  <c r="CE98" i="31"/>
  <c r="CF98" i="31" s="1"/>
  <c r="CG98" i="31" s="1"/>
  <c r="CE102" i="31"/>
  <c r="CF102" i="31" s="1"/>
  <c r="CG102" i="31" s="1"/>
  <c r="CE121" i="31"/>
  <c r="CF121" i="31" s="1"/>
  <c r="CG121" i="31" s="1"/>
  <c r="CE104" i="31"/>
  <c r="CF104" i="31" s="1"/>
  <c r="CG104" i="31" s="1"/>
  <c r="CE139" i="31"/>
  <c r="CF139" i="31" s="1"/>
  <c r="CG139" i="31" s="1"/>
  <c r="CE173" i="31"/>
  <c r="CF173" i="31" s="1"/>
  <c r="CG173" i="31" s="1"/>
  <c r="CB173" i="31"/>
  <c r="CE167" i="31"/>
  <c r="CF167" i="31" s="1"/>
  <c r="CG167" i="31" s="1"/>
  <c r="CB167" i="31"/>
  <c r="CB17" i="31"/>
  <c r="CE17" i="31"/>
  <c r="CF17" i="31" s="1"/>
  <c r="CG17" i="31" s="1"/>
  <c r="CE160" i="31"/>
  <c r="CF160" i="31" s="1"/>
  <c r="CG160" i="31" s="1"/>
  <c r="CB160" i="31"/>
  <c r="CE16" i="31"/>
  <c r="CF16" i="31" s="1"/>
  <c r="CG16" i="31" s="1"/>
  <c r="CB16" i="31"/>
  <c r="CB159" i="31"/>
  <c r="CE159" i="31"/>
  <c r="CF159" i="31" s="1"/>
  <c r="CG159" i="31" s="1"/>
  <c r="CE100" i="31"/>
  <c r="CF100" i="31" s="1"/>
  <c r="CG100" i="31" s="1"/>
  <c r="CB100" i="31"/>
  <c r="CE126" i="31"/>
  <c r="CF126" i="31" s="1"/>
  <c r="CG126" i="31" s="1"/>
  <c r="CB126" i="31"/>
  <c r="CE99" i="31"/>
  <c r="CF99" i="31" s="1"/>
  <c r="CG99" i="31" s="1"/>
  <c r="CB99" i="31"/>
  <c r="CB26" i="31"/>
  <c r="CE26" i="31"/>
  <c r="CF26" i="31" s="1"/>
  <c r="CG26" i="31" s="1"/>
  <c r="CE9" i="31"/>
  <c r="CF9" i="31" s="1"/>
  <c r="CG9" i="31" s="1"/>
  <c r="CB9" i="31"/>
  <c r="CE97" i="31"/>
  <c r="CF97" i="31" s="1"/>
  <c r="CG97" i="31" s="1"/>
  <c r="CE138" i="31"/>
  <c r="CF138" i="31" s="1"/>
  <c r="CG138" i="31" s="1"/>
  <c r="CB138" i="31"/>
  <c r="CE101" i="31"/>
  <c r="CF101" i="31" s="1"/>
  <c r="CG101" i="31" s="1"/>
  <c r="CB101" i="31"/>
  <c r="CE127" i="31"/>
  <c r="CF127" i="31" s="1"/>
  <c r="CG127" i="31" s="1"/>
  <c r="CB127" i="31"/>
  <c r="CE174" i="31"/>
  <c r="CF174" i="31" s="1"/>
  <c r="CG174" i="31" s="1"/>
  <c r="CB174" i="31"/>
  <c r="CE150" i="31"/>
  <c r="CF150" i="31" s="1"/>
  <c r="CG150" i="31" s="1"/>
  <c r="CB150" i="31"/>
  <c r="CE78" i="31"/>
  <c r="CF78" i="31" s="1"/>
  <c r="CG78" i="31" s="1"/>
  <c r="CB78" i="31"/>
  <c r="CE168" i="31"/>
  <c r="CF168" i="31" s="1"/>
  <c r="CG168" i="31" s="1"/>
  <c r="CE148" i="31"/>
  <c r="CF148" i="31" s="1"/>
  <c r="CG148" i="31" s="1"/>
  <c r="CB148" i="31"/>
  <c r="CE115" i="31"/>
  <c r="CF115" i="31" s="1"/>
  <c r="CG115" i="31" s="1"/>
  <c r="CB115" i="31"/>
  <c r="CE24" i="31"/>
  <c r="CF24" i="31" s="1"/>
  <c r="CG24" i="31" s="1"/>
  <c r="CB24" i="31"/>
  <c r="CE8" i="31"/>
  <c r="CF8" i="31" s="1"/>
  <c r="CG8" i="31" s="1"/>
  <c r="CB8" i="31"/>
  <c r="CE172" i="31"/>
  <c r="CF172" i="31" s="1"/>
  <c r="CG172" i="31" s="1"/>
  <c r="CB172" i="31"/>
  <c r="CE147" i="31"/>
  <c r="CF147" i="31" s="1"/>
  <c r="CG147" i="31" s="1"/>
  <c r="CB147" i="31"/>
  <c r="CE107" i="31"/>
  <c r="CF107" i="31" s="1"/>
  <c r="CG107" i="31" s="1"/>
  <c r="CB107" i="31"/>
  <c r="CE50" i="31"/>
  <c r="CF50" i="31" s="1"/>
  <c r="CG50" i="31" s="1"/>
  <c r="CB50" i="31"/>
  <c r="CE18" i="31"/>
  <c r="CF18" i="31" s="1"/>
  <c r="CG18" i="31" s="1"/>
  <c r="CB18" i="31"/>
  <c r="CE103" i="31"/>
  <c r="CF103" i="31" s="1"/>
  <c r="CG103" i="31" s="1"/>
  <c r="CE41" i="31"/>
  <c r="CF41" i="31" s="1"/>
  <c r="CG41" i="31" s="1"/>
  <c r="CB41" i="31"/>
  <c r="CE42" i="31"/>
  <c r="CF42" i="31" s="1"/>
  <c r="CG42" i="31" s="1"/>
  <c r="CB42" i="31"/>
  <c r="CB130" i="31"/>
  <c r="CE130" i="31"/>
  <c r="CF130" i="31" s="1"/>
  <c r="CG130" i="31" s="1"/>
  <c r="CE40" i="31"/>
  <c r="CF40" i="31" s="1"/>
  <c r="CG40" i="31" s="1"/>
  <c r="CB40" i="31"/>
  <c r="CB5" i="31"/>
  <c r="CC5" i="31" s="1"/>
  <c r="CE6" i="31"/>
  <c r="CF6" i="31" s="1"/>
  <c r="CG6" i="31" s="1"/>
  <c r="CB6" i="31"/>
  <c r="CB152" i="31"/>
  <c r="CE152" i="31"/>
  <c r="CF152" i="31" s="1"/>
  <c r="CG152" i="31" s="1"/>
  <c r="CB149" i="31"/>
  <c r="CE149" i="31"/>
  <c r="CF149" i="31" s="1"/>
  <c r="CG149" i="31" s="1"/>
  <c r="CE27" i="31"/>
  <c r="CF27" i="31" s="1"/>
  <c r="CG27" i="31" s="1"/>
  <c r="CB27" i="31"/>
  <c r="CE15" i="31"/>
  <c r="CF15" i="31" s="1"/>
  <c r="CG15" i="31" s="1"/>
  <c r="CB15" i="31"/>
  <c r="J34" i="18"/>
  <c r="L9" i="16"/>
  <c r="L12" i="16"/>
  <c r="L11" i="16"/>
  <c r="L10" i="16"/>
  <c r="CD7" i="28"/>
  <c r="BL7" i="28"/>
  <c r="BR7" i="28"/>
  <c r="BK8" i="28"/>
  <c r="CA7" i="28"/>
  <c r="BX7" i="28"/>
  <c r="BU7" i="28"/>
  <c r="BZ8" i="28"/>
  <c r="BO7" i="28"/>
  <c r="BI7" i="28"/>
  <c r="CJ7" i="28"/>
  <c r="CG7" i="28"/>
  <c r="J40" i="18" l="1"/>
  <c r="J39" i="18"/>
  <c r="J52" i="18"/>
  <c r="T16" i="13"/>
  <c r="O15" i="13"/>
  <c r="S16" i="13"/>
  <c r="Q16" i="13"/>
  <c r="O16" i="13"/>
  <c r="CD5" i="31"/>
  <c r="CC6" i="31"/>
  <c r="CD6" i="31" s="1"/>
  <c r="J23" i="18"/>
  <c r="L59" i="18" a="1"/>
  <c r="L59" i="18" s="1"/>
  <c r="K59" i="18" a="1"/>
  <c r="K59" i="18" s="1"/>
  <c r="N59" i="18" a="1"/>
  <c r="N59" i="18" s="1"/>
  <c r="M59" i="18" a="1"/>
  <c r="M59" i="18" s="1"/>
  <c r="BT7" i="28"/>
  <c r="CF7" i="28"/>
  <c r="CL7" i="28"/>
  <c r="CI7" i="28"/>
  <c r="CC7" i="28"/>
  <c r="BZ7" i="28"/>
  <c r="BN7" i="28"/>
  <c r="BK7" i="28"/>
  <c r="BW7" i="28"/>
  <c r="BQ7" i="28"/>
  <c r="J58" i="18" l="1"/>
  <c r="CC7" i="31"/>
  <c r="J41" i="18"/>
  <c r="J59" i="18" a="1"/>
  <c r="J59" i="18" s="1"/>
  <c r="BO19" i="28"/>
  <c r="CC19" i="28"/>
  <c r="AV21" i="10"/>
  <c r="E14" i="26"/>
  <c r="Z21" i="10"/>
  <c r="E11" i="26"/>
  <c r="E17" i="26"/>
  <c r="D70" i="18"/>
  <c r="AC21" i="10"/>
  <c r="BO6" i="28"/>
  <c r="AJ21" i="10"/>
  <c r="BI17" i="28"/>
  <c r="E16" i="26"/>
  <c r="E19" i="26"/>
  <c r="D8" i="16"/>
  <c r="D54" i="18"/>
  <c r="BJ19" i="28"/>
  <c r="BK17" i="28"/>
  <c r="AH21" i="10"/>
  <c r="CF19" i="28"/>
  <c r="BL15" i="28"/>
  <c r="BX17" i="28"/>
  <c r="BN17" i="28"/>
  <c r="BV19" i="28"/>
  <c r="BT15" i="28"/>
  <c r="E21" i="26"/>
  <c r="CI19" i="28"/>
  <c r="D15" i="26"/>
  <c r="E22" i="26"/>
  <c r="BT19" i="28"/>
  <c r="CJ6" i="28"/>
  <c r="E15" i="26"/>
  <c r="CG19" i="28"/>
  <c r="CI10" i="28"/>
  <c r="CF15" i="28"/>
  <c r="AM21" i="10"/>
  <c r="BT17" i="28"/>
  <c r="CG15" i="28"/>
  <c r="CL17" i="28"/>
  <c r="BW6" i="28"/>
  <c r="AW21" i="10"/>
  <c r="CG6" i="28"/>
  <c r="CE19" i="28"/>
  <c r="BZ17" i="28"/>
  <c r="E20" i="26"/>
  <c r="BK6" i="28"/>
  <c r="BM19" i="28"/>
  <c r="E12" i="26"/>
  <c r="CG17" i="28"/>
  <c r="E7" i="26"/>
  <c r="CI17" i="28"/>
  <c r="BU6" i="28"/>
  <c r="BQ15" i="28"/>
  <c r="D13" i="26"/>
  <c r="BX15" i="28"/>
  <c r="CI15" i="28"/>
  <c r="BQ6" i="28"/>
  <c r="BZ19" i="28"/>
  <c r="F6" i="28"/>
  <c r="AU21" i="10"/>
  <c r="AS21" i="10"/>
  <c r="CD17" i="28"/>
  <c r="BT6" i="28"/>
  <c r="BQ19" i="28"/>
  <c r="BI19" i="28"/>
  <c r="BI6" i="28"/>
  <c r="CD19" i="28"/>
  <c r="CD15" i="28"/>
  <c r="AA21" i="10"/>
  <c r="CL15" i="28"/>
  <c r="F19" i="28"/>
  <c r="BW17" i="28"/>
  <c r="F15" i="28"/>
  <c r="E10" i="26"/>
  <c r="BL19" i="28"/>
  <c r="D37" i="18"/>
  <c r="CA15" i="28"/>
  <c r="BZ15" i="28"/>
  <c r="CH19" i="28"/>
  <c r="AG21" i="10"/>
  <c r="BN6" i="28"/>
  <c r="BI15" i="28"/>
  <c r="CD6" i="28"/>
  <c r="AR21" i="10"/>
  <c r="CK19" i="28"/>
  <c r="CJ17" i="28"/>
  <c r="AQ21" i="10"/>
  <c r="BU19" i="28"/>
  <c r="AN21" i="10"/>
  <c r="BN19" i="28"/>
  <c r="Y21" i="10"/>
  <c r="BA21" i="10"/>
  <c r="AO21" i="10"/>
  <c r="CF17" i="28"/>
  <c r="F17" i="28"/>
  <c r="E18" i="26"/>
  <c r="BK19" i="28"/>
  <c r="BL17" i="28"/>
  <c r="E9" i="26"/>
  <c r="BP19" i="28"/>
  <c r="BQ17" i="28"/>
  <c r="BR6" i="28"/>
  <c r="BU15" i="28"/>
  <c r="BO17" i="28"/>
  <c r="AD21" i="10"/>
  <c r="F10" i="28"/>
  <c r="CJ15" i="28"/>
  <c r="AL21" i="10"/>
  <c r="AP21" i="10"/>
  <c r="BY19" i="28"/>
  <c r="CA19" i="28"/>
  <c r="CB19" i="28"/>
  <c r="CA17" i="28"/>
  <c r="CL19" i="28"/>
  <c r="BU17" i="28"/>
  <c r="CC6" i="28"/>
  <c r="BR17" i="28"/>
  <c r="D6" i="18"/>
  <c r="BR19" i="28"/>
  <c r="AB21" i="10"/>
  <c r="E8" i="26"/>
  <c r="AF21" i="10"/>
  <c r="BX19" i="28"/>
  <c r="D11" i="26"/>
  <c r="BW15" i="28"/>
  <c r="BW19" i="28"/>
  <c r="CL6" i="28"/>
  <c r="BL6" i="28"/>
  <c r="CC17" i="28"/>
  <c r="BX6" i="28"/>
  <c r="CI6" i="28"/>
  <c r="BR15" i="28"/>
  <c r="CJ19" i="28"/>
  <c r="AK21" i="10"/>
  <c r="D22" i="26"/>
  <c r="BK5" i="15"/>
  <c r="AT21" i="10"/>
  <c r="E13" i="26"/>
  <c r="D8" i="26"/>
  <c r="BZ6" i="28"/>
  <c r="BS19" i="28"/>
  <c r="D17" i="26"/>
  <c r="D51" i="18"/>
  <c r="AI21" i="10"/>
  <c r="AY21" i="10"/>
  <c r="D10" i="18"/>
  <c r="CF6" i="28"/>
  <c r="AX21" i="10"/>
  <c r="BK15" i="28"/>
  <c r="CC15" i="28"/>
  <c r="D33" i="18"/>
  <c r="BO15" i="28"/>
  <c r="D19" i="26"/>
  <c r="CA6" i="28"/>
  <c r="AZ21" i="10"/>
  <c r="AE21" i="10"/>
  <c r="BN15" i="28"/>
  <c r="J71" i="18" l="1"/>
  <c r="J62" i="18" a="1"/>
  <c r="J62" i="18" s="1"/>
  <c r="CC8" i="31"/>
  <c r="CD7" i="31"/>
  <c r="G8" i="16"/>
  <c r="H8" i="16" s="1"/>
  <c r="G10" i="18"/>
  <c r="CM19" i="28"/>
  <c r="G37" i="18"/>
  <c r="G33" i="18"/>
  <c r="G54" i="18"/>
  <c r="G51" i="18"/>
  <c r="G6" i="18"/>
  <c r="L61" i="18" a="1"/>
  <c r="L61" i="18" s="1"/>
  <c r="K60" i="18" a="1"/>
  <c r="K60" i="18" s="1"/>
  <c r="N60" i="18" a="1"/>
  <c r="N60" i="18" s="1"/>
  <c r="K61" i="18" a="1"/>
  <c r="K61" i="18" s="1"/>
  <c r="L60" i="18" a="1"/>
  <c r="L60" i="18" s="1"/>
  <c r="M60" i="18" a="1"/>
  <c r="M60" i="18" s="1"/>
  <c r="M61" i="18" a="1"/>
  <c r="M61" i="18" s="1"/>
  <c r="N61" i="18" a="1"/>
  <c r="N61" i="18" s="1"/>
  <c r="G70" i="18"/>
  <c r="CL5" i="28"/>
  <c r="BV18" i="28"/>
  <c r="BW18" i="28"/>
  <c r="CF18" i="28"/>
  <c r="BW5" i="28"/>
  <c r="BJ18" i="28"/>
  <c r="BZ16" i="28"/>
  <c r="CI9" i="28"/>
  <c r="CC14" i="28"/>
  <c r="CI14" i="28"/>
  <c r="D9" i="16"/>
  <c r="BN5" i="28"/>
  <c r="BZ5" i="28"/>
  <c r="BT18" i="28"/>
  <c r="D34" i="18"/>
  <c r="BP18" i="28"/>
  <c r="CC16" i="28"/>
  <c r="BY18" i="28"/>
  <c r="BW14" i="28"/>
  <c r="BS18" i="28"/>
  <c r="CI18" i="28"/>
  <c r="CB18" i="28"/>
  <c r="BT5" i="28"/>
  <c r="BK18" i="28"/>
  <c r="D52" i="18"/>
  <c r="BN18" i="28"/>
  <c r="CF14" i="28"/>
  <c r="D71" i="18"/>
  <c r="BW16" i="28"/>
  <c r="CI16" i="28"/>
  <c r="CF16" i="28"/>
  <c r="CC5" i="28"/>
  <c r="CK18" i="28"/>
  <c r="D7" i="18"/>
  <c r="BQ14" i="28"/>
  <c r="F7" i="28"/>
  <c r="BT16" i="28"/>
  <c r="BZ14" i="28"/>
  <c r="CL16" i="28"/>
  <c r="D55" i="18"/>
  <c r="CH18" i="28"/>
  <c r="F11" i="28"/>
  <c r="CC18" i="28"/>
  <c r="BT14" i="28"/>
  <c r="BQ16" i="28"/>
  <c r="BK16" i="28"/>
  <c r="D20" i="26"/>
  <c r="BN16" i="28"/>
  <c r="BK14" i="28"/>
  <c r="BN14" i="28"/>
  <c r="BZ18" i="28"/>
  <c r="CL14" i="28"/>
  <c r="BM18" i="28"/>
  <c r="BK6" i="15"/>
  <c r="BK5" i="28"/>
  <c r="BQ5" i="28"/>
  <c r="CI5" i="28"/>
  <c r="CF5" i="28"/>
  <c r="BQ18" i="28"/>
  <c r="CL18" i="28"/>
  <c r="CE18" i="28"/>
  <c r="J66" i="18" l="1" a="1"/>
  <c r="J66" i="18" s="1"/>
  <c r="J67" i="18" a="1"/>
  <c r="J67" i="18" s="1"/>
  <c r="J63" i="18" a="1"/>
  <c r="J63" i="18" s="1"/>
  <c r="J60" i="18" a="1"/>
  <c r="J60" i="18" s="1"/>
  <c r="J64" i="18" a="1"/>
  <c r="J64" i="18" s="1"/>
  <c r="J68" i="18" a="1"/>
  <c r="J68" i="18" s="1"/>
  <c r="J65" i="18" a="1"/>
  <c r="J65" i="18" s="1"/>
  <c r="J61" i="18" a="1"/>
  <c r="J61" i="18" s="1"/>
  <c r="C8" i="13"/>
  <c r="G11" i="28"/>
  <c r="CN5" i="28"/>
  <c r="CN18" i="28"/>
  <c r="CN16" i="28"/>
  <c r="CN14" i="28"/>
  <c r="CD8" i="31"/>
  <c r="CC9" i="31"/>
  <c r="F52" i="18"/>
  <c r="F71" i="18"/>
  <c r="G34" i="18"/>
  <c r="H34" i="18" s="1"/>
  <c r="F34" i="18"/>
  <c r="G7" i="18"/>
  <c r="H7" i="18" s="1"/>
  <c r="F7" i="18"/>
  <c r="K38" i="18"/>
  <c r="K71" i="18" s="1"/>
  <c r="K72" i="18" s="1"/>
  <c r="F55" i="18"/>
  <c r="G55" i="18"/>
  <c r="H55" i="18" s="1"/>
  <c r="CM18" i="28"/>
  <c r="G7" i="28"/>
  <c r="F9" i="16"/>
  <c r="G9" i="16"/>
  <c r="H9" i="16" s="1"/>
  <c r="M38" i="18"/>
  <c r="M71" i="18" s="1"/>
  <c r="M72" i="18" s="1"/>
  <c r="M73" i="18" s="1"/>
  <c r="N38" i="18"/>
  <c r="N71" i="18" s="1"/>
  <c r="N72" i="18" s="1"/>
  <c r="N73" i="18" s="1"/>
  <c r="L38" i="18"/>
  <c r="L71" i="18" s="1"/>
  <c r="L72" i="18" s="1"/>
  <c r="L73" i="18" s="1"/>
  <c r="J72" i="18"/>
  <c r="D10" i="16"/>
  <c r="D11" i="18"/>
  <c r="D35" i="18"/>
  <c r="F8" i="28"/>
  <c r="D8" i="18"/>
  <c r="D38" i="18"/>
  <c r="CB17" i="28"/>
  <c r="BS17" i="28"/>
  <c r="BM17" i="28"/>
  <c r="BP17" i="28"/>
  <c r="D72" i="18"/>
  <c r="CH17" i="28"/>
  <c r="D56" i="18"/>
  <c r="CK17" i="28"/>
  <c r="CE17" i="28"/>
  <c r="BV17" i="28"/>
  <c r="BJ17" i="28"/>
  <c r="BY17" i="28"/>
  <c r="F12" i="28"/>
  <c r="D8" i="13" l="1"/>
  <c r="F11" i="18"/>
  <c r="G11" i="18"/>
  <c r="H11" i="18" s="1"/>
  <c r="G12" i="28"/>
  <c r="D9" i="13"/>
  <c r="CC10" i="31"/>
  <c r="CD9" i="31"/>
  <c r="F35" i="18"/>
  <c r="G35" i="18"/>
  <c r="H35" i="18" s="1"/>
  <c r="F72" i="18"/>
  <c r="F8" i="18"/>
  <c r="G8" i="18"/>
  <c r="H8" i="18" s="1"/>
  <c r="K74" i="18"/>
  <c r="K82" i="18" s="1"/>
  <c r="F10" i="16"/>
  <c r="G10" i="16"/>
  <c r="K10" i="16" s="1"/>
  <c r="F56" i="18"/>
  <c r="G56" i="18"/>
  <c r="H56" i="18" s="1"/>
  <c r="G8" i="28"/>
  <c r="M74" i="18"/>
  <c r="M82" i="18" s="1"/>
  <c r="K73" i="18"/>
  <c r="CM17" i="28"/>
  <c r="N74" i="18"/>
  <c r="N82" i="18" s="1"/>
  <c r="L74" i="18"/>
  <c r="L82" i="18" s="1"/>
  <c r="K9" i="16"/>
  <c r="N5" i="25"/>
  <c r="K5" i="25"/>
  <c r="F38" i="18"/>
  <c r="G38" i="18"/>
  <c r="H38" i="18" s="1"/>
  <c r="J73" i="18"/>
  <c r="G71" i="18"/>
  <c r="H71" i="18" s="1"/>
  <c r="CB16" i="28"/>
  <c r="D12" i="18"/>
  <c r="BM16" i="28"/>
  <c r="BJ16" i="28"/>
  <c r="H21" i="10"/>
  <c r="D57" i="18"/>
  <c r="I7" i="18"/>
  <c r="D39" i="18"/>
  <c r="I55" i="18"/>
  <c r="BP16" i="28"/>
  <c r="CH16" i="28"/>
  <c r="F13" i="28"/>
  <c r="D11" i="16"/>
  <c r="D21" i="10"/>
  <c r="BS16" i="28"/>
  <c r="I34" i="18"/>
  <c r="F21" i="10"/>
  <c r="I21" i="10"/>
  <c r="BV16" i="28"/>
  <c r="I35" i="18"/>
  <c r="I9" i="16"/>
  <c r="CE16" i="28"/>
  <c r="G21" i="10"/>
  <c r="BY16" i="28"/>
  <c r="D73" i="18"/>
  <c r="CK16" i="28"/>
  <c r="I8" i="18"/>
  <c r="I71" i="18"/>
  <c r="F57" i="18" l="1"/>
  <c r="G57" i="18"/>
  <c r="H57" i="18" s="1"/>
  <c r="G13" i="28"/>
  <c r="J81" i="18"/>
  <c r="E8" i="13"/>
  <c r="E9" i="13"/>
  <c r="CD10" i="31"/>
  <c r="CC11" i="31"/>
  <c r="F12" i="18"/>
  <c r="G12" i="18"/>
  <c r="H12" i="18" s="1"/>
  <c r="F73" i="18"/>
  <c r="J9" i="16"/>
  <c r="G11" i="16"/>
  <c r="H11" i="16" s="1"/>
  <c r="F11" i="16"/>
  <c r="H10" i="16"/>
  <c r="CM16" i="28"/>
  <c r="F39" i="18"/>
  <c r="G39" i="18"/>
  <c r="H39" i="18" s="1"/>
  <c r="M9" i="13"/>
  <c r="J9" i="13"/>
  <c r="K9" i="13"/>
  <c r="H9" i="13"/>
  <c r="L9" i="13"/>
  <c r="I9" i="13"/>
  <c r="G9" i="13"/>
  <c r="J79" i="18"/>
  <c r="J80" i="18"/>
  <c r="J77" i="18"/>
  <c r="J78" i="18"/>
  <c r="J74" i="18"/>
  <c r="J76" i="18"/>
  <c r="J75" i="18"/>
  <c r="G73" i="18"/>
  <c r="H73" i="18" s="1"/>
  <c r="G72" i="18"/>
  <c r="H72" i="18" s="1"/>
  <c r="C17" i="13"/>
  <c r="BY15" i="28"/>
  <c r="CH15" i="28"/>
  <c r="BS15" i="28"/>
  <c r="D12" i="16"/>
  <c r="D74" i="18"/>
  <c r="CB15" i="28"/>
  <c r="I11" i="18"/>
  <c r="I56" i="18"/>
  <c r="BV15" i="28"/>
  <c r="J21" i="10"/>
  <c r="BJ15" i="28"/>
  <c r="I38" i="18"/>
  <c r="D13" i="18"/>
  <c r="BM15" i="28"/>
  <c r="D40" i="18"/>
  <c r="CK15" i="28"/>
  <c r="CE15" i="28"/>
  <c r="D58" i="18"/>
  <c r="I72" i="18"/>
  <c r="BP15" i="28"/>
  <c r="I10" i="16"/>
  <c r="F13" i="18" l="1"/>
  <c r="G13" i="18"/>
  <c r="H13" i="18" s="1"/>
  <c r="M8" i="13"/>
  <c r="M17" i="13" s="1"/>
  <c r="H8" i="13"/>
  <c r="F8" i="13"/>
  <c r="G8" i="13"/>
  <c r="J8" i="13"/>
  <c r="J17" i="13" s="1"/>
  <c r="F9" i="13"/>
  <c r="L8" i="13"/>
  <c r="K8" i="13"/>
  <c r="I8" i="13"/>
  <c r="O13" i="13"/>
  <c r="E13" i="13" s="1"/>
  <c r="O14" i="13"/>
  <c r="E14" i="13" s="1"/>
  <c r="CD11" i="31"/>
  <c r="CC12" i="31"/>
  <c r="CC13" i="31" s="1"/>
  <c r="F74" i="18"/>
  <c r="G58" i="18"/>
  <c r="H58" i="18" s="1"/>
  <c r="F58" i="18"/>
  <c r="G12" i="16"/>
  <c r="H12" i="16" s="1"/>
  <c r="F12" i="16"/>
  <c r="K11" i="16"/>
  <c r="CM15" i="28"/>
  <c r="J10" i="16"/>
  <c r="G40" i="18"/>
  <c r="H40" i="18" s="1"/>
  <c r="F40" i="18"/>
  <c r="J82" i="18"/>
  <c r="G74" i="18"/>
  <c r="H74" i="18" s="1"/>
  <c r="D17" i="13"/>
  <c r="C40" i="13"/>
  <c r="C39" i="13"/>
  <c r="BY14" i="28"/>
  <c r="L21" i="10"/>
  <c r="BJ14" i="28"/>
  <c r="CB14" i="28"/>
  <c r="I12" i="16"/>
  <c r="BV14" i="28"/>
  <c r="I11" i="16"/>
  <c r="BM14" i="28"/>
  <c r="CE14" i="28"/>
  <c r="CK14" i="28"/>
  <c r="BS14" i="28"/>
  <c r="I12" i="18"/>
  <c r="I73" i="18"/>
  <c r="D75" i="18"/>
  <c r="I57" i="18"/>
  <c r="K21" i="10"/>
  <c r="D41" i="18"/>
  <c r="D14" i="18"/>
  <c r="I39" i="18"/>
  <c r="D59" i="18"/>
  <c r="CH14" i="28"/>
  <c r="BP14" i="28"/>
  <c r="G14" i="18" l="1"/>
  <c r="H14" i="18" s="1"/>
  <c r="F14" i="18"/>
  <c r="N8" i="13"/>
  <c r="K17" i="13"/>
  <c r="I17" i="13"/>
  <c r="H17" i="13"/>
  <c r="CD13" i="31"/>
  <c r="CC14" i="31"/>
  <c r="CD12" i="31"/>
  <c r="G59" i="18"/>
  <c r="H59" i="18" s="1"/>
  <c r="F59" i="18"/>
  <c r="G75" i="18"/>
  <c r="H75" i="18" s="1"/>
  <c r="F75" i="18"/>
  <c r="J11" i="16"/>
  <c r="K12" i="16"/>
  <c r="CM14" i="28"/>
  <c r="J12" i="16"/>
  <c r="F41" i="18"/>
  <c r="G41" i="18"/>
  <c r="H41" i="18" s="1"/>
  <c r="F17" i="13"/>
  <c r="L17" i="13"/>
  <c r="G17" i="13"/>
  <c r="N9" i="13"/>
  <c r="C41" i="13"/>
  <c r="P13" i="13"/>
  <c r="D60" i="18"/>
  <c r="I40" i="18"/>
  <c r="I74" i="18"/>
  <c r="D76" i="18"/>
  <c r="I13" i="18"/>
  <c r="D15" i="18"/>
  <c r="D42" i="18"/>
  <c r="I58" i="18"/>
  <c r="BJ13" i="28"/>
  <c r="M21" i="10"/>
  <c r="G15" i="18" l="1"/>
  <c r="H15" i="18" s="1"/>
  <c r="F15" i="18"/>
  <c r="K6" i="25"/>
  <c r="N6" i="25"/>
  <c r="P8" i="13"/>
  <c r="P9" i="13"/>
  <c r="CD14" i="31"/>
  <c r="CC15" i="31"/>
  <c r="G60" i="18"/>
  <c r="H60" i="18" s="1"/>
  <c r="F60" i="18"/>
  <c r="F76" i="18"/>
  <c r="G76" i="18"/>
  <c r="H76" i="18" s="1"/>
  <c r="F42" i="18"/>
  <c r="G42" i="18"/>
  <c r="H42" i="18" s="1"/>
  <c r="P14" i="13"/>
  <c r="R14" i="13" s="1"/>
  <c r="U14" i="13" s="1"/>
  <c r="N17" i="13"/>
  <c r="E21" i="10"/>
  <c r="BJ12" i="28"/>
  <c r="I59" i="18"/>
  <c r="I41" i="18"/>
  <c r="D61" i="18"/>
  <c r="N21" i="10"/>
  <c r="D16" i="18"/>
  <c r="I14" i="18"/>
  <c r="D43" i="18"/>
  <c r="I75" i="18"/>
  <c r="D77" i="18"/>
  <c r="F16" i="18" l="1"/>
  <c r="G16" i="18"/>
  <c r="H16" i="18" s="1"/>
  <c r="R8" i="13"/>
  <c r="U8" i="13" s="1"/>
  <c r="R9" i="13"/>
  <c r="CD15" i="31"/>
  <c r="CC16" i="31"/>
  <c r="G61" i="18"/>
  <c r="H61" i="18" s="1"/>
  <c r="F61" i="18"/>
  <c r="F77" i="18"/>
  <c r="G77" i="18"/>
  <c r="H77" i="18" s="1"/>
  <c r="G43" i="18"/>
  <c r="H43" i="18" s="1"/>
  <c r="F43" i="18"/>
  <c r="R13" i="13"/>
  <c r="U13" i="13" s="1"/>
  <c r="I15" i="18"/>
  <c r="BJ11" i="28"/>
  <c r="I42" i="18"/>
  <c r="O21" i="10"/>
  <c r="D78" i="18"/>
  <c r="I60" i="18"/>
  <c r="D44" i="18"/>
  <c r="D62" i="18"/>
  <c r="I76" i="18"/>
  <c r="D17" i="18"/>
  <c r="F17" i="18" l="1"/>
  <c r="G17" i="18"/>
  <c r="H17" i="18" s="1"/>
  <c r="U9" i="13"/>
  <c r="CD16" i="31"/>
  <c r="CC17" i="31"/>
  <c r="G62" i="18"/>
  <c r="H62" i="18" s="1"/>
  <c r="F62" i="18"/>
  <c r="F78" i="18"/>
  <c r="G78" i="18"/>
  <c r="H78" i="18" s="1"/>
  <c r="F44" i="18"/>
  <c r="G44" i="18"/>
  <c r="H44" i="18" s="1"/>
  <c r="BJ10" i="28"/>
  <c r="I16" i="18"/>
  <c r="D45" i="18"/>
  <c r="P21" i="10"/>
  <c r="D63" i="18"/>
  <c r="I43" i="18"/>
  <c r="D18" i="18"/>
  <c r="I77" i="18"/>
  <c r="D79" i="18"/>
  <c r="I61" i="18"/>
  <c r="D20" i="10" l="1"/>
  <c r="F18" i="18"/>
  <c r="G18" i="18"/>
  <c r="H18" i="18" s="1"/>
  <c r="CD17" i="31"/>
  <c r="CC18" i="31"/>
  <c r="F63" i="18"/>
  <c r="G63" i="18"/>
  <c r="H63" i="18" s="1"/>
  <c r="F79" i="18"/>
  <c r="G79" i="18"/>
  <c r="H79" i="18" s="1"/>
  <c r="G45" i="18"/>
  <c r="H45" i="18" s="1"/>
  <c r="F45" i="18"/>
  <c r="I78" i="18"/>
  <c r="I62" i="18"/>
  <c r="Q21" i="10"/>
  <c r="I44" i="18"/>
  <c r="D80" i="18"/>
  <c r="D46" i="18"/>
  <c r="D64" i="18"/>
  <c r="I17" i="18"/>
  <c r="D19" i="18"/>
  <c r="F19" i="18" l="1"/>
  <c r="G19" i="18"/>
  <c r="H19" i="18" s="1"/>
  <c r="CD18" i="31"/>
  <c r="CC19" i="31"/>
  <c r="F64" i="18"/>
  <c r="G64" i="18"/>
  <c r="H64" i="18" s="1"/>
  <c r="G80" i="18"/>
  <c r="H80" i="18" s="1"/>
  <c r="F80" i="18"/>
  <c r="G46" i="18"/>
  <c r="H46" i="18" s="1"/>
  <c r="F46" i="18"/>
  <c r="D47" i="18"/>
  <c r="I63" i="18"/>
  <c r="I45" i="18"/>
  <c r="I79" i="18"/>
  <c r="I18" i="18"/>
  <c r="D81" i="18"/>
  <c r="R21" i="10"/>
  <c r="D65" i="18"/>
  <c r="D20" i="18"/>
  <c r="F20" i="18" l="1"/>
  <c r="G20" i="18"/>
  <c r="H20" i="18" s="1"/>
  <c r="CD19" i="31"/>
  <c r="CC20" i="31"/>
  <c r="CC21" i="31" s="1"/>
  <c r="CD21" i="31" s="1"/>
  <c r="G65" i="18"/>
  <c r="H65" i="18" s="1"/>
  <c r="F65" i="18"/>
  <c r="G81" i="18"/>
  <c r="H81" i="18" s="1"/>
  <c r="F81" i="18"/>
  <c r="G47" i="18"/>
  <c r="H47" i="18" s="1"/>
  <c r="F47" i="18"/>
  <c r="D82" i="18"/>
  <c r="I80" i="18"/>
  <c r="D48" i="18"/>
  <c r="I19" i="18"/>
  <c r="I46" i="18"/>
  <c r="D21" i="18"/>
  <c r="S21" i="10"/>
  <c r="I64" i="18"/>
  <c r="D66" i="18"/>
  <c r="F21" i="18" l="1"/>
  <c r="G21" i="18"/>
  <c r="H21" i="18" s="1"/>
  <c r="CC22" i="31"/>
  <c r="CD22" i="31" s="1"/>
  <c r="CD20" i="31"/>
  <c r="G66" i="18"/>
  <c r="H66" i="18" s="1"/>
  <c r="F66" i="18"/>
  <c r="F82" i="18"/>
  <c r="G82" i="18"/>
  <c r="H82" i="18" s="1"/>
  <c r="F48" i="18"/>
  <c r="G48" i="18"/>
  <c r="H48" i="18" s="1"/>
  <c r="D49" i="18"/>
  <c r="I47" i="18"/>
  <c r="I81" i="18"/>
  <c r="T21" i="10"/>
  <c r="D67" i="18"/>
  <c r="I65" i="18"/>
  <c r="D22" i="18"/>
  <c r="U21" i="10"/>
  <c r="I20" i="18"/>
  <c r="I82" i="18"/>
  <c r="G22" i="18" l="1"/>
  <c r="H22" i="18" s="1"/>
  <c r="F22" i="18"/>
  <c r="G67" i="18"/>
  <c r="H67" i="18" s="1"/>
  <c r="F67" i="18"/>
  <c r="G49" i="18"/>
  <c r="H49" i="18" s="1"/>
  <c r="F49" i="18"/>
  <c r="I66" i="18"/>
  <c r="I49" i="18"/>
  <c r="D68" i="18"/>
  <c r="I48" i="18"/>
  <c r="V21" i="10"/>
  <c r="I21" i="18"/>
  <c r="D23" i="18"/>
  <c r="G23" i="18" l="1"/>
  <c r="H23" i="18" s="1"/>
  <c r="F23" i="18"/>
  <c r="CC23" i="31"/>
  <c r="F68" i="18"/>
  <c r="G68" i="18"/>
  <c r="H68" i="18" s="1"/>
  <c r="I67" i="18"/>
  <c r="W21" i="10"/>
  <c r="D24" i="18"/>
  <c r="I22" i="18"/>
  <c r="I68" i="18"/>
  <c r="I23" i="18"/>
  <c r="G24" i="18" l="1"/>
  <c r="H24" i="18" s="1"/>
  <c r="F24" i="18"/>
  <c r="CD23" i="31"/>
  <c r="CC24" i="31"/>
  <c r="CD24" i="31" s="1"/>
  <c r="D27" i="18"/>
  <c r="X21" i="10"/>
  <c r="D29" i="18"/>
  <c r="D25" i="18"/>
  <c r="I24" i="18"/>
  <c r="G25" i="18" l="1"/>
  <c r="H25" i="18" s="1"/>
  <c r="F25" i="18"/>
  <c r="F29" i="18"/>
  <c r="G29" i="18"/>
  <c r="H29" i="18" s="1"/>
  <c r="F27" i="18"/>
  <c r="G27" i="18"/>
  <c r="H27" i="18" s="1"/>
  <c r="CC25" i="31"/>
  <c r="CD25" i="31" s="1"/>
  <c r="I27" i="18"/>
  <c r="D26" i="18"/>
  <c r="I25" i="18"/>
  <c r="D30" i="18"/>
  <c r="F26" i="18" l="1"/>
  <c r="G26" i="18"/>
  <c r="H26" i="18" s="1"/>
  <c r="F30" i="18"/>
  <c r="G30" i="18"/>
  <c r="H30" i="18" s="1"/>
  <c r="CC26" i="31"/>
  <c r="CD26" i="31" s="1"/>
  <c r="D31" i="18"/>
  <c r="I29" i="18"/>
  <c r="I26" i="18"/>
  <c r="G31" i="18" l="1"/>
  <c r="H31" i="18" s="1"/>
  <c r="F31" i="18"/>
  <c r="CC27" i="31"/>
  <c r="CD27" i="31" s="1"/>
  <c r="I31" i="18"/>
  <c r="I30" i="18"/>
  <c r="CC28" i="31" l="1"/>
  <c r="CD28" i="31" s="1"/>
  <c r="CC29" i="31" l="1"/>
  <c r="CD29" i="31" s="1"/>
  <c r="E15" i="13"/>
  <c r="C33" i="13"/>
  <c r="M9" i="10" l="1"/>
  <c r="N9" i="10" s="1"/>
  <c r="T15" i="13"/>
  <c r="E16" i="13"/>
  <c r="CC30" i="31"/>
  <c r="CD30" i="31" s="1"/>
  <c r="O17" i="13"/>
  <c r="P16" i="13" l="1"/>
  <c r="CC31" i="31"/>
  <c r="CD31" i="31" s="1"/>
  <c r="T17" i="13"/>
  <c r="P15" i="13"/>
  <c r="E17" i="13"/>
  <c r="CC32" i="31" l="1"/>
  <c r="CD32" i="31" s="1"/>
  <c r="P17" i="13"/>
  <c r="C22" i="13" s="1"/>
  <c r="Q15" i="13" l="1"/>
  <c r="CC33" i="31"/>
  <c r="CD33" i="31" s="1"/>
  <c r="R16" i="13"/>
  <c r="R15" i="13" l="1"/>
  <c r="R17" i="13" s="1"/>
  <c r="S15" i="13" s="1"/>
  <c r="CC34" i="31"/>
  <c r="CD34" i="31" s="1"/>
  <c r="Q17" i="13"/>
  <c r="CC35" i="31" l="1"/>
  <c r="CD35" i="31" s="1"/>
  <c r="U16" i="13"/>
  <c r="U15" i="13" l="1"/>
  <c r="U17" i="13" s="1"/>
  <c r="CC36" i="31"/>
  <c r="CD36" i="31" s="1"/>
  <c r="S17" i="13"/>
  <c r="C23" i="13" l="1"/>
  <c r="C26" i="13"/>
  <c r="CC37" i="31"/>
  <c r="CD37" i="31" s="1"/>
  <c r="C34" i="13"/>
  <c r="CC38" i="31" l="1"/>
  <c r="CD38" i="31" l="1"/>
  <c r="CC39" i="31"/>
  <c r="CD39" i="31" s="1"/>
  <c r="CC40" i="31" l="1"/>
  <c r="CD40" i="31" s="1"/>
  <c r="CC41" i="31" l="1"/>
  <c r="CD41" i="31" s="1"/>
  <c r="CC42" i="31" l="1"/>
  <c r="CD42" i="31" s="1"/>
  <c r="CC43" i="31" l="1"/>
  <c r="CD43" i="31" s="1"/>
  <c r="CC44" i="31" l="1"/>
  <c r="CD44" i="31" s="1"/>
  <c r="CC45" i="31" l="1"/>
  <c r="CD45" i="31" s="1"/>
  <c r="CC46" i="31" l="1"/>
  <c r="CD46" i="31" s="1"/>
  <c r="CC47" i="31" l="1"/>
  <c r="CD47" i="31" s="1"/>
  <c r="CC48" i="31" l="1"/>
  <c r="CD48" i="31" s="1"/>
  <c r="CC49" i="31" l="1"/>
  <c r="CD49" i="31" s="1"/>
  <c r="CC50" i="31" l="1"/>
  <c r="CD50" i="31" s="1"/>
  <c r="CC51" i="31" l="1"/>
  <c r="CD51" i="31" s="1"/>
  <c r="CC52" i="31" l="1"/>
  <c r="CD52" i="31" s="1"/>
  <c r="CC53" i="31" l="1"/>
  <c r="CD53" i="31" s="1"/>
  <c r="CC54" i="31" l="1"/>
  <c r="CD54" i="31" s="1"/>
  <c r="CC55" i="31" l="1"/>
  <c r="CD55" i="31" s="1"/>
  <c r="CC56" i="31" l="1"/>
  <c r="CD56" i="31" s="1"/>
  <c r="CC57" i="31" l="1"/>
  <c r="CD57" i="31" s="1"/>
  <c r="CC58" i="31" l="1"/>
  <c r="CD58" i="31" s="1"/>
  <c r="CC59" i="31" l="1"/>
  <c r="CD59" i="31" s="1"/>
  <c r="CC60" i="31" l="1"/>
  <c r="CD60" i="31" s="1"/>
  <c r="CC61" i="31" l="1"/>
  <c r="CC62" i="31" s="1"/>
  <c r="CD62" i="31" s="1"/>
  <c r="CD61" i="31" l="1"/>
  <c r="CC63" i="31"/>
  <c r="CC64" i="31" s="1"/>
  <c r="CC65" i="31" s="1"/>
  <c r="CD65" i="31" s="1"/>
  <c r="CD64" i="31" l="1"/>
  <c r="CC66" i="31"/>
  <c r="CD66" i="31" s="1"/>
  <c r="CD63" i="31"/>
  <c r="CC67" i="31" l="1"/>
  <c r="CD67" i="31" s="1"/>
  <c r="CC68" i="31" l="1"/>
  <c r="CD68" i="31" s="1"/>
  <c r="CC69" i="31" l="1"/>
  <c r="CD69" i="31" s="1"/>
  <c r="CC70" i="31" l="1"/>
  <c r="CD70" i="31" s="1"/>
  <c r="CC71" i="31" l="1"/>
  <c r="CD71" i="31" s="1"/>
  <c r="CC72" i="31" l="1"/>
  <c r="CD72" i="31" s="1"/>
  <c r="CC73" i="31" l="1"/>
  <c r="CD73" i="31" s="1"/>
  <c r="CC74" i="31" l="1"/>
  <c r="CD74" i="31" s="1"/>
  <c r="CC75" i="31" l="1"/>
  <c r="CD75" i="31" s="1"/>
  <c r="CC76" i="31" l="1"/>
  <c r="CD76" i="31" s="1"/>
  <c r="CC77" i="31" l="1"/>
  <c r="CD77" i="31" s="1"/>
  <c r="CC78" i="31" l="1"/>
  <c r="CD78" i="31" s="1"/>
  <c r="CC79" i="31" l="1"/>
  <c r="CD79" i="31" s="1"/>
  <c r="CC80" i="31" l="1"/>
  <c r="CD80" i="31" s="1"/>
  <c r="CC81" i="31" l="1"/>
  <c r="CD81" i="31" s="1"/>
  <c r="CC82" i="31" l="1"/>
  <c r="CD82" i="31" s="1"/>
  <c r="CC83" i="31" l="1"/>
  <c r="CD83" i="31" s="1"/>
  <c r="CC84" i="31" l="1"/>
  <c r="CD84" i="31" s="1"/>
  <c r="CC85" i="31" l="1"/>
  <c r="CD85" i="31" s="1"/>
  <c r="CC86" i="31" l="1"/>
  <c r="CD86" i="31" s="1"/>
  <c r="CC87" i="31" l="1"/>
  <c r="CD87" i="31" s="1"/>
  <c r="CC88" i="31" l="1"/>
  <c r="CD88" i="31" s="1"/>
  <c r="CC89" i="31" l="1"/>
  <c r="CD89" i="31" s="1"/>
  <c r="CC90" i="31" l="1"/>
  <c r="CD90" i="31" s="1"/>
  <c r="CC91" i="31" l="1"/>
  <c r="CD91" i="31" s="1"/>
  <c r="CC92" i="31" l="1"/>
  <c r="CC93" i="31" s="1"/>
  <c r="CD93" i="31" s="1"/>
  <c r="CC94" i="31" l="1"/>
  <c r="CD94" i="31" s="1"/>
  <c r="CD92" i="31"/>
  <c r="CC95" i="31" l="1"/>
  <c r="CD95" i="31" s="1"/>
  <c r="CC96" i="31" l="1"/>
  <c r="CD96" i="31" s="1"/>
  <c r="CC97" i="31" l="1"/>
  <c r="CD97" i="31" s="1"/>
  <c r="CC98" i="31" l="1"/>
  <c r="CD98" i="31" s="1"/>
  <c r="CC99" i="31" l="1"/>
  <c r="CD99" i="31" s="1"/>
  <c r="CC100" i="31" l="1"/>
  <c r="CD100" i="31" s="1"/>
  <c r="CC101" i="31" l="1"/>
  <c r="CD101" i="31" s="1"/>
  <c r="CC102" i="31" l="1"/>
  <c r="CD102" i="31" s="1"/>
  <c r="CC103" i="31" l="1"/>
  <c r="CD103" i="31" s="1"/>
  <c r="CC104" i="31" l="1"/>
  <c r="CD104" i="31" s="1"/>
  <c r="CC105" i="31" l="1"/>
  <c r="CD105" i="31" s="1"/>
  <c r="CC106" i="31" l="1"/>
  <c r="CD106" i="31" s="1"/>
  <c r="CC107" i="31" l="1"/>
  <c r="CD107" i="31" s="1"/>
  <c r="CC108" i="31" l="1"/>
  <c r="CD108" i="31" s="1"/>
  <c r="CC109" i="31" l="1"/>
  <c r="CD109" i="31" s="1"/>
  <c r="CC110" i="31" l="1"/>
  <c r="CC111" i="31" s="1"/>
  <c r="CD111" i="31" s="1"/>
  <c r="CC112" i="31" l="1"/>
  <c r="CD112" i="31" s="1"/>
  <c r="CD110" i="31"/>
  <c r="CC113" i="31" l="1"/>
  <c r="CD113" i="31" s="1"/>
  <c r="CC114" i="31" l="1"/>
  <c r="CD114" i="31" s="1"/>
  <c r="CC115" i="31" l="1"/>
  <c r="CC116" i="31" s="1"/>
  <c r="CD116" i="31" s="1"/>
  <c r="CC117" i="31" l="1"/>
  <c r="CD117" i="31" s="1"/>
  <c r="CD115" i="31"/>
  <c r="CC118" i="31" l="1"/>
  <c r="CD118" i="31" s="1"/>
  <c r="CC119" i="31" l="1"/>
  <c r="CD119" i="31" s="1"/>
  <c r="CC120" i="31" l="1"/>
  <c r="CD120" i="31" s="1"/>
  <c r="CC121" i="31" l="1"/>
  <c r="CD121" i="31" s="1"/>
  <c r="CC122" i="31" l="1"/>
  <c r="CD122" i="31" s="1"/>
  <c r="CC123" i="31" l="1"/>
  <c r="CD123" i="31" s="1"/>
  <c r="CC124" i="31" l="1"/>
  <c r="CD124" i="31" s="1"/>
  <c r="CC125" i="31" l="1"/>
  <c r="CD125" i="31" s="1"/>
  <c r="CC126" i="31" l="1"/>
  <c r="CD126" i="31" s="1"/>
  <c r="CC127" i="31" l="1"/>
  <c r="CD127" i="31" s="1"/>
  <c r="CC128" i="31" l="1"/>
  <c r="CD128" i="31" s="1"/>
  <c r="CC129" i="31" l="1"/>
  <c r="CD129" i="31" s="1"/>
  <c r="CC130" i="31" l="1"/>
  <c r="CD130" i="31" s="1"/>
  <c r="CC131" i="31" l="1"/>
  <c r="CD131" i="31" s="1"/>
  <c r="CC132" i="31" l="1"/>
  <c r="CD132" i="31" s="1"/>
  <c r="CC133" i="31" l="1"/>
  <c r="CD133" i="31" s="1"/>
  <c r="CC134" i="31" l="1"/>
  <c r="CD134" i="31" s="1"/>
  <c r="CC135" i="31" l="1"/>
  <c r="CD135" i="31" s="1"/>
  <c r="CC136" i="31" l="1"/>
  <c r="CD136" i="31" s="1"/>
  <c r="CC137" i="31" l="1"/>
  <c r="CD137" i="31" s="1"/>
  <c r="CC138" i="31" l="1"/>
  <c r="CD138" i="31" s="1"/>
  <c r="CC139" i="31" l="1"/>
  <c r="CD139" i="31" s="1"/>
  <c r="CC140" i="31" l="1"/>
  <c r="CC141" i="31" s="1"/>
  <c r="CD140" i="31" l="1"/>
  <c r="CD141" i="31"/>
  <c r="CC142" i="31"/>
  <c r="CD142" i="31" l="1"/>
  <c r="CC143" i="31"/>
  <c r="CC144" i="31" s="1"/>
  <c r="CD144" i="31" s="1"/>
  <c r="CD143" i="31" l="1"/>
  <c r="CC145" i="31"/>
  <c r="CD145" i="31" s="1"/>
  <c r="CC146" i="31" l="1"/>
  <c r="CD146" i="31" l="1"/>
  <c r="CC147" i="31"/>
  <c r="CD147" i="31" l="1"/>
  <c r="CC148" i="31"/>
  <c r="CD148" i="31" s="1"/>
  <c r="CC149" i="31" l="1"/>
  <c r="CD149" i="31" s="1"/>
  <c r="CC150" i="31" l="1"/>
  <c r="CD150" i="31" s="1"/>
  <c r="CC151" i="31" l="1"/>
  <c r="CD151" i="31" l="1"/>
  <c r="CC152" i="31"/>
  <c r="CD152" i="31" l="1"/>
  <c r="CC153" i="31"/>
  <c r="CD153" i="31" s="1"/>
  <c r="CC154" i="31" l="1"/>
  <c r="CD154" i="31" l="1"/>
  <c r="CC155" i="31"/>
  <c r="CD155" i="31" l="1"/>
  <c r="CC156" i="31"/>
  <c r="CD156" i="31" s="1"/>
  <c r="CC157" i="31" l="1"/>
  <c r="CD157" i="31" l="1"/>
  <c r="CC158" i="31"/>
  <c r="CD158" i="31" l="1"/>
  <c r="CC159" i="31"/>
  <c r="CD159" i="31" l="1"/>
  <c r="CC160" i="31"/>
  <c r="CD160" i="31" s="1"/>
  <c r="CC161" i="31" l="1"/>
  <c r="CD161" i="31" s="1"/>
  <c r="CC162" i="31" l="1"/>
  <c r="CD162" i="31" l="1"/>
  <c r="CC163" i="31"/>
  <c r="CD163" i="31" l="1"/>
  <c r="CC164" i="31"/>
  <c r="CD164" i="31" s="1"/>
  <c r="CC165" i="31" l="1"/>
  <c r="CD165" i="31" l="1"/>
  <c r="CC166" i="31"/>
  <c r="CD166" i="31" l="1"/>
  <c r="CC167" i="31"/>
  <c r="CD167" i="31" s="1"/>
  <c r="CC168" i="31" l="1"/>
  <c r="CD168" i="31" s="1"/>
  <c r="CC169" i="31" l="1"/>
  <c r="CD169" i="31" l="1"/>
  <c r="CC170" i="31"/>
  <c r="CD170" i="31" s="1"/>
  <c r="CC171" i="31" l="1"/>
  <c r="CD171" i="31" l="1"/>
  <c r="CC172" i="31"/>
  <c r="CD172" i="31" l="1"/>
  <c r="CC173" i="31"/>
  <c r="CD173" i="31" l="1"/>
  <c r="CC174" i="31"/>
  <c r="CD174" i="31" s="1"/>
  <c r="CC175" i="31" l="1"/>
  <c r="CD175" i="31" s="1"/>
  <c r="CC176" i="31" l="1"/>
  <c r="CD176" i="31" l="1"/>
  <c r="CC177" i="31"/>
  <c r="CD177" i="31" l="1"/>
  <c r="CC178" i="31"/>
  <c r="CD178" i="31" l="1"/>
  <c r="CC179" i="31"/>
  <c r="CD179" i="31" l="1"/>
  <c r="CC180" i="31"/>
  <c r="CD180" i="31" s="1"/>
  <c r="CC181" i="31" l="1"/>
  <c r="CD181" i="31" l="1"/>
  <c r="CC182" i="31"/>
  <c r="CD182" i="31" l="1"/>
  <c r="CC183" i="31"/>
  <c r="CD183" i="31" s="1"/>
  <c r="CC184" i="31" l="1"/>
  <c r="CD184" i="31" l="1"/>
  <c r="CC185" i="31"/>
  <c r="CD185" i="31" l="1"/>
  <c r="CC186" i="31"/>
  <c r="CC187" i="31" l="1"/>
  <c r="CD186" i="31"/>
  <c r="CD187" i="31" l="1"/>
  <c r="CC188" i="31"/>
  <c r="CD188" i="31" l="1"/>
  <c r="CC189" i="31"/>
  <c r="CD189" i="31" s="1"/>
  <c r="CC190" i="31" l="1"/>
  <c r="CD190" i="31" l="1"/>
  <c r="CC191" i="31"/>
  <c r="CD191" i="31" l="1"/>
  <c r="CC192" i="31"/>
  <c r="CD192" i="31" l="1"/>
  <c r="CC193" i="31"/>
  <c r="CD193" i="31" l="1"/>
  <c r="CC194" i="31"/>
  <c r="CD194" i="31" l="1"/>
  <c r="CC195" i="31"/>
  <c r="CD195" i="31" s="1"/>
  <c r="CC196" i="31" l="1"/>
  <c r="CD196" i="31" l="1"/>
  <c r="CC197" i="31"/>
  <c r="CD197" i="31" l="1"/>
  <c r="CC198" i="31"/>
  <c r="CD198" i="31" s="1"/>
  <c r="CC199" i="31" l="1"/>
  <c r="CD199" i="31" l="1"/>
  <c r="CC200" i="31"/>
  <c r="CD200" i="31" l="1"/>
  <c r="CC201" i="31"/>
  <c r="CD201" i="31" s="1"/>
  <c r="CC202" i="31" l="1"/>
  <c r="CD202" i="31" s="1"/>
  <c r="CC203" i="31" l="1"/>
  <c r="CD203" i="31" s="1"/>
  <c r="CC204" i="31" l="1"/>
  <c r="CD204" i="31" s="1"/>
  <c r="CC205" i="31" l="1"/>
  <c r="CD205" i="31" l="1"/>
  <c r="CC206" i="31"/>
  <c r="CD206" i="31" l="1"/>
  <c r="CC207" i="31"/>
  <c r="CD207" i="31" s="1"/>
  <c r="CC208" i="31" l="1"/>
  <c r="CD208" i="31" l="1"/>
  <c r="CC209" i="31"/>
  <c r="CD209" i="31" l="1"/>
  <c r="CC210" i="31"/>
  <c r="CD210" i="31" s="1"/>
  <c r="CC211" i="31" l="1"/>
  <c r="CD211" i="31" l="1"/>
  <c r="CC212" i="31"/>
  <c r="CD212" i="31" l="1"/>
  <c r="CC213" i="31"/>
  <c r="CD213" i="31" l="1"/>
  <c r="CC214" i="31"/>
  <c r="CD214" i="31" s="1"/>
  <c r="CC215" i="31" l="1"/>
  <c r="CD215" i="31" l="1"/>
  <c r="CC216" i="31"/>
  <c r="CD216" i="31" l="1"/>
  <c r="CC217" i="31"/>
  <c r="CD217" i="31" s="1"/>
  <c r="CC218" i="31" l="1"/>
  <c r="CD218" i="31" l="1"/>
  <c r="CC219" i="31"/>
  <c r="CD219" i="31" l="1"/>
  <c r="CC220" i="31"/>
  <c r="CD220" i="31" l="1"/>
  <c r="CC221" i="31"/>
  <c r="CD221" i="31" l="1"/>
  <c r="CC222" i="31"/>
  <c r="CD222" i="31" s="1"/>
  <c r="CC223" i="31" l="1"/>
  <c r="CD223" i="31" l="1"/>
  <c r="CC224" i="31"/>
  <c r="CD224" i="31" s="1"/>
  <c r="CC225" i="31" l="1"/>
  <c r="CD225" i="31" s="1"/>
  <c r="CC226" i="31" l="1"/>
  <c r="CD226" i="31" s="1"/>
  <c r="CC227" i="31" l="1"/>
  <c r="CD227" i="31" l="1"/>
  <c r="CC228" i="31"/>
  <c r="CC229" i="31" l="1"/>
  <c r="CD229" i="31" s="1"/>
  <c r="CD228" i="31"/>
  <c r="BK7" i="15"/>
  <c r="D7" i="15"/>
  <c r="CC230" i="31" l="1"/>
  <c r="CD230" i="31" l="1"/>
  <c r="CC231" i="31"/>
  <c r="CC232" i="31" s="1"/>
  <c r="CD232" i="31" s="1"/>
  <c r="CD231" i="31" l="1"/>
  <c r="CC233" i="31"/>
  <c r="CD233" i="31" s="1"/>
  <c r="CC234" i="31" l="1"/>
  <c r="C28" i="13"/>
  <c r="C27" i="13" s="1"/>
  <c r="D22" i="10" s="1"/>
  <c r="BT13" i="28"/>
  <c r="BV13" i="28"/>
  <c r="BZ13" i="28"/>
  <c r="CE13" i="28"/>
  <c r="CJ13" i="28"/>
  <c r="BP13" i="28"/>
  <c r="CF13" i="28"/>
  <c r="BY13" i="28"/>
  <c r="BO13" i="28"/>
  <c r="BW13" i="28"/>
  <c r="BS13" i="28"/>
  <c r="CH13" i="28"/>
  <c r="BQ13" i="28"/>
  <c r="BR13" i="28"/>
  <c r="CA13" i="28"/>
  <c r="CD13" i="28"/>
  <c r="CB13" i="28"/>
  <c r="BL13" i="28"/>
  <c r="CG13" i="28"/>
  <c r="BI13" i="28"/>
  <c r="CC13" i="28"/>
  <c r="BM13" i="28"/>
  <c r="D12" i="28"/>
  <c r="BN13" i="28"/>
  <c r="BU13" i="28"/>
  <c r="BX13" i="28"/>
  <c r="CK13" i="28"/>
  <c r="CL13" i="28"/>
  <c r="CD234" i="31" l="1"/>
  <c r="CC235" i="31"/>
  <c r="CD235" i="31" s="1"/>
  <c r="CM13" i="28"/>
  <c r="BQ12" i="28"/>
  <c r="CB12" i="28"/>
  <c r="BO12" i="28"/>
  <c r="BU12" i="28"/>
  <c r="BY12" i="28"/>
  <c r="BS12" i="28"/>
  <c r="BV12" i="28"/>
  <c r="CC12" i="28"/>
  <c r="CF12" i="28"/>
  <c r="D13" i="28"/>
  <c r="CG12" i="28"/>
  <c r="BM12" i="28"/>
  <c r="BI12" i="28"/>
  <c r="CK12" i="28"/>
  <c r="CA12" i="28"/>
  <c r="BL12" i="28"/>
  <c r="BX12" i="28"/>
  <c r="CD12" i="28"/>
  <c r="BN12" i="28"/>
  <c r="BW12" i="28"/>
  <c r="BT12" i="28"/>
  <c r="BZ12" i="28"/>
  <c r="CH12" i="28"/>
  <c r="BR12" i="28"/>
  <c r="BK13" i="28"/>
  <c r="CE12" i="28"/>
  <c r="CJ12" i="28"/>
  <c r="BP12" i="28"/>
  <c r="CL12" i="28"/>
  <c r="CM12" i="28" l="1"/>
  <c r="CF11" i="28"/>
  <c r="BW11" i="28"/>
  <c r="BU11" i="28"/>
  <c r="BT11" i="28"/>
  <c r="CL11" i="28"/>
  <c r="BY11" i="28"/>
  <c r="BI11" i="28"/>
  <c r="BX11" i="28"/>
  <c r="CE11" i="28"/>
  <c r="BR11" i="28"/>
  <c r="BP11" i="28"/>
  <c r="BS11" i="28"/>
  <c r="BO11" i="28"/>
  <c r="CD11" i="28"/>
  <c r="CB11" i="28"/>
  <c r="BL11" i="28"/>
  <c r="CJ11" i="28"/>
  <c r="CG11" i="28"/>
  <c r="BK12" i="28"/>
  <c r="BV11" i="28"/>
  <c r="CH11" i="28"/>
  <c r="CA11" i="28"/>
  <c r="BM11" i="28"/>
  <c r="BQ11" i="28"/>
  <c r="BN11" i="28"/>
  <c r="BZ11" i="28"/>
  <c r="CK11" i="28"/>
  <c r="CC11" i="28"/>
  <c r="CM11" i="28" l="1"/>
  <c r="BP10" i="28"/>
  <c r="BM10" i="28"/>
  <c r="CH10" i="28"/>
  <c r="BV10" i="28"/>
  <c r="BO10" i="28"/>
  <c r="CA10" i="28"/>
  <c r="BW10" i="28"/>
  <c r="BK11" i="28"/>
  <c r="CL10" i="28"/>
  <c r="CB10" i="28"/>
  <c r="BR10" i="28"/>
  <c r="CK10" i="28"/>
  <c r="CD10" i="28"/>
  <c r="BZ10" i="28"/>
  <c r="BY10" i="28"/>
  <c r="CE10" i="28"/>
  <c r="CF10" i="28"/>
  <c r="CG10" i="28"/>
  <c r="BU10" i="28"/>
  <c r="BX10" i="28"/>
  <c r="BL10" i="28"/>
  <c r="CJ10" i="28"/>
  <c r="BQ10" i="28"/>
  <c r="BI10" i="28"/>
  <c r="BT10" i="28"/>
  <c r="BS10" i="28"/>
  <c r="CC10" i="28"/>
  <c r="BN10" i="28"/>
  <c r="G52" i="18" l="1"/>
  <c r="H52" i="18" s="1"/>
  <c r="CM10" i="28"/>
  <c r="CL9" i="28"/>
  <c r="BJ9" i="28"/>
  <c r="BN9" i="28"/>
  <c r="CB9" i="28"/>
  <c r="CK9" i="28"/>
  <c r="CC9" i="28"/>
  <c r="BM9" i="28"/>
  <c r="I52" i="18"/>
  <c r="BP9" i="28"/>
  <c r="BV9" i="28"/>
  <c r="BW9" i="28"/>
  <c r="BZ9" i="28"/>
  <c r="BQ9" i="28"/>
  <c r="CE9" i="28"/>
  <c r="CF9" i="28"/>
  <c r="CH9" i="28"/>
  <c r="BT9" i="28"/>
  <c r="BS9" i="28"/>
  <c r="BK10" i="28"/>
  <c r="BY9" i="28"/>
  <c r="CM9" i="28" l="1"/>
  <c r="BK9" i="28"/>
  <c r="BP8" i="28"/>
  <c r="CK8" i="28"/>
  <c r="CE8" i="28"/>
  <c r="BY8" i="28"/>
  <c r="CB8" i="28"/>
  <c r="BV8" i="28"/>
  <c r="CH8" i="28"/>
  <c r="BJ8" i="28"/>
  <c r="BM8" i="28"/>
  <c r="BS8" i="28"/>
  <c r="CN9" i="28" l="1"/>
  <c r="CM8" i="28"/>
  <c r="CH7" i="28"/>
  <c r="BM7" i="28"/>
  <c r="CK7" i="28"/>
  <c r="BY7" i="28"/>
  <c r="BS7" i="28"/>
  <c r="BP7" i="28"/>
  <c r="CB7" i="28"/>
  <c r="CE7" i="28"/>
  <c r="BJ7" i="28"/>
  <c r="BV7" i="28"/>
  <c r="CM7" i="28" l="1"/>
  <c r="BV6" i="28"/>
  <c r="CE6" i="28"/>
  <c r="CK6" i="28"/>
  <c r="CH6" i="28"/>
  <c r="BM6" i="28"/>
  <c r="BY6" i="28"/>
  <c r="BS6" i="28"/>
  <c r="CB6" i="28"/>
  <c r="BJ6" i="28"/>
  <c r="BP6" i="28"/>
  <c r="CM6" i="28" l="1"/>
  <c r="CH5" i="28"/>
  <c r="CE5" i="28"/>
  <c r="BJ5" i="28"/>
  <c r="CB5" i="28"/>
  <c r="BY5" i="28"/>
  <c r="BV5" i="28"/>
  <c r="BM5" i="28"/>
  <c r="CK5" i="28"/>
  <c r="BS5" i="28"/>
  <c r="BP5" i="28"/>
  <c r="CM5" i="28" l="1"/>
  <c r="D19" i="10" l="1"/>
  <c r="N18" i="10"/>
  <c r="O18" i="10"/>
  <c r="P18" i="10"/>
  <c r="Q18" i="10"/>
  <c r="R18" i="10"/>
  <c r="S18" i="10"/>
  <c r="U18" i="10"/>
  <c r="T18" i="10"/>
  <c r="V18" i="10"/>
  <c r="BP7" i="15" l="1"/>
  <c r="L18" i="10"/>
  <c r="F18" i="10"/>
  <c r="BP6" i="15" l="1"/>
  <c r="M11" i="10"/>
  <c r="E18" i="10"/>
  <c r="G18" i="10"/>
  <c r="M18" i="10"/>
  <c r="X18" i="10"/>
  <c r="Y18" i="10"/>
  <c r="Z18" i="10"/>
  <c r="W18" i="10"/>
  <c r="AA18" i="10"/>
  <c r="AB18" i="10"/>
  <c r="AD18" i="10"/>
  <c r="AC18" i="10"/>
  <c r="AE18" i="10"/>
  <c r="AF18" i="10"/>
  <c r="AG18" i="10"/>
  <c r="AH18" i="10"/>
  <c r="AI18" i="10"/>
  <c r="AJ18" i="10"/>
  <c r="AK18" i="10"/>
  <c r="AL18" i="10"/>
  <c r="J18" i="10"/>
  <c r="K18" i="10"/>
  <c r="AM18" i="10"/>
  <c r="AN18" i="10"/>
  <c r="AQ7" i="15"/>
  <c r="BO7" i="15"/>
  <c r="AQ6" i="15"/>
  <c r="BL7" i="15"/>
  <c r="AQ5" i="15"/>
  <c r="AO18" i="10"/>
  <c r="BO6" i="15"/>
  <c r="BL6" i="15"/>
  <c r="M10" i="10" l="1"/>
  <c r="AP18" i="10"/>
  <c r="BO5" i="15"/>
  <c r="BP5" i="15" l="1"/>
  <c r="AR18" i="10"/>
  <c r="AQ18" i="10"/>
  <c r="D18" i="10"/>
  <c r="AS18" i="10"/>
  <c r="I18" i="10"/>
  <c r="H18" i="10"/>
  <c r="AT18" i="10"/>
  <c r="AU18" i="10"/>
  <c r="AV18" i="10"/>
  <c r="AY18" i="10"/>
  <c r="AW18" i="10"/>
  <c r="AX18" i="10"/>
  <c r="AZ18" i="10"/>
  <c r="BA18" i="10"/>
  <c r="N10" i="10" l="1"/>
  <c r="N11" i="10" l="1"/>
  <c r="M12" i="10" l="1"/>
  <c r="N12" i="10" s="1"/>
  <c r="D17" i="10" s="1" a="1"/>
  <c r="D17"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<sst xmlns="http://schemas.openxmlformats.org/spreadsheetml/2006/main" count="3189" uniqueCount="1470">
  <si>
    <t>Question Sets</t>
  </si>
  <si>
    <t>Property</t>
  </si>
  <si>
    <t>Header</t>
  </si>
  <si>
    <t>Type</t>
  </si>
  <si>
    <t>Key</t>
  </si>
  <si>
    <t>Field Code</t>
  </si>
  <si>
    <t>Value</t>
  </si>
  <si>
    <t>Data Type</t>
  </si>
  <si>
    <t>Field Type</t>
  </si>
  <si>
    <t>Option Set</t>
  </si>
  <si>
    <t>Required</t>
  </si>
  <si>
    <t>Min Qty</t>
  </si>
  <si>
    <t>Max Qty</t>
  </si>
  <si>
    <t>Row</t>
  </si>
  <si>
    <t>X</t>
  </si>
  <si>
    <t>S</t>
  </si>
  <si>
    <t>M</t>
  </si>
  <si>
    <t>L</t>
  </si>
  <si>
    <t>Label</t>
  </si>
  <si>
    <t>Question</t>
  </si>
  <si>
    <t>Hide Condition</t>
  </si>
  <si>
    <t>Validation Rules</t>
  </si>
  <si>
    <t>Heading 2</t>
  </si>
  <si>
    <t>Heading 3</t>
  </si>
  <si>
    <t>Paragraph</t>
  </si>
  <si>
    <t>Placeholder</t>
  </si>
  <si>
    <t>Help Message</t>
  </si>
  <si>
    <t>Tooltip</t>
  </si>
  <si>
    <t>Default Value</t>
  </si>
  <si>
    <t>Assumed Value</t>
  </si>
  <si>
    <t>Used Value</t>
  </si>
  <si>
    <t>Invalid</t>
  </si>
  <si>
    <t>Invalid Rollup</t>
  </si>
  <si>
    <t>Disabled Condition</t>
  </si>
  <si>
    <t>Summary Label</t>
  </si>
  <si>
    <t>Affects Premium</t>
  </si>
  <si>
    <t>Affects Triggers</t>
  </si>
  <si>
    <t>Text</t>
  </si>
  <si>
    <t>String</t>
  </si>
  <si>
    <t>Summary Key Mapping</t>
  </si>
  <si>
    <t>Config Rollup</t>
  </si>
  <si>
    <t>Config Use Row</t>
  </si>
  <si>
    <t>Calculation Count Back</t>
  </si>
  <si>
    <t>Calculation Repeating</t>
  </si>
  <si>
    <t>Calculation</t>
  </si>
  <si>
    <t>Calculation Rollup</t>
  </si>
  <si>
    <t>Output Config</t>
  </si>
  <si>
    <t>Output Calculation</t>
  </si>
  <si>
    <t>Rating Primary</t>
  </si>
  <si>
    <t>Yes</t>
  </si>
  <si>
    <t>Buttons</t>
  </si>
  <si>
    <t>VIC</t>
  </si>
  <si>
    <t>State</t>
  </si>
  <si>
    <t>Number</t>
  </si>
  <si>
    <t>Currency</t>
  </si>
  <si>
    <t>Rating Secondary</t>
  </si>
  <si>
    <t>No</t>
  </si>
  <si>
    <t>Policy Start Date</t>
  </si>
  <si>
    <t>Date</t>
  </si>
  <si>
    <t>Name</t>
  </si>
  <si>
    <t>Email</t>
  </si>
  <si>
    <t>Phone</t>
  </si>
  <si>
    <t>ABN</t>
  </si>
  <si>
    <t>Text Area</t>
  </si>
  <si>
    <t>Radio</t>
  </si>
  <si>
    <t>Repeating</t>
  </si>
  <si>
    <t>List</t>
  </si>
  <si>
    <t>Address</t>
  </si>
  <si>
    <t>Town</t>
  </si>
  <si>
    <t>Select</t>
  </si>
  <si>
    <t>Postcode</t>
  </si>
  <si>
    <t>Disclosure</t>
  </si>
  <si>
    <t>Payment Options</t>
  </si>
  <si>
    <t>Payment Methods</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</si>
  <si>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</si>
  <si>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</si>
  <si>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</si>
  <si>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</si>
  <si>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</si>
  <si>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</si>
  <si>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</si>
  <si>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</si>
  <si>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</si>
  <si>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</si>
  <si>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</si>
  <si>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</si>
  <si>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</si>
  <si>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</si>
  <si>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</si>
  <si>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</si>
  <si>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</si>
  <si>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</si>
  <si>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</si>
  <si>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</si>
  <si>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</si>
  <si>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</si>
  <si>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</si>
  <si>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</si>
  <si>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</si>
  <si>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</si>
  <si>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</si>
  <si>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</si>
  <si>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</si>
  <si>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</si>
  <si>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</si>
  <si>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</si>
  <si>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</si>
  <si>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</si>
  <si>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</si>
  <si>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</si>
  <si>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</si>
  <si>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</si>
  <si>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</si>
  <si>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</si>
  <si>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</si>
  <si>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</si>
  <si>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</si>
  <si>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</si>
  <si>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</si>
  <si>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Number Plate</t>
  </si>
  <si>
    <t>Height</t>
  </si>
  <si>
    <t>Repeating 5</t>
  </si>
  <si>
    <t>Question Options</t>
  </si>
  <si>
    <t>Display</t>
  </si>
  <si>
    <t>Icon</t>
  </si>
  <si>
    <t>ACT</t>
  </si>
  <si>
    <t>NSW</t>
  </si>
  <si>
    <t>NT</t>
  </si>
  <si>
    <t>QLD</t>
  </si>
  <si>
    <t>SA</t>
  </si>
  <si>
    <t>TAS</t>
  </si>
  <si>
    <t>WA</t>
  </si>
  <si>
    <t>0</t>
  </si>
  <si>
    <t>Yearly</t>
  </si>
  <si>
    <t>Monthly</t>
  </si>
  <si>
    <t>Fortnightly</t>
  </si>
  <si>
    <t>Weekly</t>
  </si>
  <si>
    <t>Direct Debit</t>
  </si>
  <si>
    <t>Visa</t>
  </si>
  <si>
    <t>Mastercard</t>
  </si>
  <si>
    <t>Option X</t>
  </si>
  <si>
    <t>Triggers</t>
  </si>
  <si>
    <t>Config</t>
  </si>
  <si>
    <t>Message</t>
  </si>
  <si>
    <t>Decline</t>
  </si>
  <si>
    <t>Test 1</t>
  </si>
  <si>
    <t>Test 2</t>
  </si>
  <si>
    <t>Test 3</t>
  </si>
  <si>
    <t>Test 4</t>
  </si>
  <si>
    <t>Settings</t>
  </si>
  <si>
    <t>Risk Name</t>
  </si>
  <si>
    <t>Field Code Prefix</t>
  </si>
  <si>
    <t>Rating Factors</t>
  </si>
  <si>
    <t>Checks</t>
  </si>
  <si>
    <t>Include Risk</t>
  </si>
  <si>
    <t>Premium</t>
  </si>
  <si>
    <t>Other</t>
  </si>
  <si>
    <t>Statutory Rates</t>
  </si>
  <si>
    <t>Risk Type</t>
  </si>
  <si>
    <t>General</t>
  </si>
  <si>
    <t>ESL Applicability</t>
  </si>
  <si>
    <t>Applicable</t>
  </si>
  <si>
    <t>ESL Rate</t>
  </si>
  <si>
    <t>GST Rate</t>
  </si>
  <si>
    <t>Payment</t>
  </si>
  <si>
    <t>ESL</t>
  </si>
  <si>
    <t>GST</t>
  </si>
  <si>
    <t>Public Liability</t>
  </si>
  <si>
    <t>PL</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</si>
  <si>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</si>
  <si>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</si>
  <si>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</si>
  <si>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</si>
  <si>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</si>
  <si>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</si>
  <si>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</si>
  <si>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</si>
  <si>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</si>
  <si>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Not Applicable</t>
  </si>
  <si>
    <t>Payments</t>
  </si>
  <si>
    <t>Item</t>
  </si>
  <si>
    <t>Direct</t>
  </si>
  <si>
    <t>Default</t>
  </si>
  <si>
    <t>Number Of Instalments</t>
  </si>
  <si>
    <t>Once Off Fee</t>
  </si>
  <si>
    <t>Per Instalment Fee</t>
  </si>
  <si>
    <t>Interest Rate</t>
  </si>
  <si>
    <t>Funded</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</si>
  <si>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</si>
  <si>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</si>
  <si>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</si>
  <si>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</si>
  <si>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</si>
  <si>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</si>
  <si>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</si>
  <si>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</si>
  <si>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</si>
  <si>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</si>
  <si>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</si>
  <si>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</si>
  <si>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</si>
  <si>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Instalments</t>
  </si>
  <si>
    <t>Annual Instalments</t>
  </si>
  <si>
    <t>Instalment Amount</t>
  </si>
  <si>
    <t>Revenue</t>
  </si>
  <si>
    <t>Amount</t>
  </si>
  <si>
    <t>Commission</t>
  </si>
  <si>
    <t>Service Fee</t>
  </si>
  <si>
    <t>Config Min</t>
  </si>
  <si>
    <t>Financial</t>
  </si>
  <si>
    <t>Commission Rate</t>
  </si>
  <si>
    <t>Styling</t>
  </si>
  <si>
    <t>Google Fonts</t>
  </si>
  <si>
    <t>Headings</t>
  </si>
  <si>
    <t>Body Text</t>
  </si>
  <si>
    <t xml:space="preserve">Labels </t>
  </si>
  <si>
    <t>Font Weight</t>
  </si>
  <si>
    <t>Primary Colours</t>
  </si>
  <si>
    <t>Background 1</t>
  </si>
  <si>
    <t>#FFFFFF</t>
  </si>
  <si>
    <t>Background 2</t>
  </si>
  <si>
    <t>Background 3</t>
  </si>
  <si>
    <t>Foreground 1</t>
  </si>
  <si>
    <t>Foreground 2</t>
  </si>
  <si>
    <t>Accent 1</t>
  </si>
  <si>
    <t>Accent 2</t>
  </si>
  <si>
    <t>Borders</t>
  </si>
  <si>
    <t>Tooltip Icon</t>
  </si>
  <si>
    <t>fa-question-circle</t>
  </si>
  <si>
    <t>Default Border Radius</t>
  </si>
  <si>
    <t>Scroll Duration Multiplier</t>
  </si>
  <si>
    <t>Sidebar Width</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</si>
  <si>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</si>
  <si>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</si>
  <si>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</si>
  <si>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</si>
  <si>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</si>
  <si>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</si>
  <si>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</si>
  <si>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</si>
  <si>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</si>
  <si>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</si>
  <si>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</si>
  <si>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</si>
  <si>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</si>
  <si>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</si>
  <si>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</si>
  <si>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</si>
  <si>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</si>
  <si>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</si>
  <si>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</si>
  <si>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</si>
  <si>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</si>
  <si>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</si>
  <si>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</si>
  <si>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</si>
  <si>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</si>
  <si>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</si>
  <si>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</si>
  <si>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</si>
  <si>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</si>
  <si>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</si>
  <si>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</si>
  <si>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</si>
  <si>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</si>
  <si>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</si>
  <si>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</si>
  <si>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</si>
  <si>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</si>
  <si>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</si>
  <si>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</si>
  <si>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</si>
  <si>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</si>
  <si>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</si>
  <si>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</si>
  <si>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</si>
  <si>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</si>
  <si>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</si>
  <si>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</si>
  <si>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</si>
  <si>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</si>
  <si>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</si>
  <si>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</si>
  <si>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</si>
  <si>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</si>
  <si>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</si>
  <si>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</si>
  <si>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</si>
  <si>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</si>
  <si>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</si>
  <si>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</si>
  <si>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</si>
  <si>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</si>
  <si>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</si>
  <si>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</si>
  <si>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</si>
  <si>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t>
  </si>
  <si>
    <t>Width Default</t>
  </si>
  <si>
    <t>Width Used</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</si>
  <si>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</si>
  <si>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</si>
  <si>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</si>
  <si>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</si>
  <si>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</si>
  <si>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</si>
  <si>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</si>
  <si>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</si>
  <si>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</si>
  <si>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</si>
  <si>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</si>
  <si>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</si>
  <si>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</si>
  <si>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</si>
  <si>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</si>
  <si>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</si>
  <si>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</si>
  <si>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</si>
  <si>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</si>
  <si>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</si>
  <si>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</si>
  <si>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</si>
  <si>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</si>
  <si>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30px</t>
  </si>
  <si>
    <t>Progress</t>
  </si>
  <si>
    <t>nav#progress-bar</t>
  </si>
  <si>
    <t>Heading</t>
  </si>
  <si>
    <t>h1</t>
  </si>
  <si>
    <t>45px</t>
  </si>
  <si>
    <t>40px</t>
  </si>
  <si>
    <t>Sidebar</t>
  </si>
  <si>
    <t>aside#sidebar</t>
  </si>
  <si>
    <t>Section</t>
  </si>
  <si>
    <t>section</t>
  </si>
  <si>
    <t>Article</t>
  </si>
  <si>
    <t>article</t>
  </si>
  <si>
    <t>20px</t>
  </si>
  <si>
    <t>Actions</t>
  </si>
  <si>
    <t>Section Text</t>
  </si>
  <si>
    <t>section h2</t>
  </si>
  <si>
    <t>10px</t>
  </si>
  <si>
    <t>section h3</t>
  </si>
  <si>
    <t>24px</t>
  </si>
  <si>
    <t>Heading 4</t>
  </si>
  <si>
    <t>section h4</t>
  </si>
  <si>
    <t>section p</t>
  </si>
  <si>
    <t>5px</t>
  </si>
  <si>
    <t>Form Fields</t>
  </si>
  <si>
    <t>Field Wrapper</t>
  </si>
  <si>
    <t>formly-field .form-group</t>
  </si>
  <si>
    <t>formly-field label</t>
  </si>
  <si>
    <t>14px</t>
  </si>
  <si>
    <t>Help Text</t>
  </si>
  <si>
    <t>formly-field small.text-muted</t>
  </si>
  <si>
    <t>13px</t>
  </si>
  <si>
    <t>Form Control</t>
  </si>
  <si>
    <t>none</t>
  </si>
  <si>
    <t>12px</t>
  </si>
  <si>
    <t>Form Control Addon</t>
  </si>
  <si>
    <t>formly-field span.input-group-addon</t>
  </si>
  <si>
    <t>Form Control Active</t>
  </si>
  <si>
    <t>Form Control Valid</t>
  </si>
  <si>
    <t>Form Control Invalid</t>
  </si>
  <si>
    <t>Form Control Pending</t>
  </si>
  <si>
    <t>Validation Message</t>
  </si>
  <si>
    <t>formly-field formly-validation-message</t>
  </si>
  <si>
    <t>formly-field textarea</t>
  </si>
  <si>
    <t>Button Set</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</si>
  <si>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</si>
  <si>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</si>
  <si>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</si>
  <si>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</si>
  <si>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</si>
  <si>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</si>
  <si>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</si>
  <si>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</si>
  <si>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25px</t>
  </si>
  <si>
    <t>3px</t>
  </si>
  <si>
    <t>Icon Small</t>
  </si>
  <si>
    <t>formly-field label .btn-icon .sm</t>
  </si>
  <si>
    <t>-4px</t>
  </si>
  <si>
    <t>Icon Medium</t>
  </si>
  <si>
    <t>formly-field label .btn-icon .md</t>
  </si>
  <si>
    <t>-2px</t>
  </si>
  <si>
    <t>Icon Large</t>
  </si>
  <si>
    <t>formly-field label .btn-icon .lg</t>
  </si>
  <si>
    <t>Repeating Question Set</t>
  </si>
  <si>
    <t>formly-field .repeating-question-set</t>
  </si>
  <si>
    <t>Repeating Button Default</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</si>
  <si>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</si>
  <si>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</si>
  <si>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</si>
  <si>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</si>
  <si>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</si>
  <si>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</si>
  <si>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</si>
  <si>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</si>
  <si>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</si>
  <si>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</si>
  <si>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</si>
  <si>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</si>
  <si>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Repeating Remove Button Hover</t>
  </si>
  <si>
    <t>formly-field .repeating .btn.btn-remove-item:hover</t>
  </si>
  <si>
    <t>Repeating Remove Button Active</t>
  </si>
  <si>
    <t>formly-field .repeating .btn.btn-remove-item:active</t>
  </si>
  <si>
    <t>Repeating Remove Button Icon</t>
  </si>
  <si>
    <t>formly-field .repeating .btn.btn-remove-item .btn-icon</t>
  </si>
  <si>
    <t>16px</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</si>
  <si>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</si>
  <si>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</si>
  <si>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</si>
  <si>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</si>
  <si>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</si>
  <si>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</si>
  <si>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</si>
  <si>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</si>
  <si>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</si>
  <si>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</si>
  <si>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</si>
  <si>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</si>
  <si>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</si>
  <si>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</si>
  <si>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</si>
  <si>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</si>
  <si>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</si>
  <si>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</si>
  <si>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formly-field radio-field</t>
  </si>
  <si>
    <t>formly-field .radio label</t>
  </si>
  <si>
    <t>formly-field .radio input[type=radio] ~ .check</t>
  </si>
  <si>
    <t>100%</t>
  </si>
  <si>
    <t>formly-field .radio input[type=radio]:checked ~ .check .inside</t>
  </si>
  <si>
    <t>8px</t>
  </si>
  <si>
    <t>Checkbox</t>
  </si>
  <si>
    <t>formly-field checkbox-field</t>
  </si>
  <si>
    <t>formly-field .checkbox label</t>
  </si>
  <si>
    <t>formly-field .checkbox input[type=checkbox] ~ .check</t>
  </si>
  <si>
    <t>.tooltip-icon</t>
  </si>
  <si>
    <t>.popover</t>
  </si>
  <si>
    <t>6px</t>
  </si>
  <si>
    <t>.popover-title</t>
  </si>
  <si>
    <t>.popover-content</t>
  </si>
  <si>
    <t>Action Icon</t>
  </si>
  <si>
    <t>nav .btn-icon</t>
  </si>
  <si>
    <t>Action Default</t>
  </si>
  <si>
    <t>nav .btn</t>
  </si>
  <si>
    <t>Action Primary</t>
  </si>
  <si>
    <t>nav .btn.btn-primary</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</si>
  <si>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</si>
  <si>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</si>
  <si>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</si>
  <si>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</si>
  <si>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</si>
  <si>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</si>
  <si>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</si>
  <si>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</si>
  <si>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</si>
  <si>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</si>
  <si>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</si>
  <si>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</si>
  <si>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</si>
  <si>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</si>
  <si>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</si>
  <si>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</si>
  <si>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</si>
  <si>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#sidebar .body</t>
  </si>
  <si>
    <t>#sidebar .body h3</t>
  </si>
  <si>
    <t>Price</t>
  </si>
  <si>
    <t>#sidebar .body .price</t>
  </si>
  <si>
    <t>62px</t>
  </si>
  <si>
    <t>Price Dollars</t>
  </si>
  <si>
    <t>Price Cents</t>
  </si>
  <si>
    <t>Price Loader</t>
  </si>
  <si>
    <t>#sidebar .loader</t>
  </si>
  <si>
    <t>Payment Option Button</t>
  </si>
  <si>
    <t>Payment Option Button Selected</t>
  </si>
  <si>
    <t>#sidebar buttons-field label.btn.selected</t>
  </si>
  <si>
    <t>Summary</t>
  </si>
  <si>
    <t>Summary Panel</t>
  </si>
  <si>
    <t>#sidebar .body .summary</t>
  </si>
  <si>
    <t>#sidebar .body .summary h4</t>
  </si>
  <si>
    <t>Summary Key</t>
  </si>
  <si>
    <t>#sidebar .body .summary .key</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</si>
  <si>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</si>
  <si>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</si>
  <si>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</si>
  <si>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</si>
  <si>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</si>
  <si>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</si>
  <si>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</si>
  <si>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</si>
  <si>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</si>
  <si>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</si>
  <si>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</si>
  <si>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</si>
  <si>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</si>
  <si>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</si>
  <si>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</si>
  <si>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</si>
  <si>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</si>
  <si>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</si>
  <si>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</si>
  <si>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</si>
  <si>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</si>
  <si>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</si>
  <si>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</si>
  <si>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Footer</t>
  </si>
  <si>
    <t>Quote</t>
  </si>
  <si>
    <t>Quote Min</t>
  </si>
  <si>
    <t>Organisation</t>
  </si>
  <si>
    <t>AFSL</t>
  </si>
  <si>
    <t>Website</t>
  </si>
  <si>
    <t>Product</t>
  </si>
  <si>
    <t>Title</t>
  </si>
  <si>
    <t>Description</t>
  </si>
  <si>
    <t>Incomplete Header</t>
  </si>
  <si>
    <t>Answer a few simple questions to get an instant quote online.</t>
  </si>
  <si>
    <t>Incomplete Label</t>
  </si>
  <si>
    <t>Need Assistance?</t>
  </si>
  <si>
    <t>Incomplete Message</t>
  </si>
  <si>
    <t>We have calculated an estimated premium based on the information provided so far.</t>
  </si>
  <si>
    <t>Your Premium</t>
  </si>
  <si>
    <t>To finalise your quote please complete the remaining questions and follow the prompts.</t>
  </si>
  <si>
    <t>We have finalised your quote using the information provided.</t>
  </si>
  <si>
    <t>Your Quote</t>
  </si>
  <si>
    <t>Quote Referral</t>
  </si>
  <si>
    <t>However, if you enter your contact details one of our qualified insurance experts will assist you in completing your purchase offline.</t>
  </si>
  <si>
    <t>We cannot generate your quote online.</t>
  </si>
  <si>
    <t>Unfortunately our online channel cannot provide you with a quote based of your selections.</t>
  </si>
  <si>
    <t>We cannot generate your quote.</t>
  </si>
  <si>
    <t>Quote Declined</t>
  </si>
  <si>
    <t>Unfortunately you are ineligible to purchase this insurance product based on your selections.</t>
  </si>
  <si>
    <t>However, if you enter your contact details one of our qualified insurance experts will assist you in exploring alternative insurance products that may suit your situation.</t>
  </si>
  <si>
    <t>Calculation Error</t>
  </si>
  <si>
    <t>Quote Summary</t>
  </si>
  <si>
    <t>Form Elements</t>
  </si>
  <si>
    <t>Help Message Label</t>
  </si>
  <si>
    <t>What doest this mean and why is it important?</t>
  </si>
  <si>
    <t>Repeating Add Item Button</t>
  </si>
  <si>
    <t>glyphicon-plus</t>
  </si>
  <si>
    <t>Add</t>
  </si>
  <si>
    <t>Repeating Remove Item Button</t>
  </si>
  <si>
    <t>glyphicon-remove</t>
  </si>
  <si>
    <t>Remove</t>
  </si>
  <si>
    <t>Workflow</t>
  </si>
  <si>
    <t>Tab Label</t>
  </si>
  <si>
    <t>Top Heading</t>
  </si>
  <si>
    <t>Rating Heading</t>
  </si>
  <si>
    <t>Rating Text</t>
  </si>
  <si>
    <t>Contact Heading</t>
  </si>
  <si>
    <t>Contact Details</t>
  </si>
  <si>
    <t>Contact Text</t>
  </si>
  <si>
    <t>Next Button</t>
  </si>
  <si>
    <t>Enquiry Button</t>
  </si>
  <si>
    <t xml:space="preserve"> </t>
  </si>
  <si>
    <t>Duty of Disclosure</t>
  </si>
  <si>
    <t>Back Button</t>
  </si>
  <si>
    <t>Drop Downs</t>
  </si>
  <si>
    <t>Boolean</t>
  </si>
  <si>
    <t>URL</t>
  </si>
  <si>
    <t>None</t>
  </si>
  <si>
    <t>Bootstrap Columns</t>
  </si>
  <si>
    <t>Yes / No</t>
  </si>
  <si>
    <t>Policy Details</t>
  </si>
  <si>
    <t>(Included for the purposes of testing Word mail merge only)</t>
  </si>
  <si>
    <t>Policy</t>
  </si>
  <si>
    <t>Issue Date</t>
  </si>
  <si>
    <t>Period From</t>
  </si>
  <si>
    <t>Period To</t>
  </si>
  <si>
    <t>Output</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</si>
  <si>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</si>
  <si>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</si>
  <si>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</si>
  <si>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</si>
  <si>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</si>
  <si>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</si>
  <si>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</si>
  <si>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</si>
  <si>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</si>
  <si>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</si>
  <si>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</si>
  <si>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</si>
  <si>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</si>
  <si>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</si>
  <si>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</si>
  <si>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</si>
  <si>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</si>
  <si>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</si>
  <si>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</si>
  <si>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</si>
  <si>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</si>
  <si>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</si>
  <si>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</si>
  <si>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</si>
  <si>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</si>
  <si>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</si>
  <si>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</si>
  <si>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</si>
  <si>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</si>
  <si>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</si>
  <si>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</si>
  <si>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</si>
  <si>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</si>
  <si>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</si>
  <si>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</si>
  <si>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</si>
  <si>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</si>
  <si>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</si>
  <si>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</si>
  <si>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</si>
  <si>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</si>
  <si>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</si>
  <si>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t>
  </si>
  <si>
    <t>"triggers":{</t>
  </si>
  <si>
    <t>}}</t>
  </si>
  <si>
    <t>{"state":</t>
  </si>
  <si>
    <t>,</t>
  </si>
  <si>
    <t>Questions</t>
  </si>
  <si>
    <t>"questions":{</t>
  </si>
  <si>
    <t>Risk 1</t>
  </si>
  <si>
    <t>"risk1":{</t>
  </si>
  <si>
    <t>Risk 2</t>
  </si>
  <si>
    <t>"risk2":{</t>
  </si>
  <si>
    <t>"payment":{</t>
  </si>
  <si>
    <t>Base Premium</t>
  </si>
  <si>
    <t>Heading 1</t>
  </si>
  <si>
    <t>Workflow Role</t>
  </si>
  <si>
    <t>formly-field .question</t>
  </si>
  <si>
    <t>formly-field .content-field</t>
  </si>
  <si>
    <t>-15px</t>
  </si>
  <si>
    <t>Field Content</t>
  </si>
  <si>
    <t>formly-field .field-content</t>
  </si>
  <si>
    <t>Terms</t>
  </si>
  <si>
    <t>Terms And Conditions</t>
  </si>
  <si>
    <t>formly-field div.terms-and-conditions</t>
  </si>
  <si>
    <t>300px</t>
  </si>
  <si>
    <t>Terms And Conditions List</t>
  </si>
  <si>
    <t>Terms And Conditions Item</t>
  </si>
  <si>
    <t>formly-field div.terms-and-conditions ol</t>
  </si>
  <si>
    <t>formly-field div.terms-and-conditions li</t>
  </si>
  <si>
    <t>Terms And Conditions Paragraph</t>
  </si>
  <si>
    <t>formly-field div.terms-and-conditions p</t>
  </si>
  <si>
    <t>fa-check</t>
  </si>
  <si>
    <t>Next</t>
  </si>
  <si>
    <t>Call 13 13 13 (Weekdays 8:30am-5:30pm)</t>
  </si>
  <si>
    <t>Repeating 3</t>
  </si>
  <si>
    <t>Repeating 4</t>
  </si>
  <si>
    <t>Back</t>
  </si>
  <si>
    <t>N/A</t>
  </si>
  <si>
    <t>Sidebar Payment Options</t>
  </si>
  <si>
    <t>#00a0c6</t>
  </si>
  <si>
    <t>Premium Estimate Header</t>
  </si>
  <si>
    <t>Premium Estimate Label</t>
  </si>
  <si>
    <t>Premium Estimate Message</t>
  </si>
  <si>
    <t>Premium Complete Header</t>
  </si>
  <si>
    <t>Premium Complete Label</t>
  </si>
  <si>
    <t>Premium Complete Message</t>
  </si>
  <si>
    <t>Binding Quote Header</t>
  </si>
  <si>
    <t>Binding Quote Label</t>
  </si>
  <si>
    <t>Binding Quote Message</t>
  </si>
  <si>
    <t>Payment Details Complete Header</t>
  </si>
  <si>
    <t>Payment Details Complete Label</t>
  </si>
  <si>
    <t>Payment Details Complete Message</t>
  </si>
  <si>
    <t>Legal Terms Accepted Header</t>
  </si>
  <si>
    <t>Legal Terms Accepted Label</t>
  </si>
  <si>
    <t>Legal Terms Accepted Message</t>
  </si>
  <si>
    <t>Your Estimate</t>
  </si>
  <si>
    <t>To calculate your final premium please complete the remaining questions.</t>
  </si>
  <si>
    <t>We have calculated a premium based on the information you have provided.</t>
  </si>
  <si>
    <t>To proceed with your quote please enter your payment details and follow the prompts.</t>
  </si>
  <si>
    <t>To complete your purchase please read and agree to our terms and conditions.</t>
  </si>
  <si>
    <t>To complete your purchase please follow the prompts.</t>
  </si>
  <si>
    <t>Custom Invalid</t>
  </si>
  <si>
    <t>Percent</t>
  </si>
  <si>
    <t>Calculated Value</t>
  </si>
  <si>
    <t>Container Class</t>
  </si>
  <si>
    <t>Container Style</t>
  </si>
  <si>
    <t>Form Control Disabled</t>
  </si>
  <si>
    <t>formly-field div.btn-group</t>
  </si>
  <si>
    <t>Hidden</t>
  </si>
  <si>
    <t>Carrier</t>
  </si>
  <si>
    <t>TBA</t>
  </si>
  <si>
    <t>Toggle</t>
  </si>
  <si>
    <t>#sidebar aside</t>
  </si>
  <si>
    <t>#sidebar .footer</t>
  </si>
  <si>
    <t>Sidebar Panels</t>
  </si>
  <si>
    <t>Test 1 Header</t>
  </si>
  <si>
    <t>Header 1</t>
  </si>
  <si>
    <t>Test 1 Body</t>
  </si>
  <si>
    <t>&lt;p&gt;Some HTML content&lt;/p&gt;</t>
  </si>
  <si>
    <t>Test 1 Footer</t>
  </si>
  <si>
    <t>Footer 1</t>
  </si>
  <si>
    <t>Selector 3</t>
  </si>
  <si>
    <t>.class-3</t>
  </si>
  <si>
    <t>Company Co Pty Ltd</t>
  </si>
  <si>
    <t>123 Spring Street</t>
  </si>
  <si>
    <t>Melbourne</t>
  </si>
  <si>
    <t>12 456 789 456</t>
  </si>
  <si>
    <t>www.company.com.au</t>
  </si>
  <si>
    <t>HTML</t>
  </si>
  <si>
    <t>#e4970a</t>
  </si>
  <si>
    <t>#e40a20</t>
  </si>
  <si>
    <t>Iframe</t>
  </si>
  <si>
    <t>Password</t>
  </si>
  <si>
    <t>Field Types</t>
  </si>
  <si>
    <t>Repeating Types</t>
  </si>
  <si>
    <t>Field 1</t>
  </si>
  <si>
    <t>Field 2</t>
  </si>
  <si>
    <t>Field 3</t>
  </si>
  <si>
    <t>Field 4</t>
  </si>
  <si>
    <t>Field 5</t>
  </si>
  <si>
    <t>Field 6</t>
  </si>
  <si>
    <t>Field 7</t>
  </si>
  <si>
    <t>Time</t>
  </si>
  <si>
    <t>Attachment</t>
  </si>
  <si>
    <t>Webhook</t>
  </si>
  <si>
    <t>File Upload</t>
  </si>
  <si>
    <t>formly-field .file-upload</t>
  </si>
  <si>
    <t>formly-field .file-upload button</t>
  </si>
  <si>
    <t>-5px</t>
  </si>
  <si>
    <t>File Name</t>
  </si>
  <si>
    <t>formly-field .file-upload .file-name</t>
  </si>
  <si>
    <t>formly-field .repeating .btn.btn-repeating</t>
  </si>
  <si>
    <t>Private</t>
  </si>
  <si>
    <t>Calculated Trigger</t>
  </si>
  <si>
    <t>Calculated Condition</t>
  </si>
  <si>
    <t>Broker Fee Once Off</t>
  </si>
  <si>
    <t>Broker Fee Premium Percent</t>
  </si>
  <si>
    <t>Underwriter Fee Once Off</t>
  </si>
  <si>
    <t>Underwriter Fee Premium Percent</t>
  </si>
  <si>
    <t>Direct Payment Costs</t>
  </si>
  <si>
    <t>Funded Payment Costs</t>
  </si>
  <si>
    <t>Underwriter Fee</t>
  </si>
  <si>
    <t>Broker Fee</t>
  </si>
  <si>
    <t>SD ACT</t>
  </si>
  <si>
    <t>SD NSW</t>
  </si>
  <si>
    <t>SD NT</t>
  </si>
  <si>
    <t>SD QLD</t>
  </si>
  <si>
    <t>SD SA</t>
  </si>
  <si>
    <t>SD TAS</t>
  </si>
  <si>
    <t>SD VIC</t>
  </si>
  <si>
    <t>SD WA</t>
  </si>
  <si>
    <t>SD Total</t>
  </si>
  <si>
    <t>Diners Club</t>
  </si>
  <si>
    <t>SD Rate ACT</t>
  </si>
  <si>
    <t>SD Rate NSW</t>
  </si>
  <si>
    <t>SD Rate NT</t>
  </si>
  <si>
    <t>SD Rate QLD</t>
  </si>
  <si>
    <t>SD Rate SA</t>
  </si>
  <si>
    <t>SD Rate VIC</t>
  </si>
  <si>
    <t>SD Rate WA</t>
  </si>
  <si>
    <t>SD Rate TAS</t>
  </si>
  <si>
    <t>Premium Percent ACT</t>
  </si>
  <si>
    <t>Premium Percent NSW</t>
  </si>
  <si>
    <t>Premium Percent NT</t>
  </si>
  <si>
    <t>Premium Percent QLD</t>
  </si>
  <si>
    <t>Premium Percent SA</t>
  </si>
  <si>
    <t>Premium Percent TAS</t>
  </si>
  <si>
    <t>Premium Percent VIC</t>
  </si>
  <si>
    <t>Premium Percent WA</t>
  </si>
  <si>
    <t>Review</t>
  </si>
  <si>
    <t>Review Message</t>
  </si>
  <si>
    <t>Endorsement</t>
  </si>
  <si>
    <t>Endorsement Message</t>
  </si>
  <si>
    <t>Purchase Quote</t>
  </si>
  <si>
    <t>Purchase Payment</t>
  </si>
  <si>
    <t>Purchase Disclosure</t>
  </si>
  <si>
    <t>Purchase Summary</t>
  </si>
  <si>
    <t>Purchase Completed</t>
  </si>
  <si>
    <t>Purchase Declined</t>
  </si>
  <si>
    <t>Enquiry Sent</t>
  </si>
  <si>
    <t>Edit Button</t>
  </si>
  <si>
    <t>Proceed</t>
  </si>
  <si>
    <t>Purchase Details</t>
  </si>
  <si>
    <t>Details</t>
  </si>
  <si>
    <t>Review Customer Triggered</t>
  </si>
  <si>
    <t>Review Customer Active</t>
  </si>
  <si>
    <t>Review Customer Approved</t>
  </si>
  <si>
    <t>Review Customer Returned</t>
  </si>
  <si>
    <t>Review Customer Declined</t>
  </si>
  <si>
    <t>Review Reviewer Perform</t>
  </si>
  <si>
    <t>Review Reviewer Approved</t>
  </si>
  <si>
    <t>Review Reviewer Returned</t>
  </si>
  <si>
    <t>Review Reviewer Declined</t>
  </si>
  <si>
    <t>Approve Button</t>
  </si>
  <si>
    <t>Return Button</t>
  </si>
  <si>
    <t>Decline Button</t>
  </si>
  <si>
    <t>Approve</t>
  </si>
  <si>
    <t>Return</t>
  </si>
  <si>
    <t>Endorsement Customer Triggered</t>
  </si>
  <si>
    <t>Endorsement Customer Active</t>
  </si>
  <si>
    <t>Endorsement Customer Approved</t>
  </si>
  <si>
    <t>Endorsement Customer Returned</t>
  </si>
  <si>
    <t>Endorsement Customer Declined</t>
  </si>
  <si>
    <t>Endorsement Underwriter Perform</t>
  </si>
  <si>
    <t>Endorsement Underwriter Declined</t>
  </si>
  <si>
    <t>Endorsement Underwriter Returned</t>
  </si>
  <si>
    <t>Endorsement Underwriter Approved</t>
  </si>
  <si>
    <t>Next Review Button</t>
  </si>
  <si>
    <t>Next Endorsement Button</t>
  </si>
  <si>
    <t>This quote has been declined. The customer may choose to edit their quote, and this may result in another referral depending on which questions are answered differently.</t>
  </si>
  <si>
    <t>This quote has been returned to the customer with your comments. Another referral may be triggered before they can complete the purchase of their policy, depending on how they respond to your comments.</t>
  </si>
  <si>
    <t>This quote had been endorsed and released to the customer, who can now complete the purchase of their policy.</t>
  </si>
  <si>
    <t>Quote Returned</t>
  </si>
  <si>
    <t>This quote has been referred to an underwriter for endorsement. You may review the answers that have triggered the referral, and either adjust the relevant loading factors and endorse the quote, return the quote to the customer with comments, or decline the quote.</t>
  </si>
  <si>
    <t>Perform Endorsement</t>
  </si>
  <si>
    <t>The assessment of your quote has been completed. Unfortunately, based on your selections we are unable to proceed with your quote at this point.&lt;br/&gt;&lt;br/&gt;You may edit your quote, and depending on the changes you make to your answers you may get a different result.&lt;br/&gt;&lt;br/&gt;If you have questions or concerns in the mean time you may request a call-back, and one of our representatives will contact you within one business day.</t>
  </si>
  <si>
    <t>We need more information</t>
  </si>
  <si>
    <t>Your quote has been assessed by an underwriter, however we require some more information from you before we can proceed.</t>
  </si>
  <si>
    <t>Quote Approved</t>
  </si>
  <si>
    <t>Quote Referred</t>
  </si>
  <si>
    <t>Your quote is in the process of being assessed by an underwriter. When the assessment has been completed you will be notified by email.&lt;br/&gt;&lt;br/&gt;You still have the option to edit your quote, which will allow you to make changes while also stopping the assessment process.&lt;br/&gt;&lt;br/&gt;If you have questions or concerns in the mean time you may request a call-back, and one of our representatives will contact you within one business day.</t>
  </si>
  <si>
    <t>Based on your selections an underwriter will need to assess and endorse your quote before you can complete your purchase. You will be notified by email when the assessment is complete.&lt;br/&gt;&lt;br/&gt;You still have the option to edit your quote, which will allow you to make changes while also stopping the assessment process.&lt;br/&gt;&lt;br/&gt;If you have questions or concerns in the mean time you may request a call-back, and one of our representatives will contact you within one business day.</t>
  </si>
  <si>
    <t>This quote has been declined. The customer may choose to edit their quote, and this may result in another review depending on which questions are answered differently.</t>
  </si>
  <si>
    <t>This quote has been returned to the customer with your comments. Another review may be triggered before they can complete the purchase of their policy, depending on how they respond to your comments.</t>
  </si>
  <si>
    <t>This quote had been approved and released to the customer, who can now complete the purchase of their policy.</t>
  </si>
  <si>
    <t>Perform Review</t>
  </si>
  <si>
    <t>This quote has been submitted for review. After performing the review, you may either approve the quote, return the quote to the customer with comments, or decline the quote.</t>
  </si>
  <si>
    <t>Your quote has been reviewed by one of our representatived, however we require some more information from you before we can proceed.</t>
  </si>
  <si>
    <t>Quote in Review</t>
  </si>
  <si>
    <t>Your details have been passed on to one of our qualified insurance specialists, who will contact you shortly and provide assistance.</t>
  </si>
  <si>
    <t>If there is anything else we can help you with, please request a call-back and one of our representatives will contact you within one business day.</t>
  </si>
  <si>
    <t>Liability Limit</t>
  </si>
  <si>
    <t>Tools</t>
  </si>
  <si>
    <t>Special Conditions</t>
  </si>
  <si>
    <t>Summary Table</t>
  </si>
  <si>
    <t>Next Summary Button</t>
  </si>
  <si>
    <t>Next Declined Button</t>
  </si>
  <si>
    <t>$2 million</t>
  </si>
  <si>
    <t>$5 million</t>
  </si>
  <si>
    <t>$10 million</t>
  </si>
  <si>
    <t>No Cover</t>
  </si>
  <si>
    <t>Review Header</t>
  </si>
  <si>
    <t>Review Label</t>
  </si>
  <si>
    <t>Your quote needs to be reviewed by one of our representatives.</t>
  </si>
  <si>
    <t>Quote Needs Review</t>
  </si>
  <si>
    <t>Based on your selections your quote needs to be reviewed before you can complete your purchase.</t>
  </si>
  <si>
    <t>Based on your selections your quote needs to be endorsed by an underwriter before you can complete your purchase.</t>
  </si>
  <si>
    <t>If you would like to discuss your quote with one of our representatives please request a call-back.</t>
  </si>
  <si>
    <t>true</t>
  </si>
  <si>
    <t>Tools Cover 5k</t>
  </si>
  <si>
    <t>Review Reviewer Referred</t>
  </si>
  <si>
    <t>You have reviewed and approved this quote. However, based on the answers the quote has been referred to an underwriter for endorsement. The customer will be notified of the outcome of the endorsement process once it has been completed.</t>
  </si>
  <si>
    <t>Approve Refer Button</t>
  </si>
  <si>
    <t>Approve Endorsement Button</t>
  </si>
  <si>
    <t>Close Button Label</t>
  </si>
  <si>
    <t>Cancel</t>
  </si>
  <si>
    <t>Credit Cards</t>
  </si>
  <si>
    <t>Pay now with credit card</t>
  </si>
  <si>
    <t>Pay monthly with premium finance</t>
  </si>
  <si>
    <t>Send me an invoice with 30 day terms</t>
  </si>
  <si>
    <t>Principal Finance</t>
  </si>
  <si>
    <t>Invoice</t>
  </si>
  <si>
    <t>IQumulate</t>
  </si>
  <si>
    <t>Premium Funding</t>
  </si>
  <si>
    <t>Premium Finance</t>
  </si>
  <si>
    <t>Credit Card</t>
  </si>
  <si>
    <t>Display Price</t>
  </si>
  <si>
    <t>You have the option to pay for your policy online today using credit card, or we can send you an invoice with other payment options (including cheque and EFT) that you can pay within 30 days.&lt;br/&gt;&lt;br/&gt;You also have the option to pay for your policy monthly using premium finance.</t>
  </si>
  <si>
    <t>.summary-name</t>
  </si>
  <si>
    <t>.summary-value</t>
  </si>
  <si>
    <t>.summary-total</t>
  </si>
  <si>
    <t>Summary Name</t>
  </si>
  <si>
    <t>Summary Total</t>
  </si>
  <si>
    <t>Roboto</t>
  </si>
  <si>
    <t>#2c6ec3</t>
  </si>
  <si>
    <t>#737373</t>
  </si>
  <si>
    <t>Radio Checked</t>
  </si>
  <si>
    <t>Radio Checked Fill</t>
  </si>
  <si>
    <t>formly-field .radio input[type=radio]:checked ~ .check</t>
  </si>
  <si>
    <t>#f5f5f5</t>
  </si>
  <si>
    <t>9.5px</t>
  </si>
  <si>
    <t>position: absolute; z-index: 100;</t>
  </si>
  <si>
    <t>border-top-left-radius: 5px; border-top-right-radius: 5px;</t>
  </si>
  <si>
    <t>Form Control Addon Left</t>
  </si>
  <si>
    <t>Form Control Addon Right</t>
  </si>
  <si>
    <t>35px</t>
  </si>
  <si>
    <t>formly-field .input-group-addon:first-child ~ * .form-control</t>
  </si>
  <si>
    <t>Form Control With Left Addon</t>
  </si>
  <si>
    <t>Form Control With Right Addon</t>
  </si>
  <si>
    <t>formly-field .input-group-addon:last-child ~ * .form-control</t>
  </si>
  <si>
    <t>2px solid #b00020</t>
  </si>
  <si>
    <t>1px solid #727272</t>
  </si>
  <si>
    <t>Form Control Hover</t>
  </si>
  <si>
    <t>#ececec</t>
  </si>
  <si>
    <t>11px</t>
  </si>
  <si>
    <t>#dcdcdc</t>
  </si>
  <si>
    <t>#2a2a2a</t>
  </si>
  <si>
    <t>#666666</t>
  </si>
  <si>
    <t>#b00020</t>
  </si>
  <si>
    <t>formly-field span.input-group-addon:last-child</t>
  </si>
  <si>
    <t>formly-field span.input-group-addon:first-child</t>
  </si>
  <si>
    <t>box-shadow: 0 1px 3px rgba(0,0,0,0.12), 0 1px 2px rgba(0,0,0,0.24);</t>
  </si>
  <si>
    <t>#e0e0e0</t>
  </si>
  <si>
    <t>1px solid #c4c4c4;</t>
  </si>
  <si>
    <t>#000000</t>
  </si>
  <si>
    <t>-1px</t>
  </si>
  <si>
    <t>0 !important</t>
  </si>
  <si>
    <t>display: block; z-index: 1; float:left;</t>
  </si>
  <si>
    <t>z-index: 2; position: relative;</t>
  </si>
  <si>
    <t>Button First</t>
  </si>
  <si>
    <t>Button Last</t>
  </si>
  <si>
    <t>formly-field label.btn:first-child</t>
  </si>
  <si>
    <t>formly-field label.btn:last-child</t>
  </si>
  <si>
    <t>buttons-field ~ *</t>
  </si>
  <si>
    <t>Button Set Clear Float</t>
  </si>
  <si>
    <t>clear: both;</t>
  </si>
  <si>
    <t>Checkbox Checked</t>
  </si>
  <si>
    <t>Checkbox Checked Fill</t>
  </si>
  <si>
    <t>formly-field .checkbox input[type=checkbox]:checked ~ .check</t>
  </si>
  <si>
    <t>formly-field .checkbox input[type=checkbox]:checked ~ .check .inside</t>
  </si>
  <si>
    <t>#8a8a8a</t>
  </si>
  <si>
    <t>border-top-left-radius: 4px !important; border-top-right-radius: 4px !important; border-bottom-left-radius: 0 !important; border-bottom-right-radius: 0 !important; outline: none; box-shadow: none !important;</t>
  </si>
  <si>
    <t>border-top-left-radius: 4px !important; border-bottom-left-radius: 4px !important;</t>
  </si>
  <si>
    <t xml:space="preserve">border-top-right-radius: 4px !important; border-bottom-right-radius: 4px !important; </t>
  </si>
  <si>
    <t>text-transform: uppercase;</t>
  </si>
  <si>
    <t>500</t>
  </si>
  <si>
    <t>9px</t>
  </si>
  <si>
    <t>text-transform: uppercase; box-shadow: 0 1px 3px rgba(0,0,0,0.12), 0 1px 2px rgba(0,0,0,0.24);</t>
  </si>
  <si>
    <t>-6px</t>
  </si>
  <si>
    <t>50px</t>
  </si>
  <si>
    <t>border-radius: 50px !important;</t>
  </si>
  <si>
    <t>letter-spacing: -0.03em;</t>
  </si>
  <si>
    <t>-10px</t>
  </si>
  <si>
    <t>formly-field .toggle .btn</t>
  </si>
  <si>
    <t>formly-field .toggle</t>
  </si>
  <si>
    <t>formly-field .toggle .btn.selected</t>
  </si>
  <si>
    <t>Toggle Button</t>
  </si>
  <si>
    <t>Toggle Button Selected</t>
  </si>
  <si>
    <t>formly-field .toggle .btn-icon</t>
  </si>
  <si>
    <t>formly-field .toggle .btn-icon .sm</t>
  </si>
  <si>
    <t>formly-field .toggle .btn-icon .md</t>
  </si>
  <si>
    <t>formly-field .toggle .btn-icon .lg</t>
  </si>
  <si>
    <t>Toggle Icon</t>
  </si>
  <si>
    <t>21px</t>
  </si>
  <si>
    <t>-16px</t>
  </si>
  <si>
    <t>position: relative;</t>
  </si>
  <si>
    <t>First Name</t>
  </si>
  <si>
    <t>Last Name</t>
  </si>
  <si>
    <t>First name</t>
  </si>
  <si>
    <t>Last name</t>
  </si>
  <si>
    <t>Test Repeating</t>
  </si>
  <si>
    <t>.summary-table tr</t>
  </si>
  <si>
    <t>Summary Row</t>
  </si>
  <si>
    <t>Summary Header</t>
  </si>
  <si>
    <t>Summary Cell</t>
  </si>
  <si>
    <t>vertical-align: top;</t>
  </si>
  <si>
    <t>50%</t>
  </si>
  <si>
    <t>Panel Mobile</t>
  </si>
  <si>
    <t>} #sidebar .header</t>
  </si>
  <si>
    <t>Your quote is in the process of being reviewed by one of our representatives. When the review has been completed you will be notified by email.&lt;br/&gt;&lt;br/&gt;You still have the option to edit your quote, which will allow you to make changes while also stopping the review process.&lt;br/&gt;&lt;br/&gt;If you have questions or concerns in the mean time you may request a call-back, and one of our representatives will contact you within one business day.</t>
  </si>
  <si>
    <t>Endorsement Header</t>
  </si>
  <si>
    <t>Endorsement Label</t>
  </si>
  <si>
    <t>Card</t>
  </si>
  <si>
    <t>Card Panel</t>
  </si>
  <si>
    <t>Card Heading</t>
  </si>
  <si>
    <t>Card Text</t>
  </si>
  <si>
    <t>.card</t>
  </si>
  <si>
    <t>.card h3</t>
  </si>
  <si>
    <t>.card p, .card li</t>
  </si>
  <si>
    <t>Approved Header</t>
  </si>
  <si>
    <t>Approved Label</t>
  </si>
  <si>
    <t>Approved Message</t>
  </si>
  <si>
    <t>Your quote has been approved and is ready for you to review and purchase.</t>
  </si>
  <si>
    <t>We have approved your quote based on the information provided.</t>
  </si>
  <si>
    <t xml:space="preserve">text-transform: uppercase; </t>
  </si>
  <si>
    <t>-3px</t>
  </si>
  <si>
    <t>Repeating Remove Button Container</t>
  </si>
  <si>
    <t>text-align: right;</t>
  </si>
  <si>
    <t>formly-field .repeating-question-set &gt; div:last-child</t>
  </si>
  <si>
    <t>Repeating Heading 4</t>
  </si>
  <si>
    <t>Repeating Heading 3</t>
  </si>
  <si>
    <t>Repeating Heading 2</t>
  </si>
  <si>
    <t>formly-field .repeating-question-set h2</t>
  </si>
  <si>
    <t>formly-field .repeating-question-set h3</t>
  </si>
  <si>
    <t>formly-field .repeating-question-set h4</t>
  </si>
  <si>
    <t>Debit Options</t>
  </si>
  <si>
    <t>First Instalment Label</t>
  </si>
  <si>
    <t>First Instalment Value</t>
  </si>
  <si>
    <t>Quote Released</t>
  </si>
  <si>
    <t>#sidebar .instalment .value</t>
  </si>
  <si>
    <t>Sidebar Title</t>
  </si>
  <si>
    <t>Sidebar Header</t>
  </si>
  <si>
    <t>Sidebar Message</t>
  </si>
  <si>
    <t>Quote Saved</t>
  </si>
  <si>
    <t>An email has been sent to you with a copy of your quote, as well as a link that you can use to open and complete your quote in the future.</t>
  </si>
  <si>
    <t>Displayable</t>
  </si>
  <si>
    <t>Save Button</t>
  </si>
  <si>
    <t>Save</t>
  </si>
  <si>
    <t>First Instalment</t>
  </si>
  <si>
    <t>#sidebar .instalment</t>
  </si>
  <si>
    <t>Payment Option Calculated Value</t>
  </si>
  <si>
    <t>display: none;</t>
  </si>
  <si>
    <t>Close</t>
  </si>
  <si>
    <t>Status Variables</t>
  </si>
  <si>
    <t>Applicable Loading Factor</t>
  </si>
  <si>
    <t>Applicable Additional Premium</t>
  </si>
  <si>
    <t>Loaded Premium</t>
  </si>
  <si>
    <t>Has Active Endorsement Trigger</t>
  </si>
  <si>
    <t>Review Triggered Header</t>
  </si>
  <si>
    <t>Review Triggered Label</t>
  </si>
  <si>
    <t>Review Triggered Message Default</t>
  </si>
  <si>
    <t>Review Triggered Message Appendix</t>
  </si>
  <si>
    <t>Endorsement Triggered Header</t>
  </si>
  <si>
    <t>Endorsement Triggered Label</t>
  </si>
  <si>
    <t>Endorsement Triggered Message Default</t>
  </si>
  <si>
    <t>Endorsement Triggered Message Appendix</t>
  </si>
  <si>
    <t>Decline Triggered Header</t>
  </si>
  <si>
    <t>Decline Triggered Label</t>
  </si>
  <si>
    <t>Decline Triggered Message Default</t>
  </si>
  <si>
    <t>Decline Triggered Message Appendix</t>
  </si>
  <si>
    <t>Error Triggered Header</t>
  </si>
  <si>
    <t>Error Triggered Label</t>
  </si>
  <si>
    <t>Error Triggered Message Default</t>
  </si>
  <si>
    <t>Error Triggered Message Appendix</t>
  </si>
  <si>
    <t>Please review the details of this application.</t>
  </si>
  <si>
    <t>Calculated Premium</t>
  </si>
  <si>
    <t>Quote refered for endorsement.</t>
  </si>
  <si>
    <t>Please review the application details, then adjust loading factors and conditions. When ready, please approve, decline, or return the quote to the customer to request more information.</t>
  </si>
  <si>
    <t>Please review the details of this application. When ready, please approve, decline, or return the quote to the customer to request more information.</t>
  </si>
  <si>
    <t>Icons</t>
  </si>
  <si>
    <t>@font-face</t>
  </si>
  <si>
    <t>.icon-1million:before</t>
  </si>
  <si>
    <t>.icon-2million:before</t>
  </si>
  <si>
    <t>.icon-5million:before</t>
  </si>
  <si>
    <t>.icon-10million:before</t>
  </si>
  <si>
    <t>icons</t>
  </si>
  <si>
    <t>200</t>
  </si>
  <si>
    <t>Icon One Million</t>
  </si>
  <si>
    <t>Icon Two Million</t>
  </si>
  <si>
    <t>Icon Five Million</t>
  </si>
  <si>
    <t>Icon Ten Million</t>
  </si>
  <si>
    <t>icon-2million</t>
  </si>
  <si>
    <t>icon-5million</t>
  </si>
  <si>
    <t>icon-10million</t>
  </si>
  <si>
    <t>Sample Icon Font Pack</t>
  </si>
  <si>
    <t>content: '\\e804'; position: relative; top: -6px;</t>
  </si>
  <si>
    <t>content: '\\e80f'; position: relative; top: -5px;</t>
  </si>
  <si>
    <t>content: '\\e806'; position: relative; top: -8px;</t>
  </si>
  <si>
    <t>content: '\\e803'; position: relative; top: -10px;</t>
  </si>
  <si>
    <t>Your quote needs to be reviewed and endorsed by an underwriter.</t>
  </si>
  <si>
    <t>Quote Sent</t>
  </si>
  <si>
    <t>Quote Sent to Customer</t>
  </si>
  <si>
    <t>An email has been sent to the customer with a copy of the quote, as well as a link that they can use to open and complete the quote if they choose to.</t>
  </si>
  <si>
    <t>Send Button</t>
  </si>
  <si>
    <t>Send Quote</t>
  </si>
  <si>
    <t>Send Quote to Customer</t>
  </si>
  <si>
    <t>If you would like to send a copy of the current quote to the customer, including a link to complete the quote, then please enter your own details below to proceed.</t>
  </si>
  <si>
    <t>VISA</t>
  </si>
  <si>
    <t>AMEX</t>
  </si>
  <si>
    <t>Send Enquiry</t>
  </si>
  <si>
    <t>Thank you for your interest in our insurance solutions. Please complete this enquiry form, and one of our representatives will get back to you as soon as we can.</t>
  </si>
  <si>
    <t>Enquire</t>
  </si>
  <si>
    <t>The review of your quote has been completed. Unfortunately, based on your selections we are unable to proceed with your quote at this point.&lt;br/&gt;&lt;br/&gt;You may edit your quote, and depending on the changes you make to your answers you may get a different result.&lt;br/&gt;&lt;br/&gt;If you have questions or concerns in the mean time you may Enquire, and one of our representatives will contact you within one business day.</t>
  </si>
  <si>
    <t>Create Account</t>
  </si>
  <si>
    <t>Account Created</t>
  </si>
  <si>
    <t>Create Button</t>
  </si>
  <si>
    <t>Please confirm your personal details below before proceeding to create your account.</t>
  </si>
  <si>
    <t>Your user account has been created. To make sure that your information is protected an email has been sent to you with a link to create a password and activate your account.</t>
  </si>
  <si>
    <t>Account Button</t>
  </si>
  <si>
    <t>#sidebar input#paymentMethod</t>
  </si>
  <si>
    <t>Because you have selected $5,000 tools cover your quote needs to be reviewed before you can complete your purchase.</t>
  </si>
  <si>
    <t>Next Payment Button</t>
  </si>
  <si>
    <t>Next Renewal Button</t>
  </si>
  <si>
    <t>Next Adjustment Button</t>
  </si>
  <si>
    <t>Renewal Completed</t>
  </si>
  <si>
    <t>Adjustment Payment Completed</t>
  </si>
  <si>
    <t>Adjustment Refund Completed</t>
  </si>
  <si>
    <t>Adjustment None Completed</t>
  </si>
  <si>
    <t>Thank you for renewing your Special Insurance Policy from ABC Insurance. Your new invoice and policy documentation has been sent to your email address.&lt;br /&gt;&lt;br /&gt;Thanks for doing business with us, and if you have any questions, please don't hesitate to call us.</t>
  </si>
  <si>
    <t>Next Purchase Button</t>
  </si>
  <si>
    <t>We have calculated a premium based on the information from your policy.</t>
  </si>
  <si>
    <t>To renew your policy please review or complete the remaining questions and follow the prompts.</t>
  </si>
  <si>
    <t>Your Refund</t>
  </si>
  <si>
    <t>Based on the information provided you are entitled to a refund.</t>
  </si>
  <si>
    <t>Refund Header</t>
  </si>
  <si>
    <t>Refund Message</t>
  </si>
  <si>
    <t>Refund Label</t>
  </si>
  <si>
    <t>No Payment Header</t>
  </si>
  <si>
    <t>No Payment Message</t>
  </si>
  <si>
    <t>No Payment Label</t>
  </si>
  <si>
    <t>To proceed please complete the remaining questions and follow the prompts.</t>
  </si>
  <si>
    <t>Based on the information provided there is no cost to complete your quote.</t>
  </si>
  <si>
    <t>Sidebar Purchase</t>
  </si>
  <si>
    <t>Sidebar Renewal</t>
  </si>
  <si>
    <t>Sidebar Adjustment</t>
  </si>
  <si>
    <t>Send</t>
  </si>
  <si>
    <t>Create account</t>
  </si>
  <si>
    <t>fa-user</t>
  </si>
  <si>
    <t>Send enquiry</t>
  </si>
  <si>
    <t>fa-share</t>
  </si>
  <si>
    <t>Edit</t>
  </si>
  <si>
    <t>Send quote</t>
  </si>
  <si>
    <t>fa-paper-plane</t>
  </si>
  <si>
    <t>fa-chevron-right</t>
  </si>
  <si>
    <t>fa-chevron-left</t>
  </si>
  <si>
    <t>fa-phone</t>
  </si>
  <si>
    <t>glyphicon-save</t>
  </si>
  <si>
    <t>glyphicon-pencil</t>
  </si>
  <si>
    <t>Next Purchase Customer Button</t>
  </si>
  <si>
    <t>Next Purchase No Customer Button</t>
  </si>
  <si>
    <t>} #sidebar .body .message</t>
  </si>
  <si>
    <t>Calculation Message Mobile</t>
  </si>
  <si>
    <t>First Instalment Mobile</t>
  </si>
  <si>
    <t>} #sidebar .instalment .label</t>
  </si>
  <si>
    <t>} #sidebar buttons-field label.btn</t>
  </si>
  <si>
    <t>Payment Option Questions</t>
  </si>
  <si>
    <t>float: left;</t>
  </si>
  <si>
    <t>clear: both; position: relative;</t>
  </si>
  <si>
    <t>Button Field</t>
  </si>
  <si>
    <t>formly-field buttons-field</t>
  </si>
  <si>
    <t>display: block;</t>
  </si>
  <si>
    <t>fa-times</t>
  </si>
  <si>
    <t>fa-undo</t>
  </si>
  <si>
    <t>Iqumulate</t>
  </si>
  <si>
    <t>Rates</t>
  </si>
  <si>
    <t>Price From</t>
  </si>
  <si>
    <t>Price To</t>
  </si>
  <si>
    <t>Rate</t>
  </si>
  <si>
    <t>Application Fee</t>
  </si>
  <si>
    <t>Payment Frequency</t>
  </si>
  <si>
    <t>Initial Instalment Amount</t>
  </si>
  <si>
    <t>Can Change When Approved</t>
  </si>
  <si>
    <t>border-collapse: collapse;</t>
  </si>
  <si>
    <t>vertical-align: bottom;</t>
  </si>
  <si>
    <t>display: block; overflow: hidden; height: 0; position: absolute; top: -10000px</t>
  </si>
  <si>
    <t>Reset For New Quotes</t>
  </si>
  <si>
    <t>Purchase Refund</t>
  </si>
  <si>
    <t>Refund</t>
  </si>
  <si>
    <t>Confirmation</t>
  </si>
  <si>
    <t>Refund Options</t>
  </si>
  <si>
    <t>You have the option to receive your refund electronically into your bank account, or by a cheque in the mail. Plese select your preferred refund option below to complete your transaction.</t>
  </si>
  <si>
    <t>Next Refund Button</t>
  </si>
  <si>
    <t>Next None Button</t>
  </si>
  <si>
    <t>Purchase None</t>
  </si>
  <si>
    <t>Summary Label Expression</t>
  </si>
  <si>
    <t>Summary Position Expression</t>
  </si>
  <si>
    <t>'Liability Limit'</t>
  </si>
  <si>
    <t>Closed App Message</t>
  </si>
  <si>
    <t>Close Button</t>
  </si>
  <si>
    <t>The quote form has been closed. Thank you.</t>
  </si>
  <si>
    <t>We have calculated a cost to adjust your policy based on the information provided.</t>
  </si>
  <si>
    <t>Cost to Adjust</t>
  </si>
  <si>
    <t>To adjust your policy please review or complete the remaining questions and follow the prompts.</t>
  </si>
  <si>
    <t>To Adjust your policy please review or complete the remaining questions and follow the prompts.</t>
  </si>
  <si>
    <t>Based on the information provided there is no cost to adjust your policy.</t>
  </si>
  <si>
    <t>Adjustment Completed</t>
  </si>
  <si>
    <t>Thank you for adjusting your Special Insurance Policy from ABC Insurance. Your updated policy documentation has been sent to your email address.&lt;br /&gt;&lt;br /&gt;Thanks for doing business with us, and if you have any questions, please don't hesitate to call us.</t>
  </si>
  <si>
    <t>Thank you for adjusting your Special Insurance Policy from ABC Insurance. Your updated policy documentation has been sent to your email address.&lt;br/&gt;&lt;br/&gt;Note that because your selections resulted in the same premium as before, you are not required to provide any payment details.&lt;br/&gt;&lt;br/&gt;Thanks for doing business with us, and if you have any questions, please don't hesitate to call us.</t>
  </si>
  <si>
    <t>Your quote has been approved and is ready for you to review, and proceed with if you choose.&lt;br/&gt;&lt;br/&gt;You can also edit your quote details if you need to make changes, however please note that making changes to your quote could mean that the updated details will need to be reviewed again before your quote can be completed.&lt;br/&gt;&lt;br/&gt;If you have questions or concerns in the mean time you may request a call-back, and one of our representatives will contact you within one business day.</t>
  </si>
  <si>
    <t>Your quote has been endorsed by an underwriter and is ready for you to review, and proceed with if you choose.&lt;br/&gt;&lt;br/&gt;You can also edit your quote details if you need to make changes, however please note that making changes to your quote could mean that the updated details will need to be assessed by an underwriter again before you can proceed.&lt;br/&gt;&lt;br/&gt;If you have questions or concerns in the mean time you may request a call-back, and one of our representatives will contact you within one business day.</t>
  </si>
  <si>
    <t>Thank you for adjusting your Special Insurance Policy from ABC Insurance. Your updated policy documentation has been sent to your email address.&lt;br/&gt;&lt;br/&gt;The refund associated with your reduced premium will be processed using your selected method within 5 business days.&lt;br /&gt;&lt;br /&gt;Thanks for doing business with us, and if you have any questions, please don't hesitate to call us.</t>
  </si>
  <si>
    <t>Complete</t>
  </si>
  <si>
    <t>Searchable Text</t>
  </si>
  <si>
    <t>Search Select</t>
  </si>
  <si>
    <t>Request URL</t>
  </si>
  <si>
    <t>Request Payload</t>
  </si>
  <si>
    <t>Request Verb</t>
  </si>
  <si>
    <t>Include Quote Reference In Sidebar</t>
  </si>
  <si>
    <t>#sidebar .header .h3</t>
  </si>
  <si>
    <t>#sidebar .header .quote-reference</t>
  </si>
  <si>
    <t>Quote Reference Label</t>
  </si>
  <si>
    <t>Quote Reference Value</t>
  </si>
  <si>
    <t>#sidebar .header p</t>
  </si>
  <si>
    <t>Special Insurance</t>
  </si>
  <si>
    <t>Next Cancellation Button</t>
  </si>
  <si>
    <t>Cancellation Summary</t>
  </si>
  <si>
    <t>To cancel your policy please complete the remaining questions and follow the prompts.</t>
  </si>
  <si>
    <t>We have calculated a cost to cancel your policy based on the information provided.</t>
  </si>
  <si>
    <t>We have calculated your refund based on the information provided.</t>
  </si>
  <si>
    <t>Based on the information provided there is no refund due for cancelling your policy.</t>
  </si>
  <si>
    <t>Your cancellation needs to be reviewed by one of our representatives.</t>
  </si>
  <si>
    <t>Cancellation Needs Review</t>
  </si>
  <si>
    <t>Based on your selections your cancellation request needs to be reviewed before you can complete your cancellation.</t>
  </si>
  <si>
    <t>Cancellation Approved</t>
  </si>
  <si>
    <t>If you would like to discuss your cancellation with one of our representatives please request a call-back.</t>
  </si>
  <si>
    <t>We are unable to cancel your policy.</t>
  </si>
  <si>
    <t>Cancellation Declined</t>
  </si>
  <si>
    <t>Unfortunately you are ineligible to cancel this policy based on your selections.</t>
  </si>
  <si>
    <t>If you would like to discuss your policy with one of our representatives please request a call-back.</t>
  </si>
  <si>
    <t>We cannot cancel your policy online.</t>
  </si>
  <si>
    <t>Unfortunately our online channel is unable to process your calculation based of your selections.</t>
  </si>
  <si>
    <t>Please review the details of this cancellation.</t>
  </si>
  <si>
    <t>Cancellation Cost</t>
  </si>
  <si>
    <t>Please review the details of this cancellation. When ready, please approve, decline, or return the cancellation request to the customer to request more information.</t>
  </si>
  <si>
    <t>Cancellation refered for endorsement.</t>
  </si>
  <si>
    <t>Your cancellation has been approved and is ready for you to review and complete.</t>
  </si>
  <si>
    <t>We have approved your cancellation based on the information provided.</t>
  </si>
  <si>
    <t>Sidebar Cancellation</t>
  </si>
  <si>
    <t>Cancellation Completed</t>
  </si>
  <si>
    <t>Cancellation Refund Completed</t>
  </si>
  <si>
    <t>Cancellation None Completed</t>
  </si>
  <si>
    <t>Cancellation Payment Completed</t>
  </si>
  <si>
    <t>You have completed the cancellation of your insurance policy. A confirmation of your cancellation has been sent to your email address, including a credit note for your refund amount. The refund will be processed using your selected method within 5 business days. Thanks for doing business with us, and if you have any questions, please don't hesitate to call us.</t>
  </si>
  <si>
    <t>You have completed the cancellation of your insurance policy. A confirmation of your cancellation has been sent to your email address. Note that because your selections did not result in a refund, you are not required to provide any payment details. Thanks for doing business with us, and if you have any questions, please don't hesitate to call us.</t>
  </si>
  <si>
    <t>You have completed the cancellation of your insurance policy. A confirmation of your cancellation has been sent to your email address, including an invoice for your balance payment. Thanks for doing business with us, and if you have any questions, please don't hesitate to call us.</t>
  </si>
  <si>
    <t>Based on your selections, you are not required to make a payment, nor are you entitled to a refund.</t>
  </si>
  <si>
    <t>Quote Completed</t>
  </si>
  <si>
    <t>Quote Expired</t>
  </si>
  <si>
    <t>Based on your selections on of our representatives will need to review your details before you can complete your purchase. You will be notified by email when the review of your quote has been completed. You still have the option to edit your quote, which will allow you to make changes while also stopping the review process. If you have questions or concerns in the mean time you may request a call-back, and one of our representatives will contact you within one business day.</t>
  </si>
  <si>
    <t>This quote has been completed and can no longer be modified. If there is anything else we can help you with please request a call-back, and one of our representatives will contact you within one business day.</t>
  </si>
  <si>
    <t>Copy Button</t>
  </si>
  <si>
    <t>fa-clone</t>
  </si>
  <si>
    <t>Copy To New Quote</t>
  </si>
  <si>
    <t>The quote you're trying to edit has expired. Would you like to copy the question answers from this quote, and use them to pre-populate a new quote?</t>
  </si>
  <si>
    <t>getQuoteType() == 'adjustment' || getQuoteType() == 'cancellation' || number(getCalculationResultByPath('payment.payableComponents.totalPayable')) &lt; 100</t>
  </si>
  <si>
    <t>Quote Resume</t>
  </si>
  <si>
    <t>Start New Quote Button</t>
  </si>
  <si>
    <t>Resume Previous Quote Button</t>
  </si>
  <si>
    <t>Resume</t>
  </si>
  <si>
    <t>New</t>
  </si>
  <si>
    <t>fa-plus</t>
  </si>
  <si>
    <t>Resume Existing Quote</t>
  </si>
  <si>
    <t>Would you like to resume the quote you previously created, or start a brand new quote?</t>
  </si>
  <si>
    <t>questions-widget.statusVariables</t>
  </si>
  <si>
    <t>Search Select Input Control</t>
  </si>
  <si>
    <t>Search Select Value</t>
  </si>
  <si>
    <t>Search Select Container</t>
  </si>
  <si>
    <t>Search Select Value Container</t>
  </si>
  <si>
    <t>transparent</t>
  </si>
  <si>
    <t>33px !important</t>
  </si>
  <si>
    <t>12px !important</t>
  </si>
  <si>
    <t>23px</t>
  </si>
  <si>
    <t>Search Select Input Control Container</t>
  </si>
  <si>
    <t>.input-group .form-control, .input-group-addon, .input-group-btn</t>
  </si>
  <si>
    <t>Form Control Display</t>
  </si>
  <si>
    <t>formly-field .form-control, .ng-select.ng-select-single &gt; .ng-select-container</t>
  </si>
  <si>
    <t>formly-field .form-control.ng-valid.ng-touched, formly-field .form-control.ng-valid.ng-touched + .form-control.file-upload, .ng-select.ng-valid &gt; .ng-select-container</t>
  </si>
  <si>
    <t>formly-field .form-control.ng-pending.ng-touched, formly-field .form-control.ng-pending.ng-touched + .form-control.file-upload, .ng-select.ng-pending &gt; .ng-select-container</t>
  </si>
  <si>
    <t>formly-field .form-control.ng-valid:hover, formly-field .form-control.ng-invalid:hover, formly-field .form-control.ng-pending:hover, .ng-select:hover &gt; .ng-select-container</t>
  </si>
  <si>
    <t>Search Select Clear Button</t>
  </si>
  <si>
    <t>formly-field .form-control.ng-valid:focus, formly-field .form-control.ng-invalid:focus, formly-field .form-control.ng-pending:focus,        ng-select.ng-select.ng-select-focused &gt; .ng-select-container,       ng-select.ng-select.ng-select-focused:not(.ng-select-opened):not(.ng-invalid) &gt; .ng-select-container,     ng-select.ng-select.ng-valid.ng-select-focused &gt; .ng-select-container</t>
  </si>
  <si>
    <t>cursor: text;</t>
  </si>
  <si>
    <t>min-height: 47px; cursor: text;</t>
  </si>
  <si>
    <t>Search Select Drop Down Panel</t>
  </si>
  <si>
    <t>.ng-dropdown-panel, .ng-dropdown-panel.ng-select-bottom</t>
  </si>
  <si>
    <t>Search Select Drop Down Panel Option</t>
  </si>
  <si>
    <t>box-shadow:  0 2px 2px -3px rgba(0,0,0,.2), 0 3px 6px 1px rgba(0,0,0,.14), 0 1px 7px 1px rgba(0,0,0,.12);</t>
  </si>
  <si>
    <t>.scroll-host</t>
  </si>
  <si>
    <t>.scroll-host::-webkit-scrollbar</t>
  </si>
  <si>
    <t>.scroll-host::-webkit-scrollbar-button</t>
  </si>
  <si>
    <t>.scroll-host::-webkit-scrollbar-corner</t>
  </si>
  <si>
    <t>.scroll-host::-webkit-scrollbar-thumb</t>
  </si>
  <si>
    <t>Scroll Host Scrollbar</t>
  </si>
  <si>
    <t>Scroll Host Scrollbar Button</t>
  </si>
  <si>
    <t>Scroll Host Scrollbar Corner</t>
  </si>
  <si>
    <t>Scroll Host Scrollbar Thumb</t>
  </si>
  <si>
    <t>5px solid rgba(224, 224, 224, 0);</t>
  </si>
  <si>
    <t>background-clip: padding-box; box-shadow: inset -1px -1px 0px rgba(224, 224, 224, 0.5), inset 1px 1px 0px rgb(224 224 224);</t>
  </si>
  <si>
    <t>Scroll Bars</t>
  </si>
  <si>
    <t>48px</t>
  </si>
  <si>
    <t>Search Select Drop Down Panel Option Selected</t>
  </si>
  <si>
    <t>#E1E1E1</t>
  </si>
  <si>
    <t>#F1F1F1</t>
  </si>
  <si>
    <t>Search Select Drop Down Panel Option Hover</t>
  </si>
  <si>
    <t>.ng-dropdown-panel .ng-dropdown-panel-items .ng-option</t>
  </si>
  <si>
    <t>.ng-dropdown-panel .ng-dropdown-panel-items .ng-option.ng-option-marked</t>
  </si>
  <si>
    <t>.ng-dropdown-panel .ng-dropdown-panel-items .ng-option.ng-option-selected</t>
  </si>
  <si>
    <t>scrollbar-color: #e0e0e0 transparent; scrollbar-width: thin;</t>
  </si>
  <si>
    <t>Scroll Host</t>
  </si>
  <si>
    <t>Quote Resume Expired</t>
  </si>
  <si>
    <t>Previous Quote Expired</t>
  </si>
  <si>
    <t>Copy Answers</t>
  </si>
  <si>
    <t>Start New</t>
  </si>
  <si>
    <t>The quote you previously created has expired. Would you like to start a brand new quote, or would you like to pre-populate your new quote with the question answers from your previous quote?</t>
  </si>
  <si>
    <t>Search Select Clear Button Wrapper</t>
  </si>
  <si>
    <t>.input-group</t>
  </si>
  <si>
    <t>Input Group</t>
  </si>
  <si>
    <t>Search Select Spinner Animation</t>
  </si>
  <si>
    <t>Auto Approved Header</t>
  </si>
  <si>
    <t>Auto Approved Label</t>
  </si>
  <si>
    <t>Auto Approved Message</t>
  </si>
  <si>
    <t>Step Removed Items</t>
  </si>
  <si>
    <t>nav#progress-bar h4.removed-items</t>
  </si>
  <si>
    <t>Custom Properties</t>
  </si>
  <si>
    <t>Radio Loader</t>
  </si>
  <si>
    <t>formly-field .radio .loader</t>
  </si>
  <si>
    <t>Radio No Items</t>
  </si>
  <si>
    <t>formly-field .radio .no-items</t>
  </si>
  <si>
    <t>formly-field .form-control.ng-invalid.ng-touched, formly-field .form-control.ng-invalid.ng-touched + .form-control.file-upload, .ng-select.ng-touched.ng-invalid &gt; .ng-select-container</t>
  </si>
  <si>
    <t>Default Currency</t>
  </si>
  <si>
    <t>AUD</t>
  </si>
  <si>
    <t>Quote ref:</t>
  </si>
  <si>
    <t>Required For Calculations</t>
  </si>
  <si>
    <t>.ng-select.search-select</t>
  </si>
  <si>
    <t>.ng-select.search-select .ng-select-container</t>
  </si>
  <si>
    <t>.ng-select.search-select .ng-select-container .ng-value-container</t>
  </si>
  <si>
    <t>.ng-select.search-select.ng-select-single .ng-select-container .ng-value-container, .ng-select.search-select.ng-select-single .ng-select-container .ng-value-container .ng-value</t>
  </si>
  <si>
    <t>.ng-select.search-select.ng-select-single .ng-select-container .ng-value-container .ng-input</t>
  </si>
  <si>
    <t>.ng-select.search-select.ng-select-single .ng-select-container .ng-value-container .ng-input&gt;input</t>
  </si>
  <si>
    <t>.ng-select.search-select .ng-clear-wrapper</t>
  </si>
  <si>
    <t>.ng-select.search-select .ng-clear-wrapper .ng-clear, .ng-select.search-select .ng-clear-wrapper:hover .ng-clear</t>
  </si>
  <si>
    <t>.ng-select.search-select formly-field span.input-group-addon svg</t>
  </si>
  <si>
    <t>Merchant Fee Rounding Method</t>
  </si>
  <si>
    <t>Rounding Methods</t>
  </si>
  <si>
    <t>Normal</t>
  </si>
  <si>
    <t>Down</t>
  </si>
  <si>
    <t>Up</t>
  </si>
  <si>
    <t>Style Sheets</t>
  </si>
  <si>
    <t>Style Sheet 1</t>
  </si>
  <si>
    <t>Style Sheet 2</t>
  </si>
  <si>
    <t>https://app.ubind.com.au/%{ myVar }%.css</t>
  </si>
  <si>
    <t>https://app.ubind.com.au/%{ myVar2 }%.css</t>
  </si>
  <si>
    <t>development</t>
  </si>
  <si>
    <t>Tags</t>
  </si>
  <si>
    <t>disclosure paint</t>
  </si>
  <si>
    <t>Amount Funded</t>
  </si>
  <si>
    <t>Regular Instalment Amount</t>
  </si>
  <si>
    <t>Properties JSON</t>
  </si>
  <si>
    <t>Font Awesome Kit</t>
  </si>
  <si>
    <t>State NSW</t>
  </si>
  <si>
    <t>State ACT</t>
  </si>
  <si>
    <t>State VIC</t>
  </si>
  <si>
    <t>State QLD</t>
  </si>
  <si>
    <t>State SA</t>
  </si>
  <si>
    <t>State WA</t>
  </si>
  <si>
    <t>State NT</t>
  </si>
  <si>
    <t>State TAS</t>
  </si>
  <si>
    <t>State Overseas</t>
  </si>
  <si>
    <t>Incident Date</t>
  </si>
  <si>
    <t>Claim Amount</t>
  </si>
  <si>
    <t>Claims List</t>
  </si>
  <si>
    <t>table.summary-table</t>
  </si>
  <si>
    <t>table.summary-table tr</t>
  </si>
  <si>
    <t>table.summary-table th</t>
  </si>
  <si>
    <t>table.summary-table td</t>
  </si>
  <si>
    <t>@media (max-width: 767px) { #sidebar aside</t>
  </si>
  <si>
    <t>@media (max-width: 767px) { #sidebar #calculation .body .instalment + .message</t>
  </si>
  <si>
    <t>@media (max-width: 767px) { #sidebar .instalment</t>
  </si>
  <si>
    <t>@media (max-width: 767px) { #sidebar questions-widget</t>
  </si>
  <si>
    <t>#sidebar .body .price .currency-major-units</t>
  </si>
  <si>
    <t>#sidebar .body .price .currency-minor-units</t>
  </si>
  <si>
    <t>NSW Stamp Duty Exemption</t>
  </si>
  <si>
    <t>Icon Custom Remove</t>
  </si>
  <si>
    <t>.glyphicon-remove.custom</t>
  </si>
  <si>
    <t>height: 54px; position: relative; top: 9px !important;</t>
  </si>
  <si>
    <t>glyphicon-remove md custom</t>
  </si>
  <si>
    <t>line-height: 1.2;</t>
  </si>
  <si>
    <t>newBusiness</t>
  </si>
  <si>
    <t>Liability</t>
  </si>
  <si>
    <t>Liability Loading Factor</t>
  </si>
  <si>
    <t>Liability Additional Premium</t>
  </si>
  <si>
    <t>Liability Special Conditions</t>
  </si>
  <si>
    <t>Limit</t>
  </si>
  <si>
    <t>Last Premium (disabled)</t>
  </si>
  <si>
    <t>Total Claims Amount (disabled)</t>
  </si>
  <si>
    <t xml:space="preserve">   Note: To inject the value of the last premium, remove the (disabled) at the end of the property name</t>
  </si>
  <si>
    <t xml:space="preserve">   Note: To inject the value of the Total Claims Amount, remove the (disabled) at the end of the property name</t>
  </si>
  <si>
    <t>Liability Custom Premium</t>
  </si>
  <si>
    <t>Would like to include liability cover as part of your quote?</t>
  </si>
  <si>
    <t>cursor: not-allowed;</t>
  </si>
  <si>
    <t>Form Control Content Disabled</t>
  </si>
  <si>
    <t>.ng-select.search-select.ng-select-single.ng-select-disabled .ng-select-container .ng-value-container .ng-input&gt;input, .ng-select.ng-select-single.ng-select-disabled .ng-arrow-wrapper</t>
  </si>
  <si>
    <t>formly-field .form-control[disabled], .ng-select.ng-select-single.ng-select-disabled &gt; .ng-select-container, .ng-select.ng-select-single.ng-select-disabled:hover &gt; .ng-select-container</t>
  </si>
  <si>
    <t>incomplete</t>
  </si>
  <si>
    <t>Other Details</t>
  </si>
  <si>
    <t>Injected Rating Factors</t>
  </si>
  <si>
    <t>Quote Type</t>
  </si>
  <si>
    <t>Quote State</t>
  </si>
  <si>
    <t>Environment</t>
  </si>
  <si>
    <t>Injected</t>
  </si>
  <si>
    <t>src: url('%{ getAssetsFolderUrl() }%/sample.eot'); src: url('%{ getAssetsFolderUrl() }%/sample.eot#iefix') format('embedded-opentype'), url('%{ getAssetsFolderUrl() }%/sample.woff2') format('woff2'), url('%{ getAssetsFolderUrl() }%/sample.woff') format('woff'), url('%{ getAssetsFolderUrl() }%/sample.ttf') format('truetype'), url('%{ getAssetsFolderUrl() }%/sample.svg#sample') format('svg'); font-weight: normal; font-style: normal;</t>
  </si>
  <si>
    <t>Liability Cover</t>
  </si>
  <si>
    <t>The amount of tools cover is %{ currencyAsString(toolsLimit) }%.</t>
  </si>
  <si>
    <t>Step Incomplete</t>
  </si>
  <si>
    <t>nav#progress-bar h4.incomplete</t>
  </si>
  <si>
    <t>nav#progress-bar h4.completed</t>
  </si>
  <si>
    <t>Step Completed</t>
  </si>
  <si>
    <t>4px solid #f5f5f5</t>
  </si>
  <si>
    <t>4px solid #e0e0e0</t>
  </si>
  <si>
    <t>Mobile Breakpoint Pixels</t>
  </si>
  <si>
    <t>Reveal</t>
  </si>
  <si>
    <t>Previous Article Button</t>
  </si>
  <si>
    <t>Next Article Button</t>
  </si>
  <si>
    <t>Progress Widget</t>
  </si>
  <si>
    <t>Show Progress Widget</t>
  </si>
  <si>
    <t>Minimum Step Width Pixels</t>
  </si>
  <si>
    <t>Show Visuals</t>
  </si>
  <si>
    <t>Show Numbers</t>
  </si>
  <si>
    <t>Show Icons</t>
  </si>
  <si>
    <t>Show Completion</t>
  </si>
  <si>
    <t>Active Color</t>
  </si>
  <si>
    <t>rgb(51, 122, 183)</t>
  </si>
  <si>
    <t>Active Fade Out Color</t>
  </si>
  <si>
    <t>rgb(51, 122, 183, 0)</t>
  </si>
  <si>
    <t>Past Color</t>
  </si>
  <si>
    <t>rgb(225, 171, 18)</t>
  </si>
  <si>
    <t>Past Fade Out Color</t>
  </si>
  <si>
    <t>rgb(225, 171, 18, 0)</t>
  </si>
  <si>
    <t>Future Color</t>
  </si>
  <si>
    <t>Future Fade Out Color</t>
  </si>
  <si>
    <t>Line Thickness</t>
  </si>
  <si>
    <t>Icon Color</t>
  </si>
  <si>
    <t>Number Color</t>
  </si>
  <si>
    <t>Icon Font Size</t>
  </si>
  <si>
    <t>Number Font Size</t>
  </si>
  <si>
    <t>Number Font Wieght</t>
  </si>
  <si>
    <t>Number Font Family</t>
  </si>
  <si>
    <t>Symbol Container Margin</t>
  </si>
  <si>
    <t>Symbol Container Border Radius</t>
  </si>
  <si>
    <t>Progress Step Icons</t>
  </si>
  <si>
    <t>Active</t>
  </si>
  <si>
    <t>fa-solid fa-pen</t>
  </si>
  <si>
    <t>First</t>
  </si>
  <si>
    <t>Last</t>
  </si>
  <si>
    <t>Future</t>
  </si>
  <si>
    <t>Past</t>
  </si>
  <si>
    <t>Inactive</t>
  </si>
  <si>
    <t>8e34eba976</t>
  </si>
  <si>
    <t>Symbol Container Size</t>
  </si>
  <si>
    <t>Empty Symbol Container Size</t>
  </si>
  <si>
    <t>Use Equal Width Steps</t>
  </si>
  <si>
    <t>glyphicon glyphicon-ok md</t>
  </si>
  <si>
    <t>Calculation State</t>
  </si>
  <si>
    <t>Please enter the question sets which are required to be valid for the quote to reach that state. The states are in order of progression, and are cumulative, so you don't need to repeat any question sets on the next row.</t>
  </si>
  <si>
    <t>Question Set 1</t>
  </si>
  <si>
    <t>Question Set 2</t>
  </si>
  <si>
    <t>Question Set 3</t>
  </si>
  <si>
    <t>Question Set 4</t>
  </si>
  <si>
    <t>Question Set 5</t>
  </si>
  <si>
    <t>Question Set 6</t>
  </si>
  <si>
    <t>Question Set 7</t>
  </si>
  <si>
    <t>Question Set 8</t>
  </si>
  <si>
    <t>Question Set 9</t>
  </si>
  <si>
    <t>Question Set 10</t>
  </si>
  <si>
    <t>Line Valid</t>
  </si>
  <si>
    <t>Up To Valid</t>
  </si>
  <si>
    <t>premiumEstimate</t>
  </si>
  <si>
    <t>premiumComplete</t>
  </si>
  <si>
    <t>bindingQuote</t>
  </si>
  <si>
    <t>Field 8</t>
  </si>
  <si>
    <t>Slider</t>
  </si>
  <si>
    <t>Field 9</t>
  </si>
  <si>
    <t>Range Slider</t>
  </si>
  <si>
    <t>Sliders</t>
  </si>
  <si>
    <t>Vertical Height</t>
  </si>
  <si>
    <t>Bar</t>
  </si>
  <si>
    <t>Color</t>
  </si>
  <si>
    <t>rgb(44, 110, 195, 0.33)</t>
  </si>
  <si>
    <t>Thickness</t>
  </si>
  <si>
    <t>Selection Bar</t>
  </si>
  <si>
    <t>rgb(44, 110, 195)</t>
  </si>
  <si>
    <t>Thumb</t>
  </si>
  <si>
    <t>Highlight Ratio</t>
  </si>
  <si>
    <t>Tick</t>
  </si>
  <si>
    <t>rgb(144, 184, 235)</t>
  </si>
  <si>
    <t>Selected Color</t>
  </si>
  <si>
    <t>rgb(84, 139, 209)</t>
  </si>
  <si>
    <t>Disabled</t>
  </si>
  <si>
    <t>Bar Color</t>
  </si>
  <si>
    <t>Selection Bar Color</t>
  </si>
  <si>
    <t>Thumb Color</t>
  </si>
  <si>
    <t>Tick Color</t>
  </si>
  <si>
    <t>Bubble</t>
  </si>
  <si>
    <t>Text Color</t>
  </si>
  <si>
    <t>Legend</t>
  </si>
  <si>
    <t>Item Width</t>
  </si>
  <si>
    <t>Simple Mode Breakpoint Pixels</t>
  </si>
  <si>
    <t>Show Line For Last Step In Simple Mode</t>
  </si>
  <si>
    <t>Css Class</t>
  </si>
  <si>
    <t>container-wrapper.custom-dob.custom-dob-date-check</t>
  </si>
  <si>
    <t>-25px</t>
  </si>
  <si>
    <t>Date Of Birth Check</t>
  </si>
  <si>
    <t>nav#formFooter-actions</t>
  </si>
  <si>
    <t>nav#formFooter-actions .btn-icon</t>
  </si>
  <si>
    <t>nav#formFooter-actions .btn</t>
  </si>
  <si>
    <t>nav#formFooter-actions .btn.btn-primary</t>
  </si>
  <si>
    <t>nav#formFooter-actions .btn.btn-primary:hover</t>
  </si>
  <si>
    <t>nav#formFooter-actions .btn.btn-primary:active</t>
  </si>
  <si>
    <t>nav#formFooter-actions .btn.btn-secondary</t>
  </si>
  <si>
    <t>nav#formFooter-actions .btn.btn-secondary:hover</t>
  </si>
  <si>
    <t>nav#formFooter-actions .btn.btn-secondary:active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</si>
</sst>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43" formatCode="_-* #,##0.00_-;\-* #,##0.00_-;_-* &quot;-&quot;??_-;_-@_-"/>
    <numFmt numFmtId="164" formatCode="_(&quot;$&quot;* #,##0_);_(&quot;$&quot;* \(#,##0\);_(&quot;$&quot;* &quot;-&quot;_);_(@_)"/>
    <numFmt numFmtId="165" formatCode="_-&quot;$&quot;* #,##0_-;\-&quot;$&quot;* #,##0_-;_-&quot;$&quot;* &quot;-&quot;??_-;_-@_-"/>
    <numFmt numFmtId="166" formatCode="0.0%"/>
  </numFmts>
  <fonts count="7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
      <sz val="11"/>
      <color theme="1"/>
      <name val="Calibri"/>
      <family val="2"/>
      <scheme val="minor"/>
    </font>
    <font>
      <sz val="8"/>
      <name val="Calibri"/>
      <family val="2"/>
      <scheme val="minor"/>
    </font>
    <font>
      <i/>
      <sz val="11"/>
      <color theme="0" tint="-0.249977111117893"/>
      <name val="Calibri"/>
      <family val="2"/>
      <scheme val="minor"/>
    </font>
    <font>
      <sz val="8"/>
      <name val="Calibri"/>
      <family val="2"/>
      <scheme val="minor"/>
    </font>
    <font>
      <sz val="8"/>
      <name val="Calibri"/>
      <family val="2"/>
      <scheme val="minor"/>
    </font>
    <font>
      <sz val="11"/>
      <color theme="1"/>
      <name val="Calibri"/>
      <family val="2"/>
      <scheme val="minor"/>
    </font>
    <font>
      <sz val="8"/>
      <name val="Calibri"/>
      <family val="2"/>
      <scheme val="minor"/>
    </font>
    <font>
      <sz val="11"/>
      <color theme="0"/>
      <name val="Calibri"/>
      <family val="2"/>
      <scheme val="minor"/>
    </font>
    <font>
      <sz val="11"/>
      <color theme="2"/>
      <name val="Calibri"/>
      <family val="2"/>
      <scheme val="minor"/>
    </font>
    <font>
      <sz val="11"/>
      <color theme="6"/>
      <name val="Calibri"/>
      <family val="2"/>
      <scheme val="minor"/>
    </font>
    <font>
      <sz val="8"/>
      <name val="Calibri"/>
      <charset val="134"/>
      <scheme val="minor"/>
    </font>
  </fonts>
  <fills count="11">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
      <patternFill patternType="solid">
        <fgColor theme="9" tint="-0.249977111117893"/>
        <bgColor theme="9" tint="-0.249977111117893"/>
      </patternFill>
    </fill>
    <fill>
      <patternFill patternType="solid">
        <fgColor theme="9"/>
        <bgColor theme="9"/>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03030"/>
      </left>
      <right style="thin">
        <color rgb="FF303030"/>
      </right>
      <top style="thin">
        <color rgb="FF303030"/>
      </top>
      <bottom style="thin">
        <color rgb="FF303030"/>
      </bottom>
      <diagonal/>
    </border>
  </borders>
  <cellStyleXfs count="16">
    <xf numFmtId="0" fontId="0" fillId="0" borderId="0">
      <alignment vertical="center"/>
    </xf>
    <xf numFmtId="44" fontId="52" fillId="0" borderId="0" applyFont="0" applyFill="0" applyBorder="0" applyAlignment="0" applyProtection="0"/>
    <xf numFmtId="9" fontId="52" fillId="0" borderId="0" applyFont="0" applyFill="0" applyBorder="0" applyAlignment="0" applyProtection="0"/>
    <xf numFmtId="0" fontId="56" fillId="5" borderId="1" applyNumberFormat="0" applyAlignment="0" applyProtection="0"/>
    <xf numFmtId="0" fontId="59" fillId="0" borderId="6" applyNumberFormat="0" applyFill="0" applyAlignment="0" applyProtection="0">
      <alignment vertical="center"/>
    </xf>
    <xf numFmtId="0" fontId="54" fillId="3" borderId="3" applyNumberFormat="0" applyAlignment="0" applyProtection="0"/>
    <xf numFmtId="0" fontId="57" fillId="6" borderId="5" applyNumberFormat="0" applyAlignment="0" applyProtection="0"/>
    <xf numFmtId="0" fontId="55" fillId="4" borderId="4" applyNumberFormat="0" applyAlignment="0" applyProtection="0"/>
    <xf numFmtId="0" fontId="51" fillId="2" borderId="0" applyNumberFormat="0" applyBorder="0" applyAlignment="0" applyProtection="0"/>
    <xf numFmtId="0" fontId="58" fillId="7" borderId="2" applyProtection="0">
      <alignment horizontal="left" vertical="top"/>
    </xf>
    <xf numFmtId="0" fontId="57" fillId="6" borderId="7" applyAlignment="0" applyProtection="0"/>
    <xf numFmtId="0" fontId="59" fillId="8" borderId="9" applyAlignment="0" applyProtection="0">
      <alignment vertical="center"/>
    </xf>
    <xf numFmtId="0" fontId="60" fillId="8" borderId="0">
      <alignment vertical="center"/>
    </xf>
    <xf numFmtId="0" fontId="61" fillId="8" borderId="8" applyAlignment="0" applyProtection="0">
      <alignment vertical="center"/>
    </xf>
    <xf numFmtId="0" fontId="62" fillId="8" borderId="8" applyAlignment="0" applyProtection="0">
      <alignment vertical="center"/>
    </xf>
    <xf numFmtId="43" fontId="68" fillId="0" borderId="0" applyFont="0" applyFill="0" applyBorder="0" applyAlignment="0" applyProtection="0"/>
  </cellStyleXfs>
  <cellXfs count="199">
    <xf numFmtId="0" fontId="0" fillId="0" borderId="0" xfId="0">
      <alignment vertical="center"/>
    </xf>
    <xf numFmtId="0" fontId="53" fillId="0" borderId="0" xfId="0" applyFont="1">
      <alignment vertical="center"/>
    </xf>
    <xf numFmtId="0" fontId="60" fillId="8" borderId="0" xfId="12">
      <alignment vertical="center"/>
    </xf>
    <xf numFmtId="0" fontId="61" fillId="8" borderId="8" xfId="13">
      <alignment vertical="center"/>
    </xf>
    <xf numFmtId="44" fontId="0" fillId="0" borderId="0" xfId="1" applyFont="1" applyAlignment="1">
      <alignment vertical="center"/>
    </xf>
    <xf numFmtId="0" fontId="61" fillId="8" borderId="8" xfId="13" applyAlignment="1">
      <alignment vertical="center"/>
    </xf>
    <xf numFmtId="4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53" fillId="0" borderId="0" xfId="0" applyFont="1" applyProtection="1">
      <alignment vertical="center"/>
      <protection locked="0"/>
    </xf>
    <xf numFmtId="0" fontId="57" fillId="6" borderId="7" xfId="10" applyAlignment="1" applyProtection="1">
      <alignment vertical="center"/>
      <protection locked="0"/>
    </xf>
    <xf numFmtId="44" fontId="0" fillId="0" borderId="0" xfId="1" applyFont="1" applyAlignment="1" applyProtection="1">
      <alignment vertical="center"/>
      <protection locked="0"/>
    </xf>
    <xf numFmtId="14" fontId="57" fillId="6" borderId="7" xfId="10" applyNumberFormat="1" applyAlignment="1" applyProtection="1">
      <alignment vertical="center"/>
      <protection locked="0"/>
    </xf>
    <xf numFmtId="0" fontId="61" fillId="8" borderId="8" xfId="13" applyProtection="1">
      <alignment vertical="center"/>
    </xf>
    <xf numFmtId="0" fontId="61" fillId="8" borderId="8" xfId="13" applyAlignment="1" applyProtection="1">
      <alignment vertical="center"/>
    </xf>
    <xf numFmtId="0" fontId="59" fillId="8" borderId="9" xfId="11" applyProtection="1">
      <alignment vertical="center"/>
    </xf>
    <xf numFmtId="0" fontId="60" fillId="8" borderId="0" xfId="12" applyProtection="1">
      <alignment vertical="center"/>
      <protection locked="0"/>
    </xf>
    <xf numFmtId="0" fontId="60" fillId="8" borderId="0" xfId="12" applyAlignment="1">
      <alignment horizontal="left" vertical="center"/>
    </xf>
    <xf numFmtId="0" fontId="59" fillId="8" borderId="9" xfId="11" applyAlignment="1">
      <alignment horizontal="left" vertical="center"/>
    </xf>
    <xf numFmtId="0" fontId="0" fillId="0" borderId="0" xfId="0" applyAlignment="1" applyProtection="1">
      <alignment horizontal="left" vertical="center"/>
      <protection locked="0"/>
    </xf>
    <xf numFmtId="9" fontId="0" fillId="0" borderId="0" xfId="2" applyFont="1" applyAlignment="1" applyProtection="1">
      <alignment vertical="center"/>
      <protection locked="0"/>
    </xf>
    <xf numFmtId="0" fontId="59" fillId="8" borderId="9" xfId="11" applyAlignment="1" applyProtection="1">
      <alignment horizontal="left" vertical="center"/>
    </xf>
    <xf numFmtId="0" fontId="0" fillId="0" borderId="0" xfId="0" applyAlignment="1">
      <alignment horizontal="left" vertical="center"/>
    </xf>
    <xf numFmtId="0" fontId="61" fillId="8" borderId="8" xfId="13" applyAlignment="1" applyProtection="1">
      <alignment horizontal="left" vertical="center"/>
    </xf>
    <xf numFmtId="14" fontId="0" fillId="0" borderId="0" xfId="0" applyNumberFormat="1" applyAlignment="1" applyProtection="1">
      <alignment horizontal="left" vertical="center"/>
      <protection locked="0"/>
    </xf>
    <xf numFmtId="14" fontId="59" fillId="8" borderId="9" xfId="11" applyNumberFormat="1" applyAlignment="1">
      <alignment horizontal="left" vertical="center"/>
    </xf>
    <xf numFmtId="14" fontId="60" fillId="8" borderId="0" xfId="12" applyNumberFormat="1" applyAlignment="1">
      <alignment horizontal="left" vertical="center"/>
    </xf>
    <xf numFmtId="14" fontId="60" fillId="8" borderId="0" xfId="12" applyNumberFormat="1" applyProtection="1">
      <alignment vertical="center"/>
      <protection locked="0"/>
    </xf>
    <xf numFmtId="14" fontId="0" fillId="0" borderId="0" xfId="0" applyNumberFormat="1" applyProtection="1">
      <alignment vertical="center"/>
      <protection locked="0"/>
    </xf>
    <xf numFmtId="9" fontId="0" fillId="0" borderId="0" xfId="2" applyFont="1" applyFill="1" applyAlignment="1" applyProtection="1">
      <alignment vertical="center"/>
      <protection locked="0"/>
    </xf>
    <xf numFmtId="9" fontId="0" fillId="0" borderId="0" xfId="0" applyNumberFormat="1" applyProtection="1">
      <alignment vertical="center"/>
      <protection locked="0"/>
    </xf>
    <xf numFmtId="166" fontId="0" fillId="0" borderId="0" xfId="2" applyNumberFormat="1" applyFont="1" applyAlignment="1" applyProtection="1">
      <alignment vertical="center"/>
      <protection locked="0"/>
    </xf>
    <xf numFmtId="44" fontId="0" fillId="0" borderId="0" xfId="0" applyNumberFormat="1" applyProtection="1">
      <alignment vertical="center"/>
      <protection locked="0"/>
    </xf>
    <xf numFmtId="0" fontId="61" fillId="8" borderId="8" xfId="13" applyAlignment="1" applyProtection="1">
      <alignment horizontal="left" vertical="center"/>
      <protection locked="0"/>
    </xf>
    <xf numFmtId="0" fontId="61" fillId="8" borderId="8" xfId="13" applyProtection="1">
      <alignment vertical="center"/>
      <protection locked="0"/>
    </xf>
    <xf numFmtId="0" fontId="53" fillId="0" borderId="0" xfId="0" applyFont="1" applyAlignment="1" applyProtection="1">
      <alignment horizontal="left" vertical="center"/>
      <protection locked="0"/>
    </xf>
    <xf numFmtId="44" fontId="0" fillId="0" borderId="0" xfId="1" applyFont="1" applyFill="1" applyAlignment="1" applyProtection="1">
      <alignment vertical="center"/>
      <protection locked="0"/>
    </xf>
    <xf numFmtId="44" fontId="53" fillId="0" borderId="0" xfId="1" applyFont="1" applyAlignment="1" applyProtection="1">
      <alignment vertical="center"/>
      <protection locked="0"/>
    </xf>
    <xf numFmtId="49" fontId="59" fillId="8" borderId="9" xfId="11" applyNumberFormat="1" applyAlignment="1" applyProtection="1">
      <alignment horizontal="left" vertical="center"/>
    </xf>
    <xf numFmtId="49" fontId="53" fillId="0" borderId="0" xfId="0" applyNumberFormat="1" applyFont="1" applyAlignment="1">
      <alignment horizontal="left" vertical="center"/>
    </xf>
    <xf numFmtId="49" fontId="61" fillId="8" borderId="8" xfId="13" applyNumberFormat="1" applyAlignment="1" applyProtection="1">
      <alignment horizontal="left" vertical="center"/>
    </xf>
    <xf numFmtId="49" fontId="0" fillId="0" borderId="0" xfId="0" applyNumberFormat="1" applyAlignment="1" applyProtection="1">
      <alignment horizontal="left" vertical="center"/>
      <protection locked="0"/>
    </xf>
    <xf numFmtId="49" fontId="60" fillId="8" borderId="0" xfId="12" applyNumberFormat="1" applyAlignment="1">
      <alignment horizontal="left" vertical="center"/>
    </xf>
    <xf numFmtId="49" fontId="53" fillId="0" borderId="0" xfId="0" applyNumberFormat="1" applyFont="1" applyAlignment="1" applyProtection="1">
      <alignment horizontal="left" vertical="center"/>
      <protection locked="0"/>
    </xf>
    <xf numFmtId="0" fontId="53" fillId="0" borderId="0" xfId="0" applyFont="1" applyAlignment="1">
      <alignment horizontal="left" vertical="center"/>
    </xf>
    <xf numFmtId="0" fontId="60" fillId="0" borderId="0" xfId="12" applyFill="1" applyProtection="1">
      <alignment vertical="center"/>
      <protection locked="0"/>
    </xf>
    <xf numFmtId="0" fontId="62" fillId="8" borderId="8" xfId="14" applyAlignment="1" applyProtection="1">
      <alignment horizontal="left" vertical="center"/>
      <protection locked="0"/>
    </xf>
    <xf numFmtId="14" fontId="59" fillId="8" borderId="9" xfId="11" applyNumberFormat="1" applyAlignment="1" applyProtection="1">
      <alignment horizontal="left" vertical="center"/>
    </xf>
    <xf numFmtId="14" fontId="53" fillId="0" borderId="0" xfId="0" applyNumberFormat="1" applyFont="1" applyAlignment="1">
      <alignment horizontal="left" vertical="center"/>
    </xf>
    <xf numFmtId="14" fontId="61" fillId="8" borderId="8" xfId="13" applyNumberFormat="1" applyAlignment="1" applyProtection="1">
      <alignment horizontal="left" vertical="center"/>
    </xf>
    <xf numFmtId="10" fontId="61" fillId="8" borderId="8" xfId="13" applyNumberFormat="1" applyAlignment="1" applyProtection="1">
      <alignment vertical="center"/>
    </xf>
    <xf numFmtId="49" fontId="61" fillId="8" borderId="8" xfId="13" applyNumberFormat="1" applyProtection="1">
      <alignment vertical="center"/>
    </xf>
    <xf numFmtId="49" fontId="0" fillId="0" borderId="0" xfId="0" applyNumberFormat="1" applyProtection="1">
      <alignment vertical="center"/>
      <protection locked="0"/>
    </xf>
    <xf numFmtId="49" fontId="53" fillId="0" borderId="0" xfId="0" applyNumberFormat="1" applyFont="1" applyProtection="1">
      <alignment vertical="center"/>
      <protection locked="0"/>
    </xf>
    <xf numFmtId="0" fontId="59" fillId="8" borderId="9" xfId="11">
      <alignment vertical="center"/>
    </xf>
    <xf numFmtId="49" fontId="60" fillId="8" borderId="0" xfId="12" applyNumberFormat="1">
      <alignment vertical="center"/>
    </xf>
    <xf numFmtId="49" fontId="61" fillId="8" borderId="8" xfId="13" applyNumberFormat="1" applyProtection="1">
      <alignment vertical="center"/>
      <protection locked="0"/>
    </xf>
    <xf numFmtId="49" fontId="53" fillId="0" borderId="0" xfId="0" applyNumberFormat="1" applyFont="1">
      <alignment vertical="center"/>
    </xf>
    <xf numFmtId="0" fontId="59" fillId="8" borderId="9" xfId="11" applyAlignment="1" applyProtection="1">
      <alignment vertical="center"/>
    </xf>
    <xf numFmtId="49" fontId="0" fillId="0" borderId="0" xfId="0" applyNumberFormat="1" applyAlignment="1">
      <alignment horizontal="left" vertical="center"/>
    </xf>
    <xf numFmtId="49" fontId="57" fillId="6" borderId="7" xfId="10" applyNumberFormat="1" applyAlignment="1" applyProtection="1">
      <alignment horizontal="left" vertical="center"/>
      <protection locked="0"/>
    </xf>
    <xf numFmtId="0" fontId="57" fillId="6" borderId="7" xfId="10" applyAlignment="1" applyProtection="1">
      <alignment horizontal="left" vertical="center"/>
      <protection locked="0"/>
    </xf>
    <xf numFmtId="49" fontId="59" fillId="8" borderId="9" xfId="11" applyNumberFormat="1" applyProtection="1">
      <alignment vertical="center"/>
    </xf>
    <xf numFmtId="0" fontId="62" fillId="8" borderId="8" xfId="14" applyProtection="1">
      <alignment vertical="center"/>
    </xf>
    <xf numFmtId="0" fontId="61" fillId="8" borderId="8" xfId="13" applyAlignment="1" applyProtection="1">
      <alignment vertical="center"/>
      <protection locked="0"/>
    </xf>
    <xf numFmtId="0" fontId="61" fillId="8" borderId="8" xfId="13" applyAlignment="1">
      <alignment horizontal="left" vertical="center"/>
    </xf>
    <xf numFmtId="0" fontId="62" fillId="8" borderId="8" xfId="14">
      <alignment vertical="center"/>
    </xf>
    <xf numFmtId="0" fontId="62" fillId="8" borderId="8" xfId="14" applyAlignment="1">
      <alignment horizontal="left" vertical="center"/>
    </xf>
    <xf numFmtId="0" fontId="60" fillId="8" borderId="0" xfId="12" applyAlignment="1">
      <alignment horizontal="right" vertical="center"/>
    </xf>
    <xf numFmtId="0" fontId="59" fillId="8" borderId="9" xfId="11" applyAlignment="1">
      <alignment horizontal="right" vertical="center"/>
    </xf>
    <xf numFmtId="0" fontId="61" fillId="8" borderId="8" xfId="13" applyAlignment="1">
      <alignment horizontal="right" vertical="center"/>
    </xf>
    <xf numFmtId="0" fontId="53" fillId="0" borderId="0" xfId="0" applyFont="1" applyAlignment="1">
      <alignment horizontal="right" vertical="center"/>
    </xf>
    <xf numFmtId="44" fontId="0" fillId="0" borderId="0" xfId="0" applyNumberFormat="1" applyAlignment="1">
      <alignment horizontal="right" vertical="center"/>
    </xf>
    <xf numFmtId="44" fontId="0" fillId="0" borderId="0" xfId="1" applyFont="1" applyFill="1" applyAlignment="1">
      <alignment horizontal="right" vertical="center"/>
    </xf>
    <xf numFmtId="44" fontId="61" fillId="8" borderId="8" xfId="13" applyNumberFormat="1" applyAlignment="1">
      <alignment horizontal="right" vertical="center"/>
    </xf>
    <xf numFmtId="44" fontId="61" fillId="8" borderId="8" xfId="1" applyFont="1" applyFill="1" applyBorder="1" applyAlignment="1">
      <alignment horizontal="right" vertical="center"/>
    </xf>
    <xf numFmtId="49" fontId="61" fillId="8" borderId="8" xfId="13" applyNumberFormat="1" applyAlignment="1">
      <alignment horizontal="left" vertical="center"/>
    </xf>
    <xf numFmtId="49" fontId="62" fillId="8" borderId="8" xfId="14" applyNumberFormat="1" applyAlignment="1">
      <alignment horizontal="left" vertical="center"/>
    </xf>
    <xf numFmtId="49" fontId="59" fillId="8" borderId="9" xfId="11" applyNumberFormat="1" applyAlignment="1">
      <alignment horizontal="left" vertical="center"/>
    </xf>
    <xf numFmtId="0" fontId="53" fillId="0" borderId="0" xfId="0" applyFont="1" applyAlignment="1" applyProtection="1">
      <alignment horizontal="left" vertical="center" wrapText="1"/>
      <protection locked="0"/>
    </xf>
    <xf numFmtId="0" fontId="62" fillId="8" borderId="8" xfId="14" applyAlignment="1" applyProtection="1">
      <alignment horizontal="left" vertical="center"/>
    </xf>
    <xf numFmtId="14" fontId="62" fillId="8" borderId="8" xfId="14" applyNumberFormat="1" applyAlignment="1" applyProtection="1">
      <alignment horizontal="left" vertical="center"/>
    </xf>
    <xf numFmtId="10" fontId="62" fillId="8" borderId="8" xfId="14" applyNumberFormat="1" applyAlignment="1" applyProtection="1">
      <alignment vertical="center"/>
    </xf>
    <xf numFmtId="9" fontId="60" fillId="8" borderId="0" xfId="2" applyFont="1" applyFill="1" applyAlignment="1" applyProtection="1">
      <alignment vertical="center"/>
    </xf>
    <xf numFmtId="10" fontId="0" fillId="0" borderId="0" xfId="2" applyNumberFormat="1" applyFont="1" applyAlignment="1" applyProtection="1">
      <alignment vertical="center"/>
      <protection locked="0"/>
    </xf>
    <xf numFmtId="165" fontId="0" fillId="0" borderId="0" xfId="1" applyNumberFormat="1" applyFont="1" applyAlignment="1">
      <alignment vertical="center"/>
    </xf>
    <xf numFmtId="0" fontId="50" fillId="0" borderId="0" xfId="0" applyFont="1">
      <alignment vertical="center"/>
    </xf>
    <xf numFmtId="0" fontId="53" fillId="0" borderId="0" xfId="0" applyFont="1" applyAlignment="1">
      <alignment vertical="center" wrapText="1"/>
    </xf>
    <xf numFmtId="0" fontId="0" fillId="0" borderId="0" xfId="0" applyAlignment="1">
      <alignment vertical="center" wrapText="1"/>
    </xf>
    <xf numFmtId="0" fontId="50" fillId="0" borderId="0" xfId="0" applyFont="1" applyAlignment="1">
      <alignment horizontal="left" vertical="center"/>
    </xf>
    <xf numFmtId="0" fontId="50" fillId="0" borderId="0" xfId="0" applyFont="1" applyProtection="1">
      <alignment vertical="center"/>
      <protection locked="0"/>
    </xf>
    <xf numFmtId="0" fontId="50" fillId="0" borderId="0" xfId="0" applyFont="1" applyAlignment="1" applyProtection="1">
      <alignment horizontal="left" vertical="center"/>
      <protection locked="0"/>
    </xf>
    <xf numFmtId="49" fontId="50" fillId="0" borderId="0" xfId="0" applyNumberFormat="1" applyFont="1" applyProtection="1">
      <alignment vertical="center"/>
      <protection locked="0"/>
    </xf>
    <xf numFmtId="49" fontId="50" fillId="0" borderId="0" xfId="0" applyNumberFormat="1" applyFont="1" applyAlignment="1" applyProtection="1">
      <alignment horizontal="left" vertical="center"/>
      <protection locked="0"/>
    </xf>
    <xf numFmtId="0" fontId="0" fillId="0" borderId="0" xfId="0" quotePrefix="1">
      <alignment vertical="center"/>
    </xf>
    <xf numFmtId="0" fontId="49" fillId="0" borderId="0" xfId="0" applyFont="1" applyAlignment="1">
      <alignment horizontal="left" vertical="center"/>
    </xf>
    <xf numFmtId="0" fontId="48" fillId="0" borderId="0" xfId="0" applyFont="1" applyAlignment="1">
      <alignment horizontal="left" vertical="center"/>
    </xf>
    <xf numFmtId="0" fontId="47" fillId="0" borderId="0" xfId="0" applyFont="1" applyProtection="1">
      <alignment vertical="center"/>
      <protection locked="0"/>
    </xf>
    <xf numFmtId="0" fontId="46" fillId="0" borderId="0" xfId="0" applyFont="1" applyAlignment="1" applyProtection="1">
      <alignment horizontal="left" vertical="center"/>
      <protection locked="0"/>
    </xf>
    <xf numFmtId="0" fontId="45" fillId="0" borderId="0" xfId="0" applyFont="1" applyAlignment="1" applyProtection="1">
      <alignment horizontal="left" vertical="center"/>
      <protection locked="0"/>
    </xf>
    <xf numFmtId="0" fontId="44" fillId="0" borderId="0" xfId="0" applyFont="1">
      <alignment vertical="center"/>
    </xf>
    <xf numFmtId="0" fontId="43" fillId="0" borderId="0" xfId="0" applyFont="1" applyAlignment="1" applyProtection="1">
      <alignment horizontal="left" vertical="center"/>
      <protection locked="0"/>
    </xf>
    <xf numFmtId="0" fontId="42" fillId="0" borderId="0" xfId="0" applyFont="1" applyAlignment="1">
      <alignment horizontal="left" vertical="center"/>
    </xf>
    <xf numFmtId="49" fontId="41" fillId="0" borderId="0" xfId="0" applyNumberFormat="1" applyFont="1" applyAlignment="1" applyProtection="1">
      <alignment horizontal="left" vertical="center"/>
      <protection locked="0"/>
    </xf>
    <xf numFmtId="0" fontId="41" fillId="0" borderId="0" xfId="0" applyFont="1" applyAlignment="1" applyProtection="1">
      <alignment horizontal="left" vertical="center"/>
      <protection locked="0"/>
    </xf>
    <xf numFmtId="0" fontId="41" fillId="0" borderId="0" xfId="0" applyFont="1" applyAlignment="1">
      <alignment horizontal="left" vertical="center"/>
    </xf>
    <xf numFmtId="0" fontId="62" fillId="8" borderId="8" xfId="14" applyProtection="1">
      <alignment vertical="center"/>
      <protection locked="0"/>
    </xf>
    <xf numFmtId="0" fontId="40" fillId="0" borderId="0" xfId="0" applyFont="1" applyAlignment="1">
      <alignment horizontal="left" vertical="center"/>
    </xf>
    <xf numFmtId="49" fontId="40" fillId="0" borderId="0" xfId="0" applyNumberFormat="1" applyFont="1" applyAlignment="1" applyProtection="1">
      <alignment horizontal="left" vertical="center"/>
      <protection locked="0"/>
    </xf>
    <xf numFmtId="0" fontId="40" fillId="0" borderId="0" xfId="0" applyFont="1" applyAlignment="1" applyProtection="1">
      <alignment horizontal="left" vertical="center"/>
      <protection locked="0"/>
    </xf>
    <xf numFmtId="0" fontId="63" fillId="0" borderId="0" xfId="0" applyFont="1" applyProtection="1">
      <alignment vertical="center"/>
      <protection locked="0"/>
    </xf>
    <xf numFmtId="0" fontId="39" fillId="0" borderId="0" xfId="0" applyFont="1" applyAlignment="1" applyProtection="1">
      <alignment horizontal="left" vertical="center"/>
      <protection locked="0"/>
    </xf>
    <xf numFmtId="0" fontId="38" fillId="0" borderId="0" xfId="0" applyFont="1" applyAlignment="1" applyProtection="1">
      <alignment horizontal="left" vertical="center"/>
      <protection locked="0"/>
    </xf>
    <xf numFmtId="14" fontId="0" fillId="0" borderId="0" xfId="1" applyNumberFormat="1" applyFont="1" applyAlignment="1" applyProtection="1">
      <alignment vertical="center"/>
      <protection locked="0"/>
    </xf>
    <xf numFmtId="0" fontId="37" fillId="0" borderId="0" xfId="0" applyFont="1" applyAlignment="1" applyProtection="1">
      <alignment horizontal="left" vertical="center"/>
      <protection locked="0"/>
    </xf>
    <xf numFmtId="164" fontId="0" fillId="0" borderId="0" xfId="0" applyNumberFormat="1" applyProtection="1">
      <alignment vertical="center"/>
      <protection locked="0"/>
    </xf>
    <xf numFmtId="0" fontId="36" fillId="0" borderId="0" xfId="0" applyFont="1" applyProtection="1">
      <alignment vertical="center"/>
      <protection locked="0"/>
    </xf>
    <xf numFmtId="0" fontId="35" fillId="0" borderId="0" xfId="0" applyFont="1" applyProtection="1">
      <alignment vertical="center"/>
      <protection locked="0"/>
    </xf>
    <xf numFmtId="0" fontId="0" fillId="0" borderId="0" xfId="0" quotePrefix="1" applyAlignment="1">
      <alignment horizontal="left" vertical="center"/>
    </xf>
    <xf numFmtId="0" fontId="34" fillId="0" borderId="0" xfId="0" applyFont="1" applyProtection="1">
      <alignment vertical="center"/>
      <protection locked="0"/>
    </xf>
    <xf numFmtId="0" fontId="61" fillId="0" borderId="8" xfId="13" applyFill="1" applyProtection="1">
      <alignment vertical="center"/>
      <protection locked="0"/>
    </xf>
    <xf numFmtId="0" fontId="34" fillId="0" borderId="0" xfId="0" applyFont="1" applyAlignment="1" applyProtection="1">
      <alignment horizontal="left" vertical="center"/>
      <protection locked="0"/>
    </xf>
    <xf numFmtId="49" fontId="34" fillId="0" borderId="0" xfId="0" applyNumberFormat="1" applyFont="1" applyAlignment="1" applyProtection="1">
      <alignment horizontal="left" vertical="center"/>
      <protection locked="0"/>
    </xf>
    <xf numFmtId="0" fontId="34" fillId="0" borderId="0" xfId="0" applyFont="1" applyAlignment="1">
      <alignment horizontal="left" vertical="center"/>
    </xf>
    <xf numFmtId="0" fontId="33" fillId="0" borderId="0" xfId="0" applyFont="1" applyAlignment="1">
      <alignment horizontal="left" vertical="center"/>
    </xf>
    <xf numFmtId="49" fontId="33" fillId="0" borderId="0" xfId="0" applyNumberFormat="1" applyFont="1" applyAlignment="1" applyProtection="1">
      <alignment horizontal="left" vertical="center"/>
      <protection locked="0"/>
    </xf>
    <xf numFmtId="0" fontId="33" fillId="0" borderId="0" xfId="0" applyFont="1" applyAlignment="1" applyProtection="1">
      <alignment horizontal="left" vertical="center"/>
      <protection locked="0"/>
    </xf>
    <xf numFmtId="0" fontId="33" fillId="0" borderId="0" xfId="0" applyFont="1" applyProtection="1">
      <alignment vertical="center"/>
      <protection locked="0"/>
    </xf>
    <xf numFmtId="0" fontId="32" fillId="0" borderId="0" xfId="0" applyFont="1" applyAlignment="1">
      <alignment horizontal="left" vertical="center"/>
    </xf>
    <xf numFmtId="49" fontId="32" fillId="0" borderId="0" xfId="0" applyNumberFormat="1" applyFont="1" applyAlignment="1" applyProtection="1">
      <alignment horizontal="left" vertical="center"/>
      <protection locked="0"/>
    </xf>
    <xf numFmtId="0" fontId="32" fillId="0" borderId="0" xfId="0" applyFont="1" applyAlignment="1" applyProtection="1">
      <alignment horizontal="left" vertical="center"/>
      <protection locked="0"/>
    </xf>
    <xf numFmtId="49" fontId="0" fillId="0" borderId="0" xfId="0" applyNumberFormat="1">
      <alignment vertical="center"/>
    </xf>
    <xf numFmtId="0" fontId="31" fillId="0" borderId="0" xfId="0" applyFont="1" applyProtection="1">
      <alignment vertical="center"/>
      <protection locked="0"/>
    </xf>
    <xf numFmtId="0" fontId="31" fillId="0" borderId="0" xfId="0" applyFont="1" applyAlignment="1" applyProtection="1">
      <alignment horizontal="left" vertical="center"/>
      <protection locked="0"/>
    </xf>
    <xf numFmtId="49" fontId="31" fillId="0" borderId="0" xfId="0" applyNumberFormat="1" applyFont="1" applyAlignment="1" applyProtection="1">
      <alignment horizontal="left" vertical="center"/>
      <protection locked="0"/>
    </xf>
    <xf numFmtId="0" fontId="31" fillId="0" borderId="0" xfId="0" applyFont="1" applyAlignment="1">
      <alignment horizontal="left" vertical="center"/>
    </xf>
    <xf numFmtId="0" fontId="30" fillId="0" borderId="0" xfId="0" applyFont="1" applyAlignment="1" applyProtection="1">
      <alignment horizontal="left" vertical="center"/>
      <protection locked="0"/>
    </xf>
    <xf numFmtId="2" fontId="0" fillId="0" borderId="0" xfId="0" applyNumberFormat="1" applyProtection="1">
      <alignment vertical="center"/>
      <protection locked="0"/>
    </xf>
    <xf numFmtId="0" fontId="29" fillId="0" borderId="0" xfId="0" applyFont="1" applyProtection="1">
      <alignment vertical="center"/>
      <protection locked="0"/>
    </xf>
    <xf numFmtId="0" fontId="28" fillId="0" borderId="0" xfId="0" applyFont="1" applyProtection="1">
      <alignment vertical="center"/>
      <protection locked="0"/>
    </xf>
    <xf numFmtId="0" fontId="27" fillId="0" borderId="0" xfId="0" applyFont="1" applyAlignment="1" applyProtection="1">
      <alignment horizontal="left" vertical="center"/>
      <protection locked="0"/>
    </xf>
    <xf numFmtId="0" fontId="26" fillId="0" borderId="0" xfId="0" applyFont="1" applyProtection="1">
      <alignment vertical="center"/>
      <protection locked="0"/>
    </xf>
    <xf numFmtId="0" fontId="25" fillId="0" borderId="0" xfId="0" applyFont="1" applyAlignment="1" applyProtection="1">
      <alignment horizontal="left" vertical="center"/>
      <protection locked="0"/>
    </xf>
    <xf numFmtId="0" fontId="25" fillId="0" borderId="0" xfId="0" applyFont="1" applyProtection="1">
      <alignment vertical="center"/>
      <protection locked="0"/>
    </xf>
    <xf numFmtId="0" fontId="53" fillId="0" borderId="0" xfId="0" quotePrefix="1" applyFont="1" applyProtection="1">
      <alignment vertical="center"/>
      <protection locked="0"/>
    </xf>
    <xf numFmtId="0" fontId="65" fillId="8" borderId="0" xfId="12" applyFont="1">
      <alignment vertical="center"/>
    </xf>
    <xf numFmtId="0" fontId="24" fillId="0" borderId="0" xfId="0" applyFont="1">
      <alignment vertical="center"/>
    </xf>
    <xf numFmtId="0" fontId="24" fillId="0" borderId="0" xfId="0" applyFont="1" applyProtection="1">
      <alignment vertical="center"/>
      <protection locked="0"/>
    </xf>
    <xf numFmtId="0" fontId="24" fillId="0" borderId="0" xfId="0" applyFont="1" applyAlignment="1" applyProtection="1">
      <alignment horizontal="left" vertical="center"/>
      <protection locked="0"/>
    </xf>
    <xf numFmtId="0" fontId="23" fillId="0" borderId="0" xfId="0" applyFont="1" applyProtection="1">
      <alignment vertical="center"/>
      <protection locked="0"/>
    </xf>
    <xf numFmtId="0" fontId="22" fillId="0" borderId="0" xfId="0" applyFont="1" applyAlignment="1" applyProtection="1">
      <alignment horizontal="left" vertical="center"/>
      <protection locked="0"/>
    </xf>
    <xf numFmtId="0" fontId="22" fillId="0" borderId="0" xfId="0" applyFont="1" applyProtection="1">
      <alignment vertical="center"/>
      <protection locked="0"/>
    </xf>
    <xf numFmtId="0" fontId="21" fillId="0" borderId="0" xfId="0" applyFont="1" applyAlignment="1" applyProtection="1">
      <alignment horizontal="left" vertical="center"/>
      <protection locked="0"/>
    </xf>
    <xf numFmtId="0" fontId="53" fillId="0" borderId="0" xfId="0" quotePrefix="1" applyFont="1" applyAlignment="1">
      <alignment horizontal="left" vertical="center"/>
    </xf>
    <xf numFmtId="0" fontId="20" fillId="0" borderId="0" xfId="0" applyFont="1" applyAlignment="1">
      <alignment horizontal="left" vertical="center"/>
    </xf>
    <xf numFmtId="0" fontId="53" fillId="0" borderId="0" xfId="0" quotePrefix="1" applyFont="1" applyAlignment="1" applyProtection="1">
      <alignment horizontal="left" vertical="center"/>
      <protection locked="0"/>
    </xf>
    <xf numFmtId="0" fontId="19" fillId="0" borderId="0" xfId="0" applyFont="1" applyProtection="1">
      <alignment vertical="center"/>
      <protection locked="0"/>
    </xf>
    <xf numFmtId="10" fontId="0" fillId="0" borderId="0" xfId="2" applyNumberFormat="1" applyFont="1" applyAlignment="1">
      <alignment vertical="center"/>
    </xf>
    <xf numFmtId="44" fontId="53" fillId="0" borderId="0" xfId="1" applyFont="1" applyAlignment="1">
      <alignment vertical="center"/>
    </xf>
    <xf numFmtId="44" fontId="60" fillId="8" borderId="0" xfId="1" applyFont="1" applyFill="1" applyAlignment="1">
      <alignment vertical="center"/>
    </xf>
    <xf numFmtId="10" fontId="0" fillId="0" borderId="0" xfId="2" applyNumberFormat="1" applyFont="1" applyFill="1" applyAlignment="1">
      <alignment vertical="center"/>
    </xf>
    <xf numFmtId="44" fontId="53" fillId="0" borderId="0" xfId="0" applyNumberFormat="1" applyFont="1">
      <alignment vertical="center"/>
    </xf>
    <xf numFmtId="0" fontId="18" fillId="0" borderId="0" xfId="0" applyFont="1" applyAlignment="1" applyProtection="1">
      <alignment horizontal="left" vertical="center"/>
      <protection locked="0"/>
    </xf>
    <xf numFmtId="0" fontId="17" fillId="0" borderId="0" xfId="0" applyFont="1">
      <alignment vertical="center"/>
    </xf>
    <xf numFmtId="0" fontId="16" fillId="0" borderId="0" xfId="0" applyFont="1" applyProtection="1">
      <alignment vertical="center"/>
      <protection locked="0"/>
    </xf>
    <xf numFmtId="0" fontId="60" fillId="8" borderId="0" xfId="12" quotePrefix="1">
      <alignment vertical="center"/>
    </xf>
    <xf numFmtId="0" fontId="15" fillId="0" borderId="0" xfId="0" quotePrefix="1" applyFont="1" applyProtection="1">
      <alignment vertical="center"/>
      <protection locked="0"/>
    </xf>
    <xf numFmtId="0" fontId="14" fillId="0" borderId="0" xfId="0" applyFont="1" applyProtection="1">
      <alignment vertical="center"/>
      <protection locked="0"/>
    </xf>
    <xf numFmtId="0" fontId="14" fillId="0" borderId="0" xfId="0" applyFont="1" applyAlignment="1" applyProtection="1">
      <alignment horizontal="left" vertical="center"/>
      <protection locked="0"/>
    </xf>
    <xf numFmtId="0" fontId="13" fillId="0" borderId="0" xfId="0" applyFont="1" applyProtection="1">
      <alignment vertical="center"/>
      <protection locked="0"/>
    </xf>
    <xf numFmtId="0" fontId="13" fillId="0" borderId="0" xfId="0" applyFont="1" applyAlignment="1" applyProtection="1">
      <alignment horizontal="left" vertical="center"/>
      <protection locked="0"/>
    </xf>
    <xf numFmtId="0" fontId="12" fillId="0" borderId="0" xfId="0" applyFont="1" applyAlignment="1">
      <alignment horizontal="left" vertical="center"/>
    </xf>
    <xf numFmtId="0" fontId="12" fillId="0" borderId="0" xfId="0" applyFont="1" applyAlignment="1">
      <alignment horizontal="left" vertical="center" wrapText="1"/>
    </xf>
    <xf numFmtId="0" fontId="61" fillId="8" borderId="8" xfId="13" quotePrefix="1" applyAlignment="1">
      <alignment horizontal="left" vertical="center"/>
    </xf>
    <xf numFmtId="0" fontId="11" fillId="0" borderId="0" xfId="0" applyFont="1">
      <alignment vertical="center"/>
    </xf>
    <xf numFmtId="44" fontId="11" fillId="0" borderId="0" xfId="0" applyNumberFormat="1" applyFont="1" applyAlignment="1">
      <alignment horizontal="right" vertical="center"/>
    </xf>
    <xf numFmtId="0" fontId="10" fillId="0" borderId="0" xfId="0" applyFont="1" applyAlignment="1">
      <alignment horizontal="left" vertical="center"/>
    </xf>
    <xf numFmtId="0" fontId="9" fillId="0" borderId="0" xfId="0" applyFont="1" applyAlignment="1">
      <alignment horizontal="left" vertical="center"/>
    </xf>
    <xf numFmtId="44" fontId="0" fillId="0" borderId="0" xfId="0" applyNumberFormat="1">
      <alignment vertical="center"/>
    </xf>
    <xf numFmtId="0" fontId="8" fillId="0" borderId="0" xfId="0" applyFont="1">
      <alignment vertical="center"/>
    </xf>
    <xf numFmtId="0" fontId="7" fillId="0" borderId="0" xfId="0" applyFont="1">
      <alignment vertical="center"/>
    </xf>
    <xf numFmtId="0" fontId="6" fillId="0" borderId="0" xfId="0" applyFont="1" applyProtection="1">
      <alignment vertical="center"/>
      <protection locked="0"/>
    </xf>
    <xf numFmtId="43" fontId="0" fillId="0" borderId="0" xfId="15" applyFont="1" applyAlignment="1" applyProtection="1">
      <alignment vertical="center"/>
      <protection locked="0"/>
    </xf>
    <xf numFmtId="0" fontId="0" fillId="0" borderId="0" xfId="1" applyNumberFormat="1" applyFont="1" applyAlignment="1" applyProtection="1">
      <alignment vertical="center"/>
      <protection locked="0"/>
    </xf>
    <xf numFmtId="2" fontId="0" fillId="0" borderId="0" xfId="1" applyNumberFormat="1" applyFont="1" applyAlignment="1" applyProtection="1">
      <alignment vertical="center"/>
      <protection locked="0"/>
    </xf>
    <xf numFmtId="165" fontId="0" fillId="0" borderId="0" xfId="1" applyNumberFormat="1" applyFont="1" applyFill="1" applyAlignment="1">
      <alignment vertical="center"/>
    </xf>
    <xf numFmtId="0" fontId="5" fillId="0" borderId="0" xfId="0" applyFont="1" applyAlignment="1">
      <alignment horizontal="left" vertical="center"/>
    </xf>
    <xf numFmtId="0" fontId="4" fillId="0" borderId="0" xfId="0" applyFont="1" applyAlignment="1">
      <alignment horizontal="left" vertical="center"/>
    </xf>
    <xf numFmtId="0" fontId="57" fillId="6" borderId="7" xfId="10" applyAlignment="1">
      <alignment vertical="center"/>
    </xf>
    <xf numFmtId="49" fontId="3" fillId="0" borderId="0" xfId="0" applyNumberFormat="1" applyFont="1" applyAlignment="1" applyProtection="1">
      <alignment horizontal="left" vertical="center"/>
      <protection locked="0"/>
    </xf>
    <xf numFmtId="0" fontId="2" fillId="0" borderId="0" xfId="0" applyFont="1">
      <alignment vertical="center"/>
    </xf>
    <xf numFmtId="0" fontId="70" fillId="10" borderId="10" xfId="0" applyFont="1" applyFill="1" applyBorder="1">
      <alignment vertical="center"/>
    </xf>
    <xf numFmtId="0" fontId="70" fillId="9" borderId="10" xfId="0" applyFont="1" applyFill="1" applyBorder="1">
      <alignment vertical="center"/>
    </xf>
    <xf numFmtId="0" fontId="71" fillId="0" borderId="0" xfId="0" applyFont="1">
      <alignment vertical="center"/>
    </xf>
    <xf numFmtId="0" fontId="53" fillId="0" borderId="0" xfId="1" applyNumberFormat="1" applyFont="1" applyAlignment="1">
      <alignment vertical="center"/>
    </xf>
    <xf numFmtId="165" fontId="0" fillId="0" borderId="0" xfId="0" applyNumberFormat="1">
      <alignment vertical="center"/>
    </xf>
    <xf numFmtId="165" fontId="72" fillId="0" borderId="0" xfId="0" applyNumberFormat="1" applyFont="1">
      <alignment vertical="center"/>
    </xf>
    <xf numFmtId="165" fontId="53" fillId="0" borderId="0" xfId="0" applyNumberFormat="1" applyFont="1">
      <alignment vertical="center"/>
    </xf>
    <xf numFmtId="49" fontId="1" fillId="0" borderId="0" xfId="0" applyNumberFormat="1" applyFont="1" applyAlignment="1" applyProtection="1">
      <alignment horizontal="left" vertical="center"/>
      <protection locked="0"/>
    </xf>
  </cellXfs>
  <cellStyles count="16">
    <cellStyle name="20% - Accent6" xfId="8" builtinId="50" customBuiltin="1"/>
    <cellStyle name="Calculation" xfId="7" builtinId="22" customBuiltin="1"/>
    <cellStyle name="Check Cell" xfId="3" builtinId="23" customBuiltin="1"/>
    <cellStyle name="Comma" xfId="15" builtinId="3"/>
    <cellStyle name="Currency" xfId="1" builtinId="4"/>
    <cellStyle name="Heading 1" xfId="4" builtinId="16" customBuiltin="1"/>
    <cellStyle name="Input" xfId="5" builtinId="20" customBuiltin="1"/>
    <cellStyle name="Normal" xfId="0" builtinId="0" customBuiltin="1"/>
    <cellStyle name="Output" xfId="6" builtinId="21" customBuiltin="1"/>
    <cellStyle name="Per cent" xfId="2" builtinId="5"/>
    <cellStyle name="uBind Heading 1" xfId="11" xr:uid="{00000000-0005-0000-0000-000009000000}"/>
    <cellStyle name="uBind Heading 2" xfId="13" xr:uid="{00000000-0005-0000-0000-00000A000000}"/>
    <cellStyle name="uBind Heading 3" xfId="14" xr:uid="{00000000-0005-0000-0000-00000B000000}"/>
    <cellStyle name="uBind Input" xfId="10" xr:uid="{00000000-0005-0000-0000-00000C000000}"/>
    <cellStyle name="uBind Normal" xfId="12" xr:uid="{00000000-0005-0000-0000-00000D000000}"/>
    <cellStyle name="uBind Table Head" xfId="9" xr:uid="{00000000-0005-0000-0000-00000E000000}"/>
  </cellStyles>
  <dxfs count="500">
    <dxf>
      <font>
        <b/>
        <i val="0"/>
        <color theme="0" tint="0.79998168889431442"/>
      </font>
      <fill>
        <patternFill>
          <bgColor theme="1" tint="0.24994659260841701"/>
        </patternFill>
      </fill>
    </dxf>
    <dxf>
      <font>
        <b/>
        <i val="0"/>
        <color theme="0" tint="0.79998168889431442"/>
      </font>
      <fill>
        <patternFill>
          <bgColor rgb="FF505050"/>
        </patternFill>
      </fill>
    </dxf>
    <dxf>
      <numFmt numFmtId="165" formatCode="_-&quot;$&quot;* #,##0_-;\-&quot;$&quot;* #,##0_-;_-&quot;$&quot;* &quot;-&quot;??_-;_-@_-"/>
    </dxf>
    <dxf>
      <numFmt numFmtId="14" formatCode="0.00%"/>
    </dxf>
    <dxf>
      <numFmt numFmtId="165" formatCode="_-&quot;$&quot;* #,##0_-;\-&quot;$&quot;* #,##0_-;_-&quot;$&quot;* &quot;-&quot;??_-;_-@_-"/>
    </dxf>
    <dxf>
      <numFmt numFmtId="165" formatCode="_-&quot;$&quot;* #,##0_-;\-&quot;$&quot;* #,##0_-;_-&quot;$&quot;* &quot;-&quot;??_-;_-@_-"/>
    </dxf>
    <dxf>
      <numFmt numFmtId="165" formatCode="_-&quot;$&quot;* #,##0_-;\-&quot;$&quot;* #,##0_-;_-&quot;$&quot;* &quot;-&quot;??_-;_-@_-"/>
    </dxf>
    <dxf>
      <font>
        <b val="0"/>
        <i val="0"/>
        <strike val="0"/>
        <condense val="0"/>
        <extend val="0"/>
        <outline val="0"/>
        <shadow val="0"/>
        <u val="none"/>
        <vertAlign val="baseline"/>
        <sz val="11"/>
        <color theme="1"/>
        <name val="Calibri"/>
        <charset val="134"/>
        <scheme val="minor"/>
      </font>
      <numFmt numFmtId="165" formatCode="_-&quot;$&quot;* #,##0_-;\-&quot;$&quot;* #,##0_-;_-&quot;$&quot;* &quot;-&quot;??_-;_-@_-"/>
      <alignment horizontal="general" vertical="center" textRotation="0" wrapText="0" indent="0" justifyLastLine="0" shrinkToFit="0" readingOrder="0"/>
    </dxf>
    <dxf>
      <numFmt numFmtId="165" formatCode="_-&quot;$&quot;* #,##0_-;\-&quot;$&quot;* #,##0_-;_-&quot;$&quot;* &quot;-&quot;??_-;_-@_-"/>
    </dxf>
    <dxf>
      <numFmt numFmtId="165" formatCode="_-&quot;$&quot;* #,##0_-;\-&quot;$&quot;* #,##0_-;_-&quot;$&quot;* &quot;-&quot;??_-;_-@_-"/>
    </dxf>
    <dxf>
      <numFmt numFmtId="165" formatCode="_-&quot;$&quot;* #,##0_-;\-&quot;$&quot;* #,##0_-;_-&quot;$&quot;* &quot;-&quot;??_-;_-@_-"/>
    </dxf>
    <dxf>
      <font>
        <strike val="0"/>
        <outline val="0"/>
        <shadow val="0"/>
        <u val="none"/>
        <vertAlign val="baseline"/>
        <sz val="11"/>
        <color theme="6"/>
        <name val="Calibri"/>
        <family val="2"/>
        <scheme val="minor"/>
      </font>
      <numFmt numFmtId="165" formatCode="_-&quot;$&quot;* #,##0_-;\-&quot;$&quot;* #,##0_-;_-&quot;$&quot;* &quot;-&quot;??_-;_-@_-"/>
    </dxf>
    <dxf>
      <font>
        <strike val="0"/>
        <outline val="0"/>
        <shadow val="0"/>
        <u val="none"/>
        <vertAlign val="baseline"/>
        <sz val="11"/>
        <color theme="6"/>
        <name val="Calibri"/>
        <family val="2"/>
        <scheme val="minor"/>
      </font>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fill>
        <patternFill patternType="none">
          <fgColor indexed="64"/>
          <bgColor indexed="65"/>
        </patternFill>
      </fill>
      <protection locked="0" hidden="0"/>
    </dxf>
    <dxf>
      <numFmt numFmtId="165" formatCode="_-&quot;$&quot;* #,##0_-;\-&quot;$&quot;* #,##0_-;_-&quot;$&quot;* &quot;-&quot;??_-;_-@_-"/>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9"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dxf>
    <dxf>
      <fill>
        <patternFill patternType="none">
          <fgColor indexed="64"/>
          <bgColor indexed="65"/>
        </patternFill>
      </fill>
    </dxf>
    <dxf>
      <numFmt numFmtId="0" formatCode="General"/>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34" formatCode="_-&quot;$&quot;* #,##0.00_-;\-&quot;$&quot;* #,##0.00_-;_-&quot;$&quot;* &quot;-&quot;??_-;_-@_-"/>
      <alignment horizontal="right" vertical="center" textRotation="0" wrapText="0" indent="0" justifyLastLine="0" shrinkToFit="0" readingOrder="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9"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9"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fill>
        <patternFill patternType="none">
          <fgColor indexed="64"/>
          <bgColor indexed="65"/>
        </patternFill>
      </fill>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family val="2"/>
        <charset val="134"/>
        <scheme val="minor"/>
      </font>
      <protection locked="0" hidden="0"/>
    </dxf>
    <dxf>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protection locked="0" hidden="0"/>
    </dxf>
    <dxf>
      <numFmt numFmtId="30" formatCode="@"/>
      <protection locked="0" hidden="0"/>
    </dxf>
    <dxf>
      <protection locked="0"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TableStyleMedium2" defaultPivotStyle="PivotStyleLight16">
    <tableStyle name="TableStyleMedium28 2" pivot="0" count="7" xr9:uid="{00000000-0011-0000-FFFF-FFFF00000000}">
      <tableStyleElement type="wholeTable" dxfId="499"/>
      <tableStyleElement type="headerRow" dxfId="498"/>
      <tableStyleElement type="totalRow" dxfId="497"/>
      <tableStyleElement type="firstColumn" dxfId="496"/>
      <tableStyleElement type="lastColumn" dxfId="495"/>
      <tableStyleElement type="firstRowStripe" dxfId="494"/>
      <tableStyleElement type="firstColumnStripe" dxfId="493"/>
    </tableStyle>
    <tableStyle name="uBind Table" pivot="0" count="7" xr9:uid="{00000000-0011-0000-FFFF-FFFF01000000}">
      <tableStyleElement type="wholeTable" dxfId="492"/>
      <tableStyleElement type="headerRow" dxfId="491"/>
      <tableStyleElement type="totalRow" dxfId="490"/>
      <tableStyleElement type="firstColumn" dxfId="489"/>
      <tableStyleElement type="lastColumn" dxfId="488"/>
      <tableStyleElement type="firstRowStripe" dxfId="487"/>
      <tableStyleElement type="firstColumnStripe" dxfId="486"/>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48</xdr:col>
      <xdr:colOff>57150</xdr:colOff>
      <xdr:row>1</xdr:row>
      <xdr:rowOff>19050</xdr:rowOff>
    </xdr:from>
    <xdr:to>
      <xdr:col>48</xdr:col>
      <xdr:colOff>1160145</xdr:colOff>
      <xdr:row>1</xdr:row>
      <xdr:rowOff>402472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52</xdr:col>
      <xdr:colOff>57150</xdr:colOff>
      <xdr:row>0</xdr:row>
      <xdr:rowOff>257175</xdr:rowOff>
    </xdr:from>
    <xdr:to>
      <xdr:col>52</xdr:col>
      <xdr:colOff>1150620</xdr:colOff>
      <xdr:row>1</xdr:row>
      <xdr:rowOff>381517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_Question_Sets" displayName="Table_Question_Sets" ref="B4:BP7" totalsRowShown="0" headerRowDxfId="485" dataDxfId="484" headerRowCellStyle="uBind Normal" dataCellStyle="uBind Normal">
  <autoFilter ref="B4:BP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autoFilter>
  <tableColumns count="67">
    <tableColumn id="2" xr3:uid="{00000000-0010-0000-0000-000002000000}" name="Property" dataDxfId="483" dataCellStyle="Normal"/>
    <tableColumn id="19" xr3:uid="{00000000-0010-0000-0000-000013000000}" name="Header" dataDxfId="482"/>
    <tableColumn id="4" xr3:uid="{00000000-0010-0000-0000-000004000000}" name="Type" dataDxfId="481" dataCellStyle="Normal">
      <calculatedColumnFormula>IF(Table_Question_Sets[[#This Row],[Header]]="Yes","",
IF(INDIRECT(SUBSTITUTE(ADDRESS(1,COLUMN(),4),"1","")&amp;ROW()-1)="",
INDIRECT(SUBSTITUTE(ADDRESS(1,COLUMN(Table_Question_Sets[[#This Row],[Property]]),4),"1","")&amp;ROW()-1),
INDIRECT(SUBSTITUTE(ADDRESS(1,COLUMN(),4),"1","")&amp;ROW()-1)))</calculatedColumnFormula>
    </tableColumn>
    <tableColumn id="1" xr3:uid="{00000000-0010-0000-0000-000001000000}" name="Key" dataDxfId="480"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xr3:uid="{00000000-0010-0000-0000-00002B000000}" name="Field Code" dataDxfId="479">
      <calculatedColumnFormula>IF(Table_Question_Sets[[#This Row],[Header]]="Yes","",IF(Table_Question_Sets[[#This Row],[Property]]&lt;&gt;"",SUBSTITUTE(Table_Question_Sets[[#This Row],[Property]]," ",""),""))</calculatedColumnFormula>
    </tableColumn>
    <tableColumn id="3" xr3:uid="{00000000-0010-0000-0000-000003000000}" name="Value" dataDxfId="478" dataCellStyle="uBind Input"/>
    <tableColumn id="6" xr3:uid="{00000000-0010-0000-0000-000006000000}" name="Data Type" dataDxfId="477" dataCellStyle="Normal"/>
    <tableColumn id="7" xr3:uid="{00000000-0010-0000-0000-000007000000}" name="Field Type" dataDxfId="476" dataCellStyle="Normal"/>
    <tableColumn id="48" xr3:uid="{00000000-0010-0000-0000-000030000000}" name="Option Set" dataDxfId="475"/>
    <tableColumn id="12" xr3:uid="{00000000-0010-0000-0000-00000C000000}" name="Required" dataDxfId="474" dataCellStyle="Normal"/>
    <tableColumn id="44" xr3:uid="{00000000-0010-0000-0000-00002C000000}" name="Min Qty" dataDxfId="473"/>
    <tableColumn id="45" xr3:uid="{00000000-0010-0000-0000-00002D000000}" name="Max Qty" dataDxfId="472"/>
    <tableColumn id="10" xr3:uid="{00000000-0010-0000-0000-00000A000000}" name="Row" dataDxfId="471"/>
    <tableColumn id="15" xr3:uid="{F1E398CF-AB84-4BC6-A61A-92CE3C6CAC87}" name="Reveal" dataDxfId="470"/>
    <tableColumn id="24" xr3:uid="{00000000-0010-0000-0000-000018000000}" name="X" dataDxfId="469"/>
    <tableColumn id="25" xr3:uid="{00000000-0010-0000-0000-000019000000}" name="S" dataDxfId="468"/>
    <tableColumn id="26" xr3:uid="{00000000-0010-0000-0000-00001A000000}" name="M" dataDxfId="467"/>
    <tableColumn id="27" xr3:uid="{00000000-0010-0000-0000-00001B000000}" name="L" dataDxfId="466"/>
    <tableColumn id="65" xr3:uid="{00000000-0010-0000-0000-000041000000}" name="Width"/>
    <tableColumn id="5" xr3:uid="{00000000-0010-0000-0000-000005000000}" name="Label" dataDxfId="465" dataCellStyle="Normal"/>
    <tableColumn id="49" xr3:uid="{00000000-0010-0000-0000-000031000000}" name="Question" dataDxfId="464"/>
    <tableColumn id="14" xr3:uid="{00000000-0010-0000-0000-00000E000000}" name="Hide Condition" dataDxfId="463" dataCellStyle="Normal"/>
    <tableColumn id="11" xr3:uid="{00000000-0010-0000-0000-00000B000000}" name="Validation Rules" dataDxfId="462" dataCellStyle="Normal"/>
    <tableColumn id="30" xr3:uid="{00000000-0010-0000-0000-00001E000000}" name="Heading 2" dataDxfId="461"/>
    <tableColumn id="32" xr3:uid="{00000000-0010-0000-0000-000020000000}" name="Heading 3" dataDxfId="460"/>
    <tableColumn id="37" xr3:uid="{00000000-0010-0000-0000-000025000000}" name="Heading 4" dataDxfId="459"/>
    <tableColumn id="33" xr3:uid="{00000000-0010-0000-0000-000021000000}" name="Paragraph" dataDxfId="458"/>
    <tableColumn id="69" xr3:uid="{00000000-0010-0000-0000-000045000000}" name="HTML" dataDxfId="457"/>
    <tableColumn id="58" xr3:uid="{00000000-0010-0000-0000-00003A000000}" name="Terms" dataDxfId="456"/>
    <tableColumn id="8" xr3:uid="{00000000-0010-0000-0000-000008000000}" name="Placeholder" dataDxfId="455" dataCellStyle="Normal"/>
    <tableColumn id="17" xr3:uid="{00000000-0010-0000-0000-000011000000}" name="Help Message" dataDxfId="454" dataCellStyle="Normal"/>
    <tableColumn id="46" xr3:uid="{00000000-0010-0000-0000-00002E000000}" name="Tooltip" dataDxfId="453"/>
    <tableColumn id="68" xr3:uid="{00000000-0010-0000-0000-000044000000}" name="Icon" dataDxfId="452"/>
    <tableColumn id="9" xr3:uid="{00000000-0010-0000-0000-000009000000}" name="Default Value" dataDxfId="451" dataCellStyle="Normal"/>
    <tableColumn id="64" xr3:uid="{00000000-0010-0000-0000-000040000000}" name="Calculated Value"/>
    <tableColumn id="72" xr3:uid="{00000000-0010-0000-0000-000048000000}" name="Calculated Trigger"/>
    <tableColumn id="73" xr3:uid="{00000000-0010-0000-0000-000049000000}" name="Calculated Condition"/>
    <tableColumn id="35" xr3:uid="{00000000-0010-0000-0000-000023000000}" name="Assumed Value" dataDxfId="450"/>
    <tableColumn id="36" xr3:uid="{00000000-0010-0000-0000-000024000000}" name="Used Value" dataDxfId="449">
      <calculatedColumnFormula>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calculatedColumnFormula>
    </tableColumn>
    <tableColumn id="23" xr3:uid="{00000000-0010-0000-0000-000017000000}" name="Custom Invalid"/>
    <tableColumn id="47" xr3:uid="{00000000-0010-0000-0000-00002F000000}" name="Invalid" dataDxfId="448">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xr3:uid="{00000000-0010-0000-0000-00003F000000}" name="Invalid Rollup" dataDxfId="447">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xr3:uid="{00000000-0010-0000-0000-00000D000000}" name="Disabled Condition" dataDxfId="446" dataCellStyle="Normal"/>
    <tableColumn id="42" xr3:uid="{00000000-0010-0000-0000-00002A000000}" name="Summary Label" dataDxfId="445"/>
    <tableColumn id="82" xr3:uid="{CF1D3D79-3BC4-434E-9B33-442DA2CC8EFB}" name="Summary Label Expression" dataDxfId="444"/>
    <tableColumn id="81" xr3:uid="{7D865924-49AE-4D12-93D7-06A8EF330A52}" name="Summary Position Expression" dataDxfId="443"/>
    <tableColumn id="51" xr3:uid="{00000000-0010-0000-0000-000033000000}" name="Affects Premium" dataDxfId="442"/>
    <tableColumn id="52" xr3:uid="{00000000-0010-0000-0000-000034000000}" name="Affects Triggers" dataDxfId="441"/>
    <tableColumn id="89" xr3:uid="{3554882F-4B4A-4CC7-B2C9-1EB353C49537}" name="Required For Calculations" dataDxfId="440"/>
    <tableColumn id="16" xr3:uid="{00000000-0010-0000-0000-000010000000}" name="Workflow Role" dataDxfId="439"/>
    <tableColumn id="70" xr3:uid="{00000000-0010-0000-0000-000046000000}" name="Private" dataDxfId="438"/>
    <tableColumn id="76" xr3:uid="{9B32A68A-6C4D-497F-96AD-A5570412E2C8}" name="Can Change When Approved" dataDxfId="437"/>
    <tableColumn id="77" xr3:uid="{3B750BE9-538F-4EBC-A740-5FCBF8B5C6B5}" name="Reset For New Quotes" dataDxfId="436"/>
    <tableColumn id="66" xr3:uid="{00000000-0010-0000-0000-000042000000}" name="Container Class" dataDxfId="435"/>
    <tableColumn id="67" xr3:uid="{00000000-0010-0000-0000-000043000000}" name="Container Style" dataDxfId="434"/>
    <tableColumn id="74" xr3:uid="{2330DB02-85AE-4FA0-AC4F-1CCDC3177697}" name="Displayable" dataDxfId="433"/>
    <tableColumn id="90" xr3:uid="{AF12D65E-C7B8-4E59-8A45-3BA6425C5343}" name="Tags" dataDxfId="432"/>
    <tableColumn id="88" xr3:uid="{171DCE93-0DA9-433E-801A-F5588BC2D306}" name="Custom Properties" dataDxfId="431"/>
    <tableColumn id="21" xr3:uid="{00000000-0010-0000-0000-000015000000}" name="Text" dataDxfId="430" dataCellStyle="Normal">
      <calculatedColumnFormula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Value]]/100,"0.00%"),
Table_Question_Sets[[#This Row],[Used Value]]
)))),"")</calculatedColumnFormula>
    </tableColumn>
    <tableColumn id="22" xr3:uid="{00000000-0010-0000-0000-000016000000}" name="String" dataDxfId="429"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xr3:uid="{00000000-0010-0000-0000-000029000000}" name="Summary Key Mapping" dataDxfId="428">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57" xr3:uid="{00000000-0010-0000-0000-000039000000}" name="Config Use Row" dataDxfId="427">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40" xr3:uid="{00000000-0010-0000-0000-000028000000}" name="Calculation Count Back" dataDxfId="426">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xr3:uid="{00000000-0010-0000-0000-000027000000}" name="Calculation Repeating" dataDxfId="425">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xr3:uid="{00000000-0010-0000-0000-000026000000}" name="Calculation" dataDxfId="424">
      <calculatedColumnFormula>IF(Table_Question_Sets[[#This Row],[Header]]&lt;&gt;"Yes",
IF(Table_Question_Sets[[#This Row],[Property]]&lt;&gt;"",
IF(Table_Question_Sets[[#This Row],[Data Type]]="Repeating",
"""" &amp; Table_Question_Sets[[#This Row],[Key]] &amp; """: " &amp;Table_Question_Sets[[#This Row],[Calculation Repeating]],
IF(Table_Question_Sets[[#This Row],[Used Value]]&lt;&gt;"","""" &amp; Table_Question_Sets[[#This Row],[Key]] &amp; """: " &amp; Table_Question_Sets[[#This Row],[String]],"")),""),"")</calculatedColumnFormula>
    </tableColumn>
    <tableColumn id="61" xr3:uid="{00000000-0010-0000-0000-00003D000000}" name="Calculation Rollup" dataDxfId="423">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62" xr3:uid="{00000000-0010-0000-0000-00003E000000}" name="Output Calculation" dataDxfId="422">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_Repeating_Question_Sets" displayName="Table_Repeating_Question_Sets" ref="B4:CN19" totalsRowShown="0" headerRowDxfId="421" dataDxfId="420" headerRowCellStyle="Normal" dataCellStyle="Normal">
  <autoFilter ref="B4:CN19"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autoFilter>
  <tableColumns count="91">
    <tableColumn id="2" xr3:uid="{00000000-0010-0000-0100-000002000000}" name="Property" dataDxfId="419" dataCellStyle="Normal"/>
    <tableColumn id="19" xr3:uid="{00000000-0010-0000-0100-000013000000}" name="Header" dataDxfId="418" dataCellStyle="Normal"/>
    <tableColumn id="4" xr3:uid="{00000000-0010-0000-0100-000004000000}" name="Type" dataDxfId="417" dataCellStyle="Normal">
      <calculatedColumnFormula>IF(Table_Repeating_Question_Sets[[#This Row],[Header]]="Yes","",
IF(INDIRECT(SUBSTITUTE(ADDRESS(1,COLUMN(),4),"1","")&amp;ROW()-1)="",
INDIRECT(SUBSTITUTE(ADDRESS(1,COLUMN(Table_Repeating_Question_Sets[[#This Row],[Property]]),4),"1","")&amp;ROW()-1),
INDIRECT(SUBSTITUTE(ADDRESS(1,COLUMN(),4),"1","")&amp;ROW()-1)))</calculatedColumnFormula>
    </tableColumn>
    <tableColumn id="1" xr3:uid="{00000000-0010-0000-0100-000001000000}" name="Key" dataDxfId="416"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xr3:uid="{00000000-0010-0000-0100-00003E000000}" name="Field Key Prefix" dataDxfId="415">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xr3:uid="{00000000-0010-0000-0100-00003D000000}" name="Field Key" dataDxfId="414">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xr3:uid="{00000000-0010-0000-0100-00001F000000}" name="Field Code" dataDxfId="413">
      <calculatedColumnFormula>IF(Table_Repeating_Question_Sets[[#This Row],[Header]]="Yes","",IF(Table_Repeating_Question_Sets[[#This Row],[Property]]&lt;&gt;"",SUBSTITUTE(Table_Repeating_Question_Sets[[#This Row],[Property]]," ",""),""))</calculatedColumnFormula>
    </tableColumn>
    <tableColumn id="3" xr3:uid="{00000000-0010-0000-0100-000003000000}" name="Value 1" dataDxfId="412" dataCellStyle="uBind Input"/>
    <tableColumn id="20" xr3:uid="{00000000-0010-0000-0100-000014000000}" name="Value 2" dataDxfId="411" dataCellStyle="uBind Input"/>
    <tableColumn id="23" xr3:uid="{00000000-0010-0000-0100-000017000000}" name="Value 3" dataDxfId="410" dataCellStyle="uBind Input"/>
    <tableColumn id="24" xr3:uid="{00000000-0010-0000-0100-000018000000}" name="Value 4" dataDxfId="409" dataCellStyle="uBind Input"/>
    <tableColumn id="25" xr3:uid="{00000000-0010-0000-0100-000019000000}" name="Value 5" dataDxfId="408" dataCellStyle="uBind Input"/>
    <tableColumn id="26" xr3:uid="{00000000-0010-0000-0100-00001A000000}" name="Value 6" dataDxfId="407" dataCellStyle="uBind Input"/>
    <tableColumn id="27" xr3:uid="{00000000-0010-0000-0100-00001B000000}" name="Value 7" dataDxfId="406" dataCellStyle="uBind Input"/>
    <tableColumn id="28" xr3:uid="{00000000-0010-0000-0100-00001C000000}" name="Value 8" dataDxfId="405" dataCellStyle="uBind Input"/>
    <tableColumn id="29" xr3:uid="{00000000-0010-0000-0100-00001D000000}" name="Value 9" dataDxfId="404" dataCellStyle="uBind Input"/>
    <tableColumn id="30" xr3:uid="{00000000-0010-0000-0100-00001E000000}" name="Value 10" dataDxfId="403" dataCellStyle="uBind Input"/>
    <tableColumn id="32" xr3:uid="{00000000-0010-0000-0100-000020000000}" name="Total" dataDxfId="402"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xr3:uid="{00000000-0010-0000-0100-000037000000}" name="Count" dataDxfId="401" dataCellStyle="uBind Input">
      <calculatedColumnFormula>IF(Table_Repeating_Question_Sets[[#This Row],[Header]]&lt;&gt;"Yes",COUNTA(Table_Repeating_Question_Sets[[#This Row],[Value 1]:[Value 10]]),"")</calculatedColumnFormula>
    </tableColumn>
    <tableColumn id="6" xr3:uid="{00000000-0010-0000-0100-000006000000}" name="Data Type" dataDxfId="400" dataCellStyle="Normal"/>
    <tableColumn id="7" xr3:uid="{00000000-0010-0000-0100-000007000000}" name="Field Type" dataDxfId="399" dataCellStyle="Normal"/>
    <tableColumn id="51" xr3:uid="{00000000-0010-0000-0100-000033000000}" name="Option Set" dataDxfId="398"/>
    <tableColumn id="12" xr3:uid="{00000000-0010-0000-0100-00000C000000}" name="Required" dataDxfId="397" dataCellStyle="Normal"/>
    <tableColumn id="10" xr3:uid="{00000000-0010-0000-0100-00000A000000}" name="Row" dataDxfId="396"/>
    <tableColumn id="16" xr3:uid="{00000000-0010-0000-0100-000010000000}" name="X" dataDxfId="395"/>
    <tableColumn id="18" xr3:uid="{00000000-0010-0000-0100-000012000000}" name="S" dataDxfId="394"/>
    <tableColumn id="82" xr3:uid="{00000000-0010-0000-0100-000052000000}" name="M" dataDxfId="393"/>
    <tableColumn id="83" xr3:uid="{00000000-0010-0000-0100-000053000000}" name="L" dataDxfId="392"/>
    <tableColumn id="91" xr3:uid="{00000000-0010-0000-0100-00005B000000}" name="Width" dataDxfId="391"/>
    <tableColumn id="5" xr3:uid="{00000000-0010-0000-0100-000005000000}" name="Label" dataDxfId="390" dataCellStyle="Normal"/>
    <tableColumn id="56" xr3:uid="{00000000-0010-0000-0100-000038000000}" name="Question" dataDxfId="389"/>
    <tableColumn id="14" xr3:uid="{00000000-0010-0000-0100-00000E000000}" name="Hide Condition" dataDxfId="388" dataCellStyle="Normal"/>
    <tableColumn id="11" xr3:uid="{00000000-0010-0000-0100-00000B000000}" name="Validation Rules" dataDxfId="387" dataCellStyle="Normal"/>
    <tableColumn id="86" xr3:uid="{00000000-0010-0000-0100-000056000000}" name="Heading 2" dataDxfId="386"/>
    <tableColumn id="87" xr3:uid="{00000000-0010-0000-0100-000057000000}" name="Heading 3" dataDxfId="385"/>
    <tableColumn id="75" xr3:uid="{00000000-0010-0000-0100-00004B000000}" name="Heading 4" dataDxfId="384"/>
    <tableColumn id="88" xr3:uid="{00000000-0010-0000-0100-000058000000}" name="Paragraph" dataDxfId="383"/>
    <tableColumn id="80" xr3:uid="{00000000-0010-0000-0100-000050000000}" name="Terms" dataDxfId="382"/>
    <tableColumn id="8" xr3:uid="{00000000-0010-0000-0100-000008000000}" name="Placeholder" dataDxfId="381" dataCellStyle="Normal"/>
    <tableColumn id="17" xr3:uid="{00000000-0010-0000-0100-000011000000}" name="Help Message" dataDxfId="380" dataCellStyle="Normal"/>
    <tableColumn id="57" xr3:uid="{00000000-0010-0000-0100-000039000000}" name="Tooltip" dataDxfId="379"/>
    <tableColumn id="94" xr3:uid="{00000000-0010-0000-0100-00005E000000}" name="Icon" dataDxfId="378"/>
    <tableColumn id="9" xr3:uid="{00000000-0010-0000-0100-000009000000}" name="Default Value" dataDxfId="377" dataCellStyle="Normal"/>
    <tableColumn id="90" xr3:uid="{00000000-0010-0000-0100-00005A000000}" name="Calculated Value" dataDxfId="376"/>
    <tableColumn id="101" xr3:uid="{A852FA10-AC39-4C45-B27F-F4FD5A6C5749}" name="Calculated Trigger" dataDxfId="375"/>
    <tableColumn id="102" xr3:uid="{10F7A230-E1B8-444F-8020-773648AC3C26}" name="Calculated Condition" dataDxfId="374"/>
    <tableColumn id="103" xr3:uid="{C8258D01-7E06-4792-ADDF-D8CE49A4C985}" name="Request URL" dataDxfId="373"/>
    <tableColumn id="104" xr3:uid="{3475C3A8-998A-40F2-AF60-A44E2935822F}" name="Request Verb" dataDxfId="372"/>
    <tableColumn id="105" xr3:uid="{A82084C8-0349-4D70-BDD1-6C1E42BCA25A}" name="Request Payload" dataDxfId="371"/>
    <tableColumn id="13" xr3:uid="{00000000-0010-0000-0100-00000D000000}" name="Disabled Condition" dataDxfId="370" dataCellStyle="Normal"/>
    <tableColumn id="66" xr3:uid="{00000000-0010-0000-0100-000042000000}" name="Affects Premium" dataDxfId="369"/>
    <tableColumn id="65" xr3:uid="{00000000-0010-0000-0100-000041000000}" name="Affects Triggers" dataDxfId="368"/>
    <tableColumn id="106" xr3:uid="{DFA0C6F6-9051-42CC-884A-01D2B8BA6BAC}" name="Required For Calculations" dataDxfId="367"/>
    <tableColumn id="92" xr3:uid="{00000000-0010-0000-0100-00005C000000}" name="Container Class" dataDxfId="366"/>
    <tableColumn id="93" xr3:uid="{00000000-0010-0000-0100-00005D000000}" name="Container Style" dataDxfId="365"/>
    <tableColumn id="95" xr3:uid="{CD136D82-C170-427F-BA26-FC857247A0BB}" name="Displayable" dataDxfId="364"/>
    <tableColumn id="107" xr3:uid="{B5DF9F7E-0A7C-422C-9E77-4697DFA1A0EC}" name="Custom Properties" dataDxfId="363"/>
    <tableColumn id="100" xr3:uid="{C78A3BA2-97B8-481B-A840-52FBA06BA492}" name="Reset For New Quotes" dataDxfId="362"/>
    <tableColumn id="108" xr3:uid="{78BEC611-82F2-4177-BBEF-58FFAE3AEDCA}" name="Tags" dataDxfId="361"/>
    <tableColumn id="37" xr3:uid="{00000000-0010-0000-0100-000025000000}" name="Count 1" dataDxfId="360" dataCellStyle="Normal">
      <calculatedColumnFormula>IF(Table_Repeating_Question_Sets[[#This Row],[Header]]="Yes","",_xlfn.NUMBERVALUE(INDIRECT(SUBSTITUTE(ADDRESS(1,COLUMN(Table_Repeating_Question_Sets[[#This Row],[Count 1]]),4),"1","")&amp;ROW(Table_Repeating_Question_Sets[[#This Row],[Count 1]])+1))+IF(Table_Repeating_Question_Sets[[#This Row],[Value 1]]&lt;&gt;"",1,0))</calculatedColumnFormula>
    </tableColumn>
    <tableColumn id="22" xr3:uid="{00000000-0010-0000-0100-000016000000}" name="Invalid 1" dataDxfId="359">
      <calculatedColumnFormula>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xr3:uid="{00000000-0010-0000-0100-000028000000}" name="Calculation 1" dataDxfId="358"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xr3:uid="{00000000-0010-0000-0100-00002B000000}" name="Count 2" dataDxfId="357" dataCellStyle="Normal">
      <calculatedColumnFormula>IF(Table_Repeating_Question_Sets[[#This Row],[Header]]="Yes","",_xlfn.NUMBERVALUE(INDIRECT(SUBSTITUTE(ADDRESS(1,COLUMN(Table_Repeating_Question_Sets[[#This Row],[Count 2]]),4),"1","")&amp;ROW(Table_Repeating_Question_Sets[[#This Row],[Count 2]])+1))+IF(Table_Repeating_Question_Sets[[#This Row],[Value 2]]&lt;&gt;"",1,0))</calculatedColumnFormula>
    </tableColumn>
    <tableColumn id="33" xr3:uid="{00000000-0010-0000-0100-000021000000}" name="Invalid 2" dataDxfId="356">
      <calculatedColumnFormula>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xr3:uid="{00000000-0010-0000-0100-000024000000}" name="Calculation 2" dataDxfId="355"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xr3:uid="{00000000-0010-0000-0100-000029000000}" name="Count 3" dataDxfId="354" dataCellStyle="Normal">
      <calculatedColumnFormula>IF(Table_Repeating_Question_Sets[[#This Row],[Header]]="Yes","",_xlfn.NUMBERVALUE(INDIRECT(SUBSTITUTE(ADDRESS(1,COLUMN(Table_Repeating_Question_Sets[[#This Row],[Count 3]]),4),"1","")&amp;ROW(Table_Repeating_Question_Sets[[#This Row],[Count 3]])+1))+IF(Table_Repeating_Question_Sets[[#This Row],[Value 3]]&lt;&gt;"",1,0))</calculatedColumnFormula>
    </tableColumn>
    <tableColumn id="34" xr3:uid="{00000000-0010-0000-0100-000022000000}" name="Invalid 3" dataDxfId="353">
      <calculatedColumnFormula>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xr3:uid="{00000000-0010-0000-0100-00002A000000}" name="Calculation 3" dataDxfId="352"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xr3:uid="{00000000-0010-0000-0100-000030000000}" name="Count 4" dataDxfId="351" dataCellStyle="Normal">
      <calculatedColumnFormula>IF(Table_Repeating_Question_Sets[[#This Row],[Header]]="Yes","",_xlfn.NUMBERVALUE(INDIRECT(SUBSTITUTE(ADDRESS(1,COLUMN(Table_Repeating_Question_Sets[[#This Row],[Count 4]]),4),"1","")&amp;ROW(Table_Repeating_Question_Sets[[#This Row],[Count 4]])+1))+IF(Table_Repeating_Question_Sets[[#This Row],[Value 4]]&lt;&gt;"",1,0))</calculatedColumnFormula>
    </tableColumn>
    <tableColumn id="35" xr3:uid="{00000000-0010-0000-0100-000023000000}" name="Invalid 4" dataDxfId="350">
      <calculatedColumnFormula>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xr3:uid="{00000000-0010-0000-0100-000031000000}" name="Calculation 4" dataDxfId="349"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xr3:uid="{00000000-0010-0000-0100-000035000000}" name="Count 5" dataDxfId="348" dataCellStyle="Normal">
      <calculatedColumnFormula>IF(Table_Repeating_Question_Sets[[#This Row],[Header]]="Yes","",_xlfn.NUMBERVALUE(INDIRECT(SUBSTITUTE(ADDRESS(1,COLUMN(Table_Repeating_Question_Sets[[#This Row],[Count 5]]),4),"1","")&amp;ROW(Table_Repeating_Question_Sets[[#This Row],[Count 5]])+1))+IF(Table_Repeating_Question_Sets[[#This Row],[Value 5]]&lt;&gt;"",1,0))</calculatedColumnFormula>
    </tableColumn>
    <tableColumn id="38" xr3:uid="{00000000-0010-0000-0100-000026000000}" name="Invalid 5" dataDxfId="347">
      <calculatedColumnFormula>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xr3:uid="{00000000-0010-0000-0100-000036000000}" name="Calculation 5" dataDxfId="346"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xr3:uid="{00000000-0010-0000-0100-00003A000000}" name="Count 6" dataDxfId="345" dataCellStyle="Normal">
      <calculatedColumnFormula>IF(Table_Repeating_Question_Sets[[#This Row],[Header]]="Yes","",_xlfn.NUMBERVALUE(INDIRECT(SUBSTITUTE(ADDRESS(1,COLUMN(Table_Repeating_Question_Sets[[#This Row],[Count 6]]),4),"1","")&amp;ROW(Table_Repeating_Question_Sets[[#This Row],[Count 6]])+1))+IF(Table_Repeating_Question_Sets[[#This Row],[Value 6]]&lt;&gt;"",1,0))</calculatedColumnFormula>
    </tableColumn>
    <tableColumn id="39" xr3:uid="{00000000-0010-0000-0100-000027000000}" name="Invalid 6" dataDxfId="344">
      <calculatedColumnFormula>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xr3:uid="{00000000-0010-0000-0100-00003B000000}" name="Calculation 6" dataDxfId="343"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xr3:uid="{00000000-0010-0000-0100-00003F000000}" name="Count 7" dataDxfId="342" dataCellStyle="Normal">
      <calculatedColumnFormula>IF(Table_Repeating_Question_Sets[[#This Row],[Header]]="Yes","",_xlfn.NUMBERVALUE(INDIRECT(SUBSTITUTE(ADDRESS(1,COLUMN(Table_Repeating_Question_Sets[[#This Row],[Count 7]]),4),"1","")&amp;ROW(Table_Repeating_Question_Sets[[#This Row],[Count 7]])+1))+IF(Table_Repeating_Question_Sets[[#This Row],[Value 7]]&lt;&gt;"",1,0))</calculatedColumnFormula>
    </tableColumn>
    <tableColumn id="45" xr3:uid="{00000000-0010-0000-0100-00002D000000}" name="Invalid 7" dataDxfId="341">
      <calculatedColumnFormula>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xr3:uid="{00000000-0010-0000-0100-000040000000}" name="Calculation 7" dataDxfId="340"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xr3:uid="{00000000-0010-0000-0100-000044000000}" name="Count 8" dataDxfId="339" dataCellStyle="Normal">
      <calculatedColumnFormula>IF(Table_Repeating_Question_Sets[[#This Row],[Header]]="Yes","",_xlfn.NUMBERVALUE(INDIRECT(SUBSTITUTE(ADDRESS(1,COLUMN(Table_Repeating_Question_Sets[[#This Row],[Count 8]]),4),"1","")&amp;ROW(Table_Repeating_Question_Sets[[#This Row],[Count 8]])+1))+IF(Table_Repeating_Question_Sets[[#This Row],[Value 8]]&lt;&gt;"",1,0))</calculatedColumnFormula>
    </tableColumn>
    <tableColumn id="46" xr3:uid="{00000000-0010-0000-0100-00002E000000}" name="Invalid 8" dataDxfId="338">
      <calculatedColumnFormula>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xr3:uid="{00000000-0010-0000-0100-000045000000}" name="Calculation 8" dataDxfId="337"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xr3:uid="{00000000-0010-0000-0100-000049000000}" name="Count 9" dataDxfId="336" dataCellStyle="Normal">
      <calculatedColumnFormula>IF(Table_Repeating_Question_Sets[[#This Row],[Header]]="Yes","",_xlfn.NUMBERVALUE(INDIRECT(SUBSTITUTE(ADDRESS(1,COLUMN(Table_Repeating_Question_Sets[[#This Row],[Count 9]]),4),"1","")&amp;ROW(Table_Repeating_Question_Sets[[#This Row],[Count 9]])+1))+IF(Table_Repeating_Question_Sets[[#This Row],[Value 9]]&lt;&gt;"",1,0))</calculatedColumnFormula>
    </tableColumn>
    <tableColumn id="47" xr3:uid="{00000000-0010-0000-0100-00002F000000}" name="Invalid 9" dataDxfId="335">
      <calculatedColumnFormula>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xr3:uid="{00000000-0010-0000-0100-00004A000000}" name="Calculation 9" dataDxfId="334"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xr3:uid="{00000000-0010-0000-0100-00004E000000}" name="Count 10" dataDxfId="333" dataCellStyle="Normal">
      <calculatedColumnFormula>IF(Table_Repeating_Question_Sets[[#This Row],[Header]]="Yes","",_xlfn.NUMBERVALUE(INDIRECT(SUBSTITUTE(ADDRESS(1,COLUMN(Table_Repeating_Question_Sets[[#This Row],[Count 10]]),4),"1","")&amp;ROW(Table_Repeating_Question_Sets[[#This Row],[Count 10]])+1))+IF(Table_Repeating_Question_Sets[[#This Row],[Value 10]]&lt;&gt;"",1,0))</calculatedColumnFormula>
    </tableColumn>
    <tableColumn id="50" xr3:uid="{00000000-0010-0000-0100-000032000000}" name="Invalid 10" dataDxfId="332">
      <calculatedColumnFormula>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xr3:uid="{00000000-0010-0000-0100-00004F000000}" name="Calculation 10" dataDxfId="331"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xr3:uid="{00000000-0010-0000-0100-000034000000}" name="Invalid" dataDxfId="330">
      <calculatedColumnFormula>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xr3:uid="{00000000-0010-0000-0100-00002C000000}" name="Calculation" dataDxfId="329" dataCellStyle="Normal">
      <calculatedColumnFormula>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calculatedColumnFormula>
    </tableColumn>
  </tableColumns>
  <tableStyleInfo name="uBind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2000000}" name="Table_Question_Options" displayName="Table_Question_Options" ref="B5:J33" totalsRowShown="0" headerRowDxfId="328" dataDxfId="327" headerRowCellStyle="Normal" dataCellStyle="Normal">
  <autoFilter ref="B5:J33"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200-000001000000}" name="Value" dataDxfId="326" dataCellStyle="Normal"/>
    <tableColumn id="5" xr3:uid="{00000000-0010-0000-0200-000005000000}" name="Header" dataDxfId="325"/>
    <tableColumn id="2" xr3:uid="{00000000-0010-0000-0200-000002000000}" name="Display" dataDxfId="324" dataCellStyle="Normal"/>
    <tableColumn id="3" xr3:uid="{00000000-0010-0000-0200-000003000000}" name="Icon" dataDxfId="323" dataCellStyle="Normal"/>
    <tableColumn id="6" xr3:uid="{63C0D224-67A9-4121-851F-8DF396CE67C2}" name="Css Class" dataDxfId="322"/>
    <tableColumn id="4" xr3:uid="{00000000-0010-0000-0200-000004000000}" name="Hide Condition" dataDxfId="321" dataCellStyle="Normal"/>
    <tableColumn id="9" xr3:uid="{00000000-0010-0000-0200-000009000000}" name="Disabled Condition" dataDxfId="320"/>
    <tableColumn id="10" xr3:uid="{18C4A473-89AE-49DE-A339-17D6381DA764}" name="Searchable Text" dataDxfId="319"/>
    <tableColumn id="11" xr3:uid="{8F0DBA26-8559-4F95-9DBE-7C26EB46D286}" name="Properties JSON" dataDxfId="318"/>
  </tableColumns>
  <tableStyleInfo name="uBind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Triggers" displayName="Table_Triggers" ref="B4:T6" totalsRowShown="0" headerRowDxfId="317" dataDxfId="316" headerRowCellStyle="Normal" dataCellStyle="Normal">
  <autoFilter ref="B4:T6"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xr3:uid="{00000000-0010-0000-0300-000001000000}" name="Property" dataDxfId="315" dataCellStyle="Normal"/>
    <tableColumn id="9" xr3:uid="{00000000-0010-0000-0300-000009000000}" name="Header" dataDxfId="314" dataCellStyle="Normal"/>
    <tableColumn id="4" xr3:uid="{00000000-0010-0000-0300-000004000000}" name="Type" dataDxfId="313"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xr3:uid="{00000000-0010-0000-0300-000003000000}" name="Key" dataDxfId="312"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xr3:uid="{00000000-0010-0000-0300-00000C000000}" name="Field Code" dataDxfId="311">
      <calculatedColumnFormula>IF(Table_Triggers[[#This Row],[Header]]="Yes","",IF(Table_Triggers[[#This Row],[Property]]&lt;&gt;"",SUBSTITUTE(Table_Triggers[[#This Row],[Type]]," ","")&amp;SUBSTITUTE(Table_Triggers[[#This Row],[Property]]," ",""),""))</calculatedColumnFormula>
    </tableColumn>
    <tableColumn id="7" xr3:uid="{00000000-0010-0000-0300-000007000000}" name="Text" dataDxfId="310" dataCellStyle="Normal">
      <calculatedColumnFormula>IF(Table_Triggers[[#This Row],[Header]]&lt;&gt;"Yes",IF(Table_Triggers[[#This Row],[Value]]=FALSE,"false",IF(Table_Triggers[[#This Row],[Value]]=TRUE,"true","")),"")</calculatedColumnFormula>
    </tableColumn>
    <tableColumn id="6" xr3:uid="{00000000-0010-0000-0300-000006000000}" name="Config" dataDxfId="309">
      <calculatedColumnFormula xml:space="preserve">
IF(AND(Table_Triggers[[#This Row],[Header]]&lt;&gt;"Yes",Table_Triggers[[#This Row],[Property]]&lt;&gt;"",Table_Triggers[[#This Row],[Text]]&lt;&gt;""),
"""" &amp;  Table_Triggers[[#This Row],[Key]] &amp; """: {" &amp;
IF(Table_Triggers[[#This Row],[Sidebar Header]]&lt;&gt;"","""header"": """ &amp; Table_Triggers[[#This Row],[Sidebar Header]] &amp; """,","") &amp;
IF(Table_Triggers[[#This Row],[Sidebar Title]]&lt;&gt;"","""title"": """ &amp; Table_Triggers[[#This Row],[Sidebar Title]] &amp; """,","") &amp;
IF(Table_Triggers[[#This Row],[Display Price]]&lt;&gt;"","""displayPrice"": " &amp; IF(Table_Triggers[[#This Row],[Display Price]]="Yes", "true", "false") &amp; ",","") &amp;
IF(Table_Triggers[[#This Row],[Sidebar Message]]&lt;&gt;"","""message"": " &amp; IF(Table_Triggers[[#This Row],[Sidebar Message]]="Yes", "true", "false") &amp; ",","") &amp;
IF(Table_Triggers[[#This Row],[Description]]&lt;&gt;"","""description"": """ &amp; Table_Triggers[[#This Row],[Description]] &amp; """","") &amp;
"}",
"")</calculatedColumnFormula>
    </tableColumn>
    <tableColumn id="13" xr3:uid="{00000000-0010-0000-0300-00000D000000}" name="Config Rollup" dataDxfId="308">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xr3:uid="{00000000-0010-0000-0300-00000E000000}" name="Config Use Row" dataDxfId="307">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xr3:uid="{00000000-0010-0000-0300-00000B000000}" name="Output Config" dataDxfId="306">
      <calculatedColumnFormula>IF(ISNUMBER(Table_Triggers[[#This Row],[Config Use Row]]),INDEX(Table_Triggers[Config Rollup],Table_Triggers[[#This Row],[Config Use Row]]),"")</calculatedColumnFormula>
    </tableColumn>
    <tableColumn id="16" xr3:uid="{00000000-0010-0000-0300-000010000000}" name="Calculation" dataDxfId="305">
      <calculatedColumnFormula xml:space="preserve">
IF(AND(Table_Triggers[[#This Row],[Header]]&lt;&gt;"Yes",Table_Triggers[[#This Row],[Property]]&lt;&gt;"",Table_Triggers[[#This Row],[Text]]&lt;&gt;""),
""""&amp;Table_Triggers[[#This Row],[Key]]&amp;""":"&amp;Table_Triggers[[#This Row],[Text]],
"")</calculatedColumnFormula>
    </tableColumn>
    <tableColumn id="17" xr3:uid="{00000000-0010-0000-0300-000011000000}" name="Calculation Rollup" dataDxfId="304">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xr3:uid="{00000000-0010-0000-0300-000008000000}" name="Output Calculation" dataDxfId="303">
      <calculatedColumnFormula>IF(ISNUMBER(Table_Triggers[[#This Row],[Config Use Row]]),INDEX(Table_Triggers[Calculation Rollup],Table_Triggers[[#This Row],[Config Use Row]]),"")</calculatedColumnFormula>
    </tableColumn>
    <tableColumn id="2" xr3:uid="{00000000-0010-0000-0300-000002000000}" name="Value" dataDxfId="302" dataCellStyle="Normal"/>
    <tableColumn id="19" xr3:uid="{DAA7DE40-BDE5-4F3B-A744-146BEF3DEA2B}" name="Sidebar Header" dataDxfId="301"/>
    <tableColumn id="20" xr3:uid="{40B480C5-DF53-435B-A3CD-0B689A303C17}" name="Sidebar Title" dataDxfId="300"/>
    <tableColumn id="5" xr3:uid="{42591333-41D6-4872-9E09-248241C3F03E}" name="Display Price" dataDxfId="299"/>
    <tableColumn id="10" xr3:uid="{00000000-0010-0000-0300-00000A000000}" name="Sidebar Message" dataDxfId="298" dataCellStyle="Normal"/>
    <tableColumn id="15" xr3:uid="{11FEC5D3-482D-4855-B725-FBF54434E6AE}" name="Description" dataDxfId="297" dataCellStyle="Normal"/>
  </tableColumns>
  <tableStyleInfo name="uBind 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Risk_1" displayName="Table_Risk_1" ref="B4:N82" headerRowDxfId="296" dataDxfId="295" totalsRowDxfId="294" headerRowCellStyle="Normal" dataCellStyle="Normal" totalsRowCellStyle="Normal">
  <autoFilter ref="B4:N82"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400-000003000000}" name="Property" dataDxfId="293" totalsRowDxfId="292" dataCellStyle="Normal"/>
    <tableColumn id="5" xr3:uid="{00000000-0010-0000-0400-000005000000}" name="Header" dataDxfId="291" totalsRowDxfId="290" dataCellStyle="Normal"/>
    <tableColumn id="2" xr3:uid="{00000000-0010-0000-0400-000002000000}" name="Type" totalsRowLabel="Total" dataDxfId="289" totalsRowDxfId="288"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xr3:uid="{00000000-0010-0000-0400-000001000000}" name="Key" dataDxfId="287" totalsRowDxfId="286"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xr3:uid="{00000000-0010-0000-0400-000008000000}" name="Field Code" dataDxfId="285" totalsRowDxfId="284">
      <calculatedColumnFormula>IF(Table_Risk_1[[#This Row],[Header]]="Yes","",IF(Table_Risk_1[[#This Row],[Property]]&lt;&gt;"",Risk_1_Prefix&amp;SUBSTITUTE(Table_Risk_1[[#This Row],[Type]]," ","")&amp;SUBSTITUTE(Table_Risk_1[[#This Row],[Property]]," ",""),""))</calculatedColumnFormula>
    </tableColumn>
    <tableColumn id="6" xr3:uid="{00000000-0010-0000-0400-000006000000}" name="Text" dataDxfId="283" totalsRowDxfId="282">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xr3:uid="{00000000-0010-0000-0400-000009000000}" name="String" dataDxfId="281" totalsRowDxfId="280"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xr3:uid="{00000000-0010-0000-0400-00000E000000}" name="Output Calculation" dataDxfId="279" totalsRowDxfId="278">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xr3:uid="{00000000-0010-0000-0400-000004000000}" name="Value" dataDxfId="277" dataCellStyle="Normal"/>
    <tableColumn id="10" xr3:uid="{00000000-0010-0000-0400-00000A000000}" name="Test 1" dataDxfId="276" totalsRowDxfId="275" dataCellStyle="Normal"/>
    <tableColumn id="11" xr3:uid="{00000000-0010-0000-0400-00000B000000}" name="Test 2" dataDxfId="274" totalsRowDxfId="273" dataCellStyle="Normal"/>
    <tableColumn id="12" xr3:uid="{00000000-0010-0000-0400-00000C000000}" name="Test 3" dataDxfId="272" totalsRowDxfId="271" dataCellStyle="Normal"/>
    <tableColumn id="13" xr3:uid="{00000000-0010-0000-0400-00000D000000}" name="Test 4" dataDxfId="270" totalsRowDxfId="269" dataCellStyle="Normal"/>
  </tableColumns>
  <tableStyleInfo name="uBind 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6000000}" name="Table_Statutory_Rates" displayName="Table_Statutory_Rates" ref="B6:M22" totalsRowShown="0" headerRowDxfId="268" dataDxfId="267" headerRowCellStyle="Normal" dataCellStyle="Normal">
  <autoFilter ref="B6:M2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600-000001000000}" name="Effective Date" dataDxfId="266" dataCellStyle="Normal"/>
    <tableColumn id="14" xr3:uid="{00000000-0010-0000-0600-00000E000000}" name="Header" dataDxfId="265"/>
    <tableColumn id="13" xr3:uid="{00000000-0010-0000-0600-00000D000000}" name="Type" dataDxfId="264">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xr3:uid="{00000000-0010-0000-0600-00000F000000}" name="Next Value" dataDxfId="263">
      <calculatedColumnFormula>IF(INDIRECT(SUBSTITUTE(ADDRESS(1,COLUMN(Table_Statutory_Rates[[#This Row],[Effective Date]]),4),"1","")&amp;ROW()+1)&lt;&gt;"",INDIRECT(SUBSTITUTE(ADDRESS(1,COLUMN(Table_Statutory_Rates[[#This Row],[Effective Date]]),4),"1","")&amp;ROW()+1),"END")</calculatedColumnFormula>
    </tableColumn>
    <tableColumn id="2" xr3:uid="{00000000-0010-0000-0600-000002000000}" name="ACT" dataDxfId="262"/>
    <tableColumn id="3" xr3:uid="{00000000-0010-0000-0600-000003000000}" name="NSW" dataDxfId="261"/>
    <tableColumn id="5" xr3:uid="{00000000-0010-0000-0600-000005000000}" name="NT" dataDxfId="260"/>
    <tableColumn id="9" xr3:uid="{00000000-0010-0000-0600-000009000000}" name="QLD" dataDxfId="259"/>
    <tableColumn id="4" xr3:uid="{00000000-0010-0000-0600-000004000000}" name="SA" dataDxfId="258"/>
    <tableColumn id="10" xr3:uid="{00000000-0010-0000-0600-00000A000000}" name="TAS" dataDxfId="257">
      <calculatedColumnFormula>Table_Statutory_Rates[[#This Row],[SA]]</calculatedColumnFormula>
    </tableColumn>
    <tableColumn id="11" xr3:uid="{00000000-0010-0000-0600-00000B000000}" name="VIC" dataDxfId="256">
      <calculatedColumnFormula>Table_Statutory_Rates[[#This Row],[TAS]]</calculatedColumnFormula>
    </tableColumn>
    <tableColumn id="12" xr3:uid="{00000000-0010-0000-0600-00000C000000}" name="WA" dataDxfId="255">
      <calculatedColumnFormula>Table_Statutory_Rates[[#This Row],[VIC]]</calculatedColumnFormula>
    </tableColumn>
  </tableColumns>
  <tableStyleInfo name="uBind 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Risk_Types" displayName="Table_Risk_Types" ref="B29:B34" totalsRowShown="0" headerRowDxfId="254" dataDxfId="253" headerRowCellStyle="Normal" dataCellStyle="Normal">
  <autoFilter ref="B29:B34" xr:uid="{00000000-0009-0000-0100-00000C000000}">
    <filterColumn colId="0" hiddenButton="1"/>
  </autoFilter>
  <tableColumns count="1">
    <tableColumn id="1" xr3:uid="{00000000-0010-0000-0700-000001000000}" name="Value" dataDxfId="252" dataCellStyle="Normal"/>
  </tableColumns>
  <tableStyleInfo name="uBind 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ESL" displayName="Table_ESL" ref="B38:B40" totalsRowShown="0" headerRowDxfId="251" dataDxfId="250" headerRowCellStyle="Normal" dataCellStyle="Normal">
  <autoFilter ref="B38:B40" xr:uid="{00000000-0009-0000-0100-000011000000}">
    <filterColumn colId="0" hiddenButton="1"/>
  </autoFilter>
  <tableColumns count="1">
    <tableColumn id="1" xr3:uid="{00000000-0010-0000-0800-000001000000}" name="Value" dataDxfId="249" dataCellStyle="Normal"/>
  </tableColumns>
  <tableStyleInfo name="uBind 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_Payment_Options" displayName="Table_Payment_Options" ref="B6:F17" totalsRowShown="0" headerRowDxfId="248" dataDxfId="247" headerRowCellStyle="Normal" dataCellStyle="Normal">
  <autoFilter ref="B6:F17" xr:uid="{00000000-0009-0000-0100-00000F000000}">
    <filterColumn colId="0" hiddenButton="1"/>
    <filterColumn colId="1" hiddenButton="1"/>
    <filterColumn colId="2" hiddenButton="1"/>
    <filterColumn colId="3" hiddenButton="1"/>
    <filterColumn colId="4" hiddenButton="1"/>
  </autoFilter>
  <tableColumns count="5">
    <tableColumn id="1" xr3:uid="{00000000-0010-0000-0900-000001000000}" name="Item" dataDxfId="246" dataCellStyle="Normal"/>
    <tableColumn id="2" xr3:uid="{00000000-0010-0000-0900-000002000000}" name="Yearly" dataDxfId="245" dataCellStyle="Normal"/>
    <tableColumn id="3" xr3:uid="{00000000-0010-0000-0900-000003000000}" name="Monthly" dataDxfId="244" dataCellStyle="Normal"/>
    <tableColumn id="4" xr3:uid="{00000000-0010-0000-0900-000004000000}" name="Fortnightly" dataDxfId="243" dataCellStyle="Normal"/>
    <tableColumn id="5" xr3:uid="{00000000-0010-0000-0900-000005000000}" name="Weekly" dataDxfId="242" dataCellStyle="Normal"/>
  </tableColumns>
  <tableStyleInfo name="uBind 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A000000}" name="Table_Payment_Methods" displayName="Table_Payment_Methods" ref="B21:K31" totalsRowShown="0" headerRowDxfId="241" dataDxfId="240" headerRowCellStyle="Normal" dataCellStyle="Normal">
  <autoFilter ref="B21:K31" xr:uid="{00000000-0009-0000-0100-00002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A00-000001000000}" name="Item" dataDxfId="239" dataCellStyle="Normal"/>
    <tableColumn id="5" xr3:uid="{00000000-0010-0000-0A00-000005000000}" name="VISA" dataDxfId="238"/>
    <tableColumn id="2" xr3:uid="{00000000-0010-0000-0A00-000002000000}" name="Mastercard" dataDxfId="237" dataCellStyle="Normal"/>
    <tableColumn id="3" xr3:uid="{00000000-0010-0000-0A00-000003000000}" name="AMEX" dataDxfId="236" dataCellStyle="Normal"/>
    <tableColumn id="4" xr3:uid="{00000000-0010-0000-0A00-000004000000}" name="Diners Club" dataDxfId="235" dataCellStyle="Normal"/>
    <tableColumn id="6" xr3:uid="{DBF1226F-9C46-4688-A659-C91E0434F419}" name="Direct Debit" dataDxfId="234" dataCellStyle="Normal"/>
    <tableColumn id="7" xr3:uid="{8A74E1DA-BBF9-4819-A53C-156C6DB5BA88}" name="Principal Finance" dataDxfId="233" dataCellStyle="Normal"/>
    <tableColumn id="10" xr3:uid="{3F00C01C-997F-4C4A-8228-F7347FE0B652}" name="Premium Funding" dataDxfId="232"/>
    <tableColumn id="9" xr3:uid="{FB5B03DB-1B7E-48C2-9EE2-819E515D74F5}" name="IQumulate" dataDxfId="231"/>
    <tableColumn id="8" xr3:uid="{5A29234D-8608-4DFB-B6FF-E2AC5EA650F3}" name="Invoice" dataDxfId="230" dataCellStyle="Normal"/>
  </tableColumns>
  <tableStyleInfo name="uBind 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_Premium_Breakdown" displayName="Table_Premium_Breakdown" ref="B6:U17" totalsRowCount="1" headerRowCellStyle="Normal" dataCellStyle="Normal">
  <autoFilter ref="B6:U1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00000000-0010-0000-0B00-000001000000}" name="Item" totalsRowLabel="Total" totalsRowDxfId="229" dataCellStyle="Normal"/>
    <tableColumn id="3" xr3:uid="{00000000-0010-0000-0B00-000003000000}" name="Base Premium" totalsRowFunction="custom" dataDxfId="228" totalsRowDxfId="227" dataCellStyle="Currency">
      <totalsRowFormula>SUM(Table_Premium_Breakdown[Base Premium])</totalsRowFormula>
    </tableColumn>
    <tableColumn id="2" xr3:uid="{00000000-0010-0000-0B00-000002000000}" name="ESL" totalsRowFunction="custom" dataDxfId="226" totalsRowDxfId="225" dataCellStyle="Currency">
      <calculatedColumnFormula>#REF!</calculatedColumnFormula>
      <totalsRowFormula>SUM(Table_Premium_Breakdown[ESL])</totalsRowFormula>
    </tableColumn>
    <tableColumn id="5" xr3:uid="{00000000-0010-0000-0B00-000005000000}" name="GST" totalsRowFunction="custom" dataDxfId="224" totalsRowDxfId="223" dataCellStyle="Currency">
      <totalsRowFormula>SUM(Table_Premium_Breakdown[GST])</totalsRowFormula>
    </tableColumn>
    <tableColumn id="4" xr3:uid="{00000000-0010-0000-0B00-000004000000}" name="SD ACT" totalsRowFunction="custom" dataDxfId="222" totalsRowDxfId="221" dataCellStyle="Currency">
      <totalsRowFormula>SUM(Table_Premium_Breakdown[SD ACT])</totalsRowFormula>
    </tableColumn>
    <tableColumn id="8" xr3:uid="{00000000-0010-0000-0B00-000008000000}" name="SD NSW" totalsRowFunction="custom" dataDxfId="220" totalsRowDxfId="219" dataCellStyle="Currency">
      <totalsRowFormula>SUM(Table_Premium_Breakdown[SD NSW])</totalsRowFormula>
    </tableColumn>
    <tableColumn id="14" xr3:uid="{00000000-0010-0000-0B00-00000E000000}" name="SD NT" totalsRowFunction="custom" dataDxfId="218" totalsRowDxfId="217" dataCellStyle="Currency">
      <totalsRowFormula>SUM(Table_Premium_Breakdown[SD NT])</totalsRowFormula>
    </tableColumn>
    <tableColumn id="16" xr3:uid="{00000000-0010-0000-0B00-000010000000}" name="SD QLD" totalsRowFunction="custom" dataDxfId="216" totalsRowDxfId="215" dataCellStyle="Currency">
      <totalsRowFormula>SUM(Table_Premium_Breakdown[SD QLD])</totalsRowFormula>
    </tableColumn>
    <tableColumn id="17" xr3:uid="{00000000-0010-0000-0B00-000011000000}" name="SD SA" totalsRowFunction="custom" dataDxfId="214" totalsRowDxfId="213" dataCellStyle="Currency">
      <totalsRowFormula>SUM(Table_Premium_Breakdown[SD SA])</totalsRowFormula>
    </tableColumn>
    <tableColumn id="18" xr3:uid="{00000000-0010-0000-0B00-000012000000}" name="SD TAS" totalsRowFunction="custom" dataDxfId="212" totalsRowDxfId="211" dataCellStyle="Currency">
      <totalsRowFormula>SUM(Table_Premium_Breakdown[SD TAS])</totalsRowFormula>
    </tableColumn>
    <tableColumn id="19" xr3:uid="{00000000-0010-0000-0B00-000013000000}" name="SD VIC" totalsRowFunction="custom" dataDxfId="210" totalsRowDxfId="209" dataCellStyle="Currency">
      <totalsRowFormula>SUM(Table_Premium_Breakdown[SD VIC])</totalsRowFormula>
    </tableColumn>
    <tableColumn id="20" xr3:uid="{00000000-0010-0000-0B00-000014000000}" name="SD WA" totalsRowFunction="custom" dataDxfId="208" totalsRowDxfId="207" dataCellStyle="Currency">
      <totalsRowFormula>SUM(Table_Premium_Breakdown[SD WA])</totalsRowFormula>
    </tableColumn>
    <tableColumn id="6" xr3:uid="{00000000-0010-0000-0B00-000006000000}" name="SD Total" totalsRowFunction="custom" dataDxfId="206" totalsRowDxfId="205" dataCellStyle="Currency">
      <totalsRowFormula>SUM(Table_Premium_Breakdown[SD Total])</totalsRowFormula>
    </tableColumn>
    <tableColumn id="9" xr3:uid="{00000000-0010-0000-0B00-000009000000}" name="Service Fees" totalsRowFunction="custom" dataDxfId="204" totalsRowDxfId="203">
      <totalsRowFormula>SUM(Table_Premium_Breakdown[Service Fees])</totalsRowFormula>
    </tableColumn>
    <tableColumn id="15" xr3:uid="{00000000-0010-0000-0B00-00000F000000}" name="Sub Total 1" totalsRowFunction="custom" dataDxfId="202" totalsRowDxfId="201" dataCellStyle="Currency">
      <calculatedColumnFormula>SUM(Table_Premium_Breakdown[[#This Row],[Base Premium]:[Service Fees]])</calculatedColumnFormula>
      <totalsRowFormula>SUM(Table_Premium_Breakdown[Sub Total 1])</totalsRowFormula>
    </tableColumn>
    <tableColumn id="10" xr3:uid="{00000000-0010-0000-0B00-00000A000000}" name="Interest" totalsRowFunction="custom" dataDxfId="200" totalsRowDxfId="199" dataCellStyle="Currency">
      <totalsRowFormula>SUM(Table_Premium_Breakdown[Interest])</totalsRowFormula>
    </tableColumn>
    <tableColumn id="13" xr3:uid="{00000000-0010-0000-0B00-00000D000000}" name="Sub Total 2" totalsRowFunction="custom" dataDxfId="198" totalsRowDxfId="197">
      <totalsRowFormula>SUM(Table_Premium_Breakdown[Sub Total 2])</totalsRowFormula>
    </tableColumn>
    <tableColumn id="12" xr3:uid="{00000000-0010-0000-0B00-00000C000000}" name="Merchant Fees" totalsRowFunction="custom" totalsRowDxfId="196">
      <totalsRowFormula>SUM(Table_Premium_Breakdown[Merchant Fees])</totalsRowFormula>
    </tableColumn>
    <tableColumn id="11" xr3:uid="{00000000-0010-0000-0B00-00000B000000}" name="Transaction Costs" totalsRowFunction="custom" dataDxfId="195" totalsRowDxfId="194">
      <totalsRowFormula>SUM(Table_Premium_Breakdown[Transaction Costs])</totalsRowFormula>
    </tableColumn>
    <tableColumn id="7" xr3:uid="{00000000-0010-0000-0B00-000007000000}" name="Total" totalsRowFunction="custom" dataDxfId="193" totalsRowDxfId="192"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_Broker_Fee" displayName="Table_Broker_Fee" ref="B38:C41" totalsRowCount="1" headerRowCellStyle="Normal" dataCellStyle="Normal">
  <autoFilter ref="B38:C40" xr:uid="{00000000-0009-0000-0100-000012000000}">
    <filterColumn colId="0" hiddenButton="1"/>
    <filterColumn colId="1" hiddenButton="1"/>
  </autoFilter>
  <tableColumns count="2">
    <tableColumn id="1" xr3:uid="{00000000-0010-0000-0C00-000001000000}" name="Item" totalsRowLabel="Total" totalsRowDxfId="191" dataCellStyle="Normal"/>
    <tableColumn id="2" xr3:uid="{00000000-0010-0000-0C00-000002000000}" name="Amount" totalsRowFunction="custom" dataDxfId="190" totalsRowDxfId="189" dataCellStyle="Currency">
      <calculatedColumnFormula>Settings_Financial_Broker_Fee_Once_Off+(Table_Premium_Breakdown[[#Totals],[Base Premium]]*Settings_Financial_Broker_Fee_Premium_Percent)</calculatedColumnFormula>
      <totalsRowFormula>SUM(Table_Broker_Fee[Amount])</totalsRowFormula>
    </tableColumn>
  </tableColumns>
  <tableStyleInfo name="uBind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Instalments" displayName="Table_Instalments" ref="B32:C34" totalsRowShown="0" headerRowCellStyle="Normal" dataCellStyle="Normal">
  <autoFilter ref="B32:C34" xr:uid="{00000000-0009-0000-0100-00000B000000}">
    <filterColumn colId="0" hiddenButton="1"/>
    <filterColumn colId="1" hiddenButton="1"/>
  </autoFilter>
  <tableColumns count="2">
    <tableColumn id="1" xr3:uid="{00000000-0010-0000-0D00-000001000000}" name="Property" dataCellStyle="Normal"/>
    <tableColumn id="2" xr3:uid="{00000000-0010-0000-0D00-000002000000}" name="Value" dataDxfId="188"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4A3308AB-9F6E-4D9F-B558-EB39F4AB91C2}" name="Table_Premium_Finance" displayName="Table_Premium_Finance" ref="B21:C28" totalsRowShown="0" headerRowCellStyle="Normal" dataCellStyle="Normal">
  <autoFilter ref="B21:C28" xr:uid="{309E530D-2963-4720-B63D-B0ED34EC1FA3}">
    <filterColumn colId="0" hiddenButton="1"/>
    <filterColumn colId="1" hiddenButton="1"/>
  </autoFilter>
  <tableColumns count="2">
    <tableColumn id="1" xr3:uid="{C6F65592-F6C7-4012-B568-EB0826009158}" name="Property" dataCellStyle="Normal"/>
    <tableColumn id="2" xr3:uid="{943EFD5C-E924-4432-B940-D5CAA5899BD2}" name="Value" dataDxfId="187"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E000000}" name="Table_Settings" displayName="Table_Settings" ref="B4:D122" totalsRowShown="0" headerRowCellStyle="Normal" dataCellStyle="Normal">
  <autoFilter ref="B4:D122" xr:uid="{00000000-0009-0000-0100-000008000000}">
    <filterColumn colId="0" hiddenButton="1"/>
    <filterColumn colId="1" hiddenButton="1"/>
    <filterColumn colId="2" hiddenButton="1"/>
  </autoFilter>
  <tableColumns count="3">
    <tableColumn id="1" xr3:uid="{00000000-0010-0000-0E00-000001000000}" name="Property" dataCellStyle="Normal"/>
    <tableColumn id="3" xr3:uid="{00000000-0010-0000-0E00-000003000000}" name="Header"/>
    <tableColumn id="2" xr3:uid="{00000000-0010-0000-0E00-000002000000}" name="Value" dataDxfId="186" dataCellStyle="Normal"/>
  </tableColumns>
  <tableStyleInfo name="uBind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Table_Styles" displayName="Table_Styles" ref="B4:CG235" totalsRowShown="0" dataDxfId="185" headerRowCellStyle="Normal" dataCellStyle="Normal">
  <autoFilter ref="B4:CG23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xr3:uid="{00000000-0010-0000-0F00-000001000000}" name="Element" dataDxfId="184" dataCellStyle="Normal"/>
    <tableColumn id="57" xr3:uid="{00000000-0010-0000-0F00-000039000000}" name="Selector" dataDxfId="183"/>
    <tableColumn id="2" xr3:uid="{00000000-0010-0000-0F00-000002000000}" name="Font Family" dataDxfId="182" dataCellStyle="Normal"/>
    <tableColumn id="21" xr3:uid="{00000000-0010-0000-0F00-000015000000}" name="Font Family Default" dataDxfId="181"/>
    <tableColumn id="22" xr3:uid="{00000000-0010-0000-0F00-000016000000}" name="Font Family Used" dataDxfId="180">
      <calculatedColumnFormula>IF(Table_Styles[[#This Row],[Font Family]]&lt;&gt;"",Table_Styles[[#This Row],[Font Family]],IF(Table_Styles[[#This Row],[Font Family Default]]&lt;&gt;"",Table_Styles[[#This Row],[Font Family Default]],""))</calculatedColumnFormula>
    </tableColumn>
    <tableColumn id="3" xr3:uid="{00000000-0010-0000-0F00-000003000000}" name="Font Size" dataDxfId="179" dataCellStyle="Normal"/>
    <tableColumn id="23" xr3:uid="{00000000-0010-0000-0F00-000017000000}" name="Font Size Default" dataDxfId="178"/>
    <tableColumn id="24" xr3:uid="{00000000-0010-0000-0F00-000018000000}" name="Font Size Used" dataDxfId="177">
      <calculatedColumnFormula>IF(Table_Styles[[#This Row],[Font Size]]&lt;&gt;"",Table_Styles[[#This Row],[Font Size]],IF(Table_Styles[[#This Row],[Font Size Default]]&lt;&gt;"",Table_Styles[[#This Row],[Font Size Default]],""))</calculatedColumnFormula>
    </tableColumn>
    <tableColumn id="4" xr3:uid="{00000000-0010-0000-0F00-000004000000}" name="Font Weight" dataDxfId="176" dataCellStyle="Normal"/>
    <tableColumn id="25" xr3:uid="{00000000-0010-0000-0F00-000019000000}" name="Font Weight Default" dataDxfId="175"/>
    <tableColumn id="26" xr3:uid="{00000000-0010-0000-0F00-00001A000000}" name="Font Weight Used" dataDxfId="174">
      <calculatedColumnFormula>IF(Table_Styles[[#This Row],[Font Weight]]&lt;&gt;"",Table_Styles[[#This Row],[Font Weight]],IF(Table_Styles[[#This Row],[Font Weight Default]]&lt;&gt;"",Table_Styles[[#This Row],[Font Weight Default]],""))</calculatedColumnFormula>
    </tableColumn>
    <tableColumn id="5" xr3:uid="{00000000-0010-0000-0F00-000005000000}" name="Colour" dataDxfId="173" dataCellStyle="Normal"/>
    <tableColumn id="27" xr3:uid="{00000000-0010-0000-0F00-00001B000000}" name="Colour Default" dataDxfId="172"/>
    <tableColumn id="28" xr3:uid="{00000000-0010-0000-0F00-00001C000000}" name="Colour Used" dataDxfId="171">
      <calculatedColumnFormula>IF(Table_Styles[[#This Row],[Colour]]&lt;&gt;"",Table_Styles[[#This Row],[Colour]],IF(Table_Styles[[#This Row],[Colour Default]]&lt;&gt;"",Table_Styles[[#This Row],[Colour Default]],""))</calculatedColumnFormula>
    </tableColumn>
    <tableColumn id="6" xr3:uid="{00000000-0010-0000-0F00-000006000000}" name="Background" dataDxfId="170" dataCellStyle="Normal"/>
    <tableColumn id="29" xr3:uid="{00000000-0010-0000-0F00-00001D000000}" name="Background Default" dataDxfId="169"/>
    <tableColumn id="30" xr3:uid="{00000000-0010-0000-0F00-00001E000000}" name="Background Used" dataDxfId="168">
      <calculatedColumnFormula>IF(Table_Styles[[#This Row],[Background]]&lt;&gt;"",Table_Styles[[#This Row],[Background]],IF(Table_Styles[[#This Row],[Background Default]]&lt;&gt;"",Table_Styles[[#This Row],[Background Default]],""))</calculatedColumnFormula>
    </tableColumn>
    <tableColumn id="7" xr3:uid="{00000000-0010-0000-0F00-000007000000}" name="Border" dataDxfId="167" dataCellStyle="Normal"/>
    <tableColumn id="31" xr3:uid="{00000000-0010-0000-0F00-00001F000000}" name="Border Default" dataDxfId="166"/>
    <tableColumn id="32" xr3:uid="{00000000-0010-0000-0F00-000020000000}" name="Border Used" dataDxfId="165">
      <calculatedColumnFormula>IF(Table_Styles[[#This Row],[Border]]&lt;&gt;"",Table_Styles[[#This Row],[Border]],IF(Table_Styles[[#This Row],[Border Default]]&lt;&gt;"",Table_Styles[[#This Row],[Border Default]],""))</calculatedColumnFormula>
    </tableColumn>
    <tableColumn id="64" xr3:uid="{00000000-0010-0000-0F00-000040000000}" name="Border Radius" dataDxfId="164"/>
    <tableColumn id="63" xr3:uid="{00000000-0010-0000-0F00-00003F000000}" name="Border Radius Default" dataDxfId="163"/>
    <tableColumn id="62" xr3:uid="{00000000-0010-0000-0F00-00003E000000}" name="Border Radius Used" dataDxfId="162">
      <calculatedColumnFormula>IF(Table_Styles[[#This Row],[Border Radius]]&lt;&gt;"",Table_Styles[[#This Row],[Border Radius]],IF(Table_Styles[[#This Row],[Border Radius Default]]&lt;&gt;"",Table_Styles[[#This Row],[Border Radius Default]],""))</calculatedColumnFormula>
    </tableColumn>
    <tableColumn id="8" xr3:uid="{00000000-0010-0000-0F00-000008000000}" name="MT" dataDxfId="161" dataCellStyle="Normal"/>
    <tableColumn id="33" xr3:uid="{00000000-0010-0000-0F00-000021000000}" name="MT Default" dataDxfId="160"/>
    <tableColumn id="34" xr3:uid="{00000000-0010-0000-0F00-000022000000}" name="MT Used" dataDxfId="159">
      <calculatedColumnFormula>IF(Table_Styles[[#This Row],[MT]]&lt;&gt;"",Table_Styles[[#This Row],[MT]],IF(Table_Styles[[#This Row],[MT Default]]&lt;&gt;"",Table_Styles[[#This Row],[MT Default]],""))</calculatedColumnFormula>
    </tableColumn>
    <tableColumn id="9" xr3:uid="{00000000-0010-0000-0F00-000009000000}" name="MR" dataDxfId="158" dataCellStyle="Normal"/>
    <tableColumn id="35" xr3:uid="{00000000-0010-0000-0F00-000023000000}" name="MR Default" dataDxfId="157"/>
    <tableColumn id="36" xr3:uid="{00000000-0010-0000-0F00-000024000000}" name="MR Used" dataDxfId="156">
      <calculatedColumnFormula>IF(Table_Styles[[#This Row],[MR]]&lt;&gt;"",Table_Styles[[#This Row],[MR]],IF(Table_Styles[[#This Row],[MR Default]]&lt;&gt;"",Table_Styles[[#This Row],[MR Default]],""))</calculatedColumnFormula>
    </tableColumn>
    <tableColumn id="10" xr3:uid="{00000000-0010-0000-0F00-00000A000000}" name="MB" dataDxfId="155" dataCellStyle="Normal"/>
    <tableColumn id="37" xr3:uid="{00000000-0010-0000-0F00-000025000000}" name="MB Default" dataDxfId="154"/>
    <tableColumn id="38" xr3:uid="{00000000-0010-0000-0F00-000026000000}" name="MB Used" dataDxfId="153">
      <calculatedColumnFormula>IF(Table_Styles[[#This Row],[MB]]&lt;&gt;"",Table_Styles[[#This Row],[MB]],IF(Table_Styles[[#This Row],[MB Default]]&lt;&gt;"",Table_Styles[[#This Row],[MB Default]],""))</calculatedColumnFormula>
    </tableColumn>
    <tableColumn id="11" xr3:uid="{00000000-0010-0000-0F00-00000B000000}" name="ML" dataDxfId="152" dataCellStyle="Normal"/>
    <tableColumn id="39" xr3:uid="{00000000-0010-0000-0F00-000027000000}" name="ML Default" dataDxfId="151"/>
    <tableColumn id="40" xr3:uid="{00000000-0010-0000-0F00-000028000000}" name="ML Used" dataDxfId="150">
      <calculatedColumnFormula>IF(Table_Styles[[#This Row],[ML]]&lt;&gt;"",Table_Styles[[#This Row],[ML]],IF(Table_Styles[[#This Row],[ML Default]]&lt;&gt;"",Table_Styles[[#This Row],[ML Default]],""))</calculatedColumnFormula>
    </tableColumn>
    <tableColumn id="12" xr3:uid="{00000000-0010-0000-0F00-00000C000000}" name="PT" dataDxfId="149" dataCellStyle="Normal"/>
    <tableColumn id="41" xr3:uid="{00000000-0010-0000-0F00-000029000000}" name="PT Default" dataDxfId="148"/>
    <tableColumn id="42" xr3:uid="{00000000-0010-0000-0F00-00002A000000}" name="PT Used" dataDxfId="147">
      <calculatedColumnFormula>IF(Table_Styles[[#This Row],[PT]]&lt;&gt;"",Table_Styles[[#This Row],[PT]],IF(Table_Styles[[#This Row],[PT Default]]&lt;&gt;"",Table_Styles[[#This Row],[PT Default]],""))</calculatedColumnFormula>
    </tableColumn>
    <tableColumn id="13" xr3:uid="{00000000-0010-0000-0F00-00000D000000}" name="PR" dataDxfId="146" dataCellStyle="Normal"/>
    <tableColumn id="43" xr3:uid="{00000000-0010-0000-0F00-00002B000000}" name="PR Default" dataDxfId="145"/>
    <tableColumn id="44" xr3:uid="{00000000-0010-0000-0F00-00002C000000}" name="PR Used" dataDxfId="144">
      <calculatedColumnFormula>IF(Table_Styles[[#This Row],[PR]]&lt;&gt;"",Table_Styles[[#This Row],[PR]],IF(Table_Styles[[#This Row],[PR Default]]&lt;&gt;"",Table_Styles[[#This Row],[PR Default]],""))</calculatedColumnFormula>
    </tableColumn>
    <tableColumn id="14" xr3:uid="{00000000-0010-0000-0F00-00000E000000}" name="PB" dataDxfId="143" dataCellStyle="Normal"/>
    <tableColumn id="45" xr3:uid="{00000000-0010-0000-0F00-00002D000000}" name="PB Default" dataDxfId="142"/>
    <tableColumn id="46" xr3:uid="{00000000-0010-0000-0F00-00002E000000}" name="PB Used" dataDxfId="141">
      <calculatedColumnFormula>IF(Table_Styles[[#This Row],[PB]]&lt;&gt;"",Table_Styles[[#This Row],[PB]],IF(Table_Styles[[#This Row],[PB Default]]&lt;&gt;"",Table_Styles[[#This Row],[PB Default]],""))</calculatedColumnFormula>
    </tableColumn>
    <tableColumn id="15" xr3:uid="{00000000-0010-0000-0F00-00000F000000}" name="PL" dataDxfId="140" dataCellStyle="Normal"/>
    <tableColumn id="47" xr3:uid="{00000000-0010-0000-0F00-00002F000000}" name="PL Default" dataDxfId="139"/>
    <tableColumn id="48" xr3:uid="{00000000-0010-0000-0F00-000030000000}" name="PL Used" dataDxfId="138">
      <calculatedColumnFormula>IF(Table_Styles[[#This Row],[PL]]&lt;&gt;"",Table_Styles[[#This Row],[PL]],IF(Table_Styles[[#This Row],[PL Default]]&lt;&gt;"",Table_Styles[[#This Row],[PL Default]],""))</calculatedColumnFormula>
    </tableColumn>
    <tableColumn id="16" xr3:uid="{00000000-0010-0000-0F00-000010000000}" name="BT" dataDxfId="137" dataCellStyle="Normal"/>
    <tableColumn id="49" xr3:uid="{00000000-0010-0000-0F00-000031000000}" name="BT Default" dataDxfId="136"/>
    <tableColumn id="50" xr3:uid="{00000000-0010-0000-0F00-000032000000}" name="BT Used" dataDxfId="135">
      <calculatedColumnFormula>IF(Table_Styles[[#This Row],[BT]]&lt;&gt;"",Table_Styles[[#This Row],[BT]],IF(Table_Styles[[#This Row],[BT Default]]&lt;&gt;"",Table_Styles[[#This Row],[BT Default]],""))</calculatedColumnFormula>
    </tableColumn>
    <tableColumn id="17" xr3:uid="{00000000-0010-0000-0F00-000011000000}" name="BR" dataDxfId="134" dataCellStyle="Normal"/>
    <tableColumn id="51" xr3:uid="{00000000-0010-0000-0F00-000033000000}" name="BR Default" dataDxfId="133"/>
    <tableColumn id="52" xr3:uid="{00000000-0010-0000-0F00-000034000000}" name="BR Used" dataDxfId="132">
      <calculatedColumnFormula>IF(Table_Styles[[#This Row],[BR]]&lt;&gt;"",Table_Styles[[#This Row],[BR]],IF(Table_Styles[[#This Row],[BR Default]]&lt;&gt;"",Table_Styles[[#This Row],[BR Default]],""))</calculatedColumnFormula>
    </tableColumn>
    <tableColumn id="18" xr3:uid="{00000000-0010-0000-0F00-000012000000}" name="BB" dataDxfId="131" dataCellStyle="Normal"/>
    <tableColumn id="53" xr3:uid="{00000000-0010-0000-0F00-000035000000}" name="BB Default" dataDxfId="130"/>
    <tableColumn id="54" xr3:uid="{00000000-0010-0000-0F00-000036000000}" name="BB Used" dataDxfId="129">
      <calculatedColumnFormula>IF(Table_Styles[[#This Row],[BB]]&lt;&gt;"",Table_Styles[[#This Row],[BB]],IF(Table_Styles[[#This Row],[BB Default]]&lt;&gt;"",Table_Styles[[#This Row],[BB Default]],""))</calculatedColumnFormula>
    </tableColumn>
    <tableColumn id="19" xr3:uid="{00000000-0010-0000-0F00-000013000000}" name="BL" dataDxfId="128" dataCellStyle="Normal"/>
    <tableColumn id="55" xr3:uid="{00000000-0010-0000-0F00-000037000000}" name="BL Default" dataDxfId="127"/>
    <tableColumn id="56" xr3:uid="{00000000-0010-0000-0F00-000038000000}" name="BL Used" dataDxfId="126">
      <calculatedColumnFormula>IF(Table_Styles[[#This Row],[BL]]&lt;&gt;"",Table_Styles[[#This Row],[BL]],IF(Table_Styles[[#This Row],[BL Default]]&lt;&gt;"",Table_Styles[[#This Row],[BL Default]],""))</calculatedColumnFormula>
    </tableColumn>
    <tableColumn id="66" xr3:uid="{00000000-0010-0000-0F00-000042000000}" name="Width" dataDxfId="125"/>
    <tableColumn id="67" xr3:uid="{00000000-0010-0000-0F00-000043000000}" name="Width Default" dataDxfId="124"/>
    <tableColumn id="69" xr3:uid="{00000000-0010-0000-0F00-000045000000}" name="Width Used" dataDxfId="123">
      <calculatedColumnFormula>IF(Table_Styles[[#This Row],[Width]]&lt;&gt;"",Table_Styles[[#This Row],[Width]],IF(Table_Styles[[#This Row],[Width Default]]&lt;&gt;"",Table_Styles[[#This Row],[Width Default]],""))</calculatedColumnFormula>
    </tableColumn>
    <tableColumn id="70" xr3:uid="{00000000-0010-0000-0F00-000046000000}" name="Height" dataDxfId="122"/>
    <tableColumn id="71" xr3:uid="{00000000-0010-0000-0F00-000047000000}" name="Height Default" dataDxfId="121"/>
    <tableColumn id="72" xr3:uid="{00000000-0010-0000-0F00-000048000000}" name="Height Used" dataDxfId="120">
      <calculatedColumnFormula>IF(Table_Styles[[#This Row],[Height]]&lt;&gt;"",Table_Styles[[#This Row],[Height]],IF(Table_Styles[[#This Row],[Height Default]]&lt;&gt;"",Table_Styles[[#This Row],[Height Default]],""))</calculatedColumnFormula>
    </tableColumn>
    <tableColumn id="73" xr3:uid="{00000000-0010-0000-0F00-000049000000}" name="Top" dataDxfId="119"/>
    <tableColumn id="74" xr3:uid="{00000000-0010-0000-0F00-00004A000000}" name="Top Default" dataDxfId="118"/>
    <tableColumn id="75" xr3:uid="{00000000-0010-0000-0F00-00004B000000}" name="Top Used" dataDxfId="117">
      <calculatedColumnFormula>IF(Table_Styles[[#This Row],[Top]]&lt;&gt;"",Table_Styles[[#This Row],[Top]],IF(Table_Styles[[#This Row],[Top Default]]&lt;&gt;"",Table_Styles[[#This Row],[Top Default]],""))</calculatedColumnFormula>
    </tableColumn>
    <tableColumn id="79" xr3:uid="{00000000-0010-0000-0F00-00004F000000}" name="Right" dataDxfId="116"/>
    <tableColumn id="80" xr3:uid="{00000000-0010-0000-0F00-000050000000}" name="Right Default" dataDxfId="115"/>
    <tableColumn id="81" xr3:uid="{00000000-0010-0000-0F00-000051000000}" name="Right Used" dataDxfId="114">
      <calculatedColumnFormula>IF(Table_Styles[[#This Row],[Right]]&lt;&gt;"",Table_Styles[[#This Row],[Right]],IF(Table_Styles[[#This Row],[Right Default]]&lt;&gt;"",Table_Styles[[#This Row],[Right Default]],""))</calculatedColumnFormula>
    </tableColumn>
    <tableColumn id="82" xr3:uid="{00000000-0010-0000-0F00-000052000000}" name="Bottom" dataDxfId="113"/>
    <tableColumn id="83" xr3:uid="{00000000-0010-0000-0F00-000053000000}" name="Bottom Default" dataDxfId="112"/>
    <tableColumn id="84" xr3:uid="{00000000-0010-0000-0F00-000054000000}" name="Bottom Used" dataDxfId="111">
      <calculatedColumnFormula>IF(Table_Styles[[#This Row],[Bottom]]&lt;&gt;"",Table_Styles[[#This Row],[Bottom]],IF(Table_Styles[[#This Row],[Bottom Default]]&lt;&gt;"",Table_Styles[[#This Row],[Bottom Default]],""))</calculatedColumnFormula>
    </tableColumn>
    <tableColumn id="76" xr3:uid="{00000000-0010-0000-0F00-00004C000000}" name="Left" dataDxfId="110"/>
    <tableColumn id="77" xr3:uid="{00000000-0010-0000-0F00-00004D000000}" name="Left Default" dataDxfId="109"/>
    <tableColumn id="78" xr3:uid="{00000000-0010-0000-0F00-00004E000000}" name="Left Used" dataDxfId="108">
      <calculatedColumnFormula>IF(Table_Styles[[#This Row],[Left]]&lt;&gt;"",Table_Styles[[#This Row],[Left]],IF(Table_Styles[[#This Row],[Left Default]]&lt;&gt;"",Table_Styles[[#This Row],[Left Default]],""))</calculatedColumnFormula>
    </tableColumn>
    <tableColumn id="20" xr3:uid="{00000000-0010-0000-0F00-000014000000}" name="Custom" dataDxfId="107" dataCellStyle="Normal"/>
    <tableColumn id="59" xr3:uid="{00000000-0010-0000-0F00-00003B000000}" name="Font" dataDxfId="106">
      <calculatedColumnFormula>IF(AND(Table_Styles[[#This Row],[Selector]]&lt;&gt;"",Table_Styles[[#This Row],[Font Family Used]]&lt;&gt;"",Table_Styles[[#This Row],[Font Weight Used]]&lt;&gt;""),Table_Styles[[#This Row],[Font Family Used]]&amp;" "&amp;Table_Styles[[#This Row],[Font Weight Used]],"")</calculatedColumnFormula>
    </tableColumn>
    <tableColumn id="60" xr3:uid="{00000000-0010-0000-0F00-00003C000000}" name="Unique Font" dataDxfId="105">
      <calculatedColumnFormula>IF(AND(Table_Styles[[#This Row],[Selector]],COUNTIF(OFFSET(CC:CC,0,0,ROW()-1,1),"="&amp;Table_Styles[[#This Row],[Font]])=0),Table_Styles[[#This Row],[Font]],"")</calculatedColumnFormula>
    </tableColumn>
    <tableColumn id="68" xr3:uid="{00000000-0010-0000-0F00-000044000000}" name="Config Font" dataDxfId="104">
      <calculatedColumnFormula>IF(Table_Styles[[#This Row],[Unique Font]]&lt;&gt;"",
"{""fontFamily"":"""&amp;Table_Styles[[#This Row],[Font Family Used]]&amp;""",""fontWeight"":"&amp;Table_Styles[[#This Row],[Font Weight Used]]&amp;"}","")</calculatedColumnFormula>
    </tableColumn>
    <tableColumn id="65" xr3:uid="{00000000-0010-0000-0F00-000041000000}" name="Config Properties" dataDxfId="103">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xr3:uid="{00000000-0010-0000-0F00-00003A000000}" name="Config" dataDxfId="102" dataCellStyle="Normal">
      <calculatedColumnFormula>IF(AND(Table_Styles[[#This Row],[Selector]]&lt;&gt;"", Table_Styles[[#This Row],[Config Properties]]&lt;&gt;""),
Table_Styles[[#This Row],[Selector]]&amp;" { "&amp;Table_Styles[[#This Row],[Config Properties]]&amp;" }","")</calculatedColumnFormula>
    </tableColumn>
    <tableColumn id="61" xr3:uid="{00000000-0010-0000-0F00-00003D000000}" name="Config Min" dataDxfId="101"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0000000}" name="Table_Text" displayName="Table_Text" ref="B4:E688" totalsRowShown="0" headerRowDxfId="100" dataDxfId="99" headerRowCellStyle="Normal" dataCellStyle="Normal">
  <autoFilter ref="B4:E688" xr:uid="{00000000-0009-0000-0100-000005000000}">
    <filterColumn colId="0" hiddenButton="1"/>
    <filterColumn colId="1" hiddenButton="1"/>
    <filterColumn colId="2" hiddenButton="1"/>
    <filterColumn colId="3" hiddenButton="1"/>
  </autoFilter>
  <tableColumns count="4">
    <tableColumn id="1" xr3:uid="{00000000-0010-0000-1000-000001000000}" name="Property" dataDxfId="98" dataCellStyle="Normal"/>
    <tableColumn id="9" xr3:uid="{00000000-0010-0000-1000-000009000000}" name="Header" dataDxfId="97" dataCellStyle="Normal"/>
    <tableColumn id="6" xr3:uid="{00000000-0010-0000-1000-000006000000}" name="Icon" dataDxfId="96" dataCellStyle="Normal"/>
    <tableColumn id="2" xr3:uid="{00000000-0010-0000-1000-000002000000}" name="Text" dataDxfId="95" dataCellStyle="Normal"/>
  </tableColumns>
  <tableStyleInfo name="uBind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1000000}" name="Table_Drop_Down" displayName="Table_Drop_Down" ref="B29:B59" totalsRowShown="0" headerRowCellStyle="Normal" dataCellStyle="Normal">
  <autoFilter ref="B29:B59" xr:uid="{00000000-0009-0000-0100-00000A000000}">
    <filterColumn colId="0" hiddenButton="1"/>
  </autoFilter>
  <tableColumns count="1">
    <tableColumn id="1" xr3:uid="{00000000-0010-0000-1100-000001000000}" name="Value" dataCellStyle="Normal"/>
  </tableColumns>
  <tableStyleInfo name="uBind 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2000000}" name="Table_Data_Type_Field_Types" displayName="Table_Data_Type_Field_Types" ref="B6:M25" totalsRowShown="0" headerRowCellStyle="Normal" dataCellStyle="Normal">
  <autoFilter ref="B6:M25"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1200-000001000000}" name="Data Type" dataCellStyle="Normal"/>
    <tableColumn id="2" xr3:uid="{00000000-0010-0000-1200-000002000000}" name="Repeating" dataCellStyle="Normal"/>
    <tableColumn id="3" xr3:uid="{00000000-0010-0000-1200-000003000000}" name="Repeating Types" dataDxfId="94" dataCellStyle="Normal">
      <calculatedColumnFormula>IF(Table_Data_Type_Field_Types[[#This Row],[Repeating]]&lt;&gt;"No",""&amp;Table_Data_Type_Field_Types[[#This Row],[Data Type]],"")</calculatedColumnFormula>
    </tableColumn>
    <tableColumn id="4" xr3:uid="{00000000-0010-0000-1200-000004000000}" name="Field 1" dataCellStyle="Normal"/>
    <tableColumn id="5" xr3:uid="{00000000-0010-0000-1200-000005000000}" name="Field 2" dataCellStyle="Normal"/>
    <tableColumn id="6" xr3:uid="{00000000-0010-0000-1200-000006000000}" name="Field 3" dataCellStyle="Normal"/>
    <tableColumn id="7" xr3:uid="{00000000-0010-0000-1200-000007000000}" name="Field 4" dataCellStyle="Normal"/>
    <tableColumn id="8" xr3:uid="{00000000-0010-0000-1200-000008000000}" name="Field 5" dataCellStyle="Normal"/>
    <tableColumn id="9" xr3:uid="{00000000-0010-0000-1200-000009000000}" name="Field 6" dataCellStyle="Normal"/>
    <tableColumn id="11" xr3:uid="{FF0B2DAA-AB7D-4FF2-B716-0186E0011E3B}" name="Field 7" dataDxfId="93"/>
    <tableColumn id="12" xr3:uid="{0BA03576-C5E2-4931-861E-D0E5E82754FC}" name="Field 8" dataDxfId="92"/>
    <tableColumn id="10" xr3:uid="{00000000-0010-0000-1200-00000A000000}" name="Field 9" dataCellStyle="Normal"/>
  </tableColumns>
  <tableStyleInfo name="uBind 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3000000}" name="Table_Policy" displayName="Table_Policy" ref="B6:L12" totalsRowShown="0" headerRowDxfId="91" dataDxfId="90">
  <autoFilter ref="B6:L12"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00000000-0010-0000-1300-000002000000}" name="Property" dataDxfId="89" dataCellStyle="uBind Normal"/>
    <tableColumn id="9" xr3:uid="{00000000-0010-0000-1300-000009000000}" name="Header" dataDxfId="88"/>
    <tableColumn id="4" xr3:uid="{00000000-0010-0000-1300-000004000000}" name="Type" dataDxfId="87" dataCellStyle="Normal"/>
    <tableColumn id="1" xr3:uid="{00000000-0010-0000-1300-000001000000}" name="Key" dataDxfId="86"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xr3:uid="{00000000-0010-0000-1300-00000B000000}" name="Field Code" dataDxfId="85">
      <calculatedColumnFormula>IF(Table_Policy[[#This Row],[Header]]="Yes","",IF(Table_Policy[[#This Row],[Property]]&lt;&gt;"",SUBSTITUTE(Table_Policy[[#This Row],[Type]]," ","")&amp;SUBSTITUTE(Table_Policy[[#This Row],[Property]]," ",""),""))</calculatedColumnFormula>
    </tableColumn>
    <tableColumn id="5" xr3:uid="{00000000-0010-0000-1300-000005000000}" name="Text" dataDxfId="84"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xr3:uid="{00000000-0010-0000-1300-000006000000}" name="String" dataDxfId="83"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xr3:uid="{00000000-0010-0000-1300-000007000000}" name="Quote" dataDxfId="82"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xr3:uid="{00000000-0010-0000-1300-00000A000000}" name="Quote Min" dataDxfId="81">
      <calculatedColumnFormula>SUBSTITUTE(SUBSTITUTE(SUBSTITUTE(SUBSTITUTE(SUBSTITUTE(SUBSTITUTE(SUBSTITUTE(SUBSTITUTE(
TRIM(CLEAN(Table_Policy[[#This Row],[Quote]])),
" {","{"),
"{ ","{"),
" }","}"),
"} ","}"),
" [","["),
"[ ","["),
" ]","]"),
"] ","]")</calculatedColumnFormula>
    </tableColumn>
    <tableColumn id="8" xr3:uid="{00000000-0010-0000-1300-000008000000}" name="URL" dataDxfId="80" dataCellStyle="Normal">
      <calculatedColumnFormula>IF(Table_Policy[[#This Row],[Header]]="Yes","",IF(Table_Policy[[#This Row],[Property]]&lt;&gt;"",Table_Policy[[#This Row],[Key]]&amp;"="&amp;SUBSTITUTE(SUBSTITUTE(Table_Policy[[#This Row],[Text]],"&amp;","%26")," ","%20"),""))</calculatedColumnFormula>
    </tableColumn>
    <tableColumn id="3" xr3:uid="{00000000-0010-0000-1300-000003000000}" name="Value" dataDxfId="79" dataCellStyle="Normal"/>
  </tableColumns>
  <tableStyleInfo name="uBind 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4000000}" name="Table_Quote" displayName="Table_Quote" ref="C16:BB22" totalsRowShown="0" headerRowDxfId="78" dataDxfId="77" dataCellStyle="Normal">
  <autoFilter ref="C16:BB22"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400-000001000000}" name="Before" dataDxfId="76" dataCellStyle="Normal">
      <calculatedColumnFormula xml:space="preserve">
"{"&amp;
"""state"": """ &amp;
IF(_xlfn.TEXTJOIN("",TRUE,'Question Sets'!AP5:AP7)&lt;&gt;"","incomplete",
IF(_xlfn.TEXTJOIN("",TRUE,'Question Sets'!AP5:AP7)&lt;&gt;"","estimate",
IF(_xlfn.TEXTJOIN("",TRUE,Table_Question_Sets[Invalid])&lt;&gt;"","quote","binding"))) &amp; ""","&amp;
"""id"": ""SOME_ID"","&amp;
"""questions"": {"&amp;
"""rating"": {"&amp;
_xlfn.TEXTJOIN(",",TRUE,'Question Sets'!BN5:BN7)&amp;
"},"&amp;
"""contact"": {"&amp;
_xlfn.TEXTJOIN(",",TRUE,'Question Sets'!#REF!)&amp;
"},"&amp;
"""personal"": {"&amp;
_xlfn.TEXTJOIN(",",TRUE,'Question Sets'!#REF!)&amp;
"},"&amp;
"""disclosure"": {"&amp;
_xlfn.TEXTJOIN(",",TRUE,'Question Sets'!#REF!)&amp;
"}"&amp;
"},"&amp;
"""risk1"": {"&amp;_xlfn.TEXTJOIN("",TRUE,Table_Risk_1[Output Calculation])&amp;"},"&amp;
"""risk2"": {"&amp;_xlfn.TEXTJOIN("",TRUE,#REF!)&amp;"},"&amp;
"""triggers"": {"&amp;
"""softReferral"": {"&amp;
_xlfn.TEXTJOIN(",",TRUE,Triggers!#REF!)&amp;
"},"&amp;
"""hardReferral"": {"&amp;
_xlfn.TEXTJOIN(",",TRUE,Triggers!#REF!)&amp;
"},"&amp;
"""decline"": {"&amp;
_xlfn.TEXTJOIN(",",TRUE,Triggers!#REF!)&amp;
"},"&amp;
"""error"": {"&amp;
_xlfn.TEXTJOIN(",",TRUE,Triggers!N7:N7)&amp;
"}"&amp;
"},"&amp;
_xlfn.TEXTJOIN("",TRUE,Table_Policy[Quote Min])&amp;","&amp;
"""payment"": {"&amp;
"""total"": {"&amp;
"""premium"": """&amp;TEXT(Table_Premium_Breakdown[[#Totals],[Base Premium]],"$#,##0.00")&amp;""","&amp;
"""ESL"": """&amp;TEXT(Table_Premium_Breakdown[[#Totals],[ESL]],"$#,##0.00")&amp;""","&amp;
"""GST"": """&amp;TEXT(Table_Premium_Breakdown[[#Totals],[GST]],"$#,##0.00")&amp;""","&amp;
"""stampDuty"": """&amp;TEXT(Table_Premium_Breakdown[[#Totals],[SD Total]],"$#,##0.00")&amp;""","&amp;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xr3:uid="{00000000-0010-0000-1400-000002000000}" name="Value 1" dataDxfId="75" dataCellStyle="Normal"/>
    <tableColumn id="3" xr3:uid="{00000000-0010-0000-1400-000003000000}" name="Value 2" dataDxfId="74" dataCellStyle="Normal"/>
    <tableColumn id="4" xr3:uid="{00000000-0010-0000-1400-000004000000}" name="Value 3" dataDxfId="73" dataCellStyle="Normal"/>
    <tableColumn id="5" xr3:uid="{00000000-0010-0000-1400-000005000000}" name="Value 4" dataDxfId="72" dataCellStyle="Normal"/>
    <tableColumn id="6" xr3:uid="{00000000-0010-0000-1400-000006000000}" name="Value 5" dataDxfId="71" dataCellStyle="Normal"/>
    <tableColumn id="7" xr3:uid="{00000000-0010-0000-1400-000007000000}" name="Value 6" dataDxfId="70" dataCellStyle="Normal"/>
    <tableColumn id="8" xr3:uid="{00000000-0010-0000-1400-000008000000}" name="Value 7" dataDxfId="69" dataCellStyle="Normal"/>
    <tableColumn id="9" xr3:uid="{00000000-0010-0000-1400-000009000000}" name="Value 8" dataDxfId="68" dataCellStyle="Normal"/>
    <tableColumn id="10" xr3:uid="{00000000-0010-0000-1400-00000A000000}" name="Value 9" dataDxfId="67" dataCellStyle="Normal"/>
    <tableColumn id="11" xr3:uid="{00000000-0010-0000-1400-00000B000000}" name="Value 10" dataDxfId="66" dataCellStyle="Normal"/>
    <tableColumn id="12" xr3:uid="{00000000-0010-0000-1400-00000C000000}" name="Value 11" dataDxfId="65" dataCellStyle="Normal"/>
    <tableColumn id="13" xr3:uid="{00000000-0010-0000-1400-00000D000000}" name="Value 12" dataDxfId="64" dataCellStyle="Normal"/>
    <tableColumn id="14" xr3:uid="{00000000-0010-0000-1400-00000E000000}" name="Value 13" dataDxfId="63" dataCellStyle="Normal"/>
    <tableColumn id="15" xr3:uid="{00000000-0010-0000-1400-00000F000000}" name="Value 14" dataDxfId="62" dataCellStyle="Normal"/>
    <tableColumn id="16" xr3:uid="{00000000-0010-0000-1400-000010000000}" name="Value 15" dataDxfId="61" dataCellStyle="Normal"/>
    <tableColumn id="17" xr3:uid="{00000000-0010-0000-1400-000011000000}" name="Value 16" dataDxfId="60" dataCellStyle="Normal"/>
    <tableColumn id="18" xr3:uid="{00000000-0010-0000-1400-000012000000}" name="Value 17" dataDxfId="59" dataCellStyle="Normal"/>
    <tableColumn id="19" xr3:uid="{00000000-0010-0000-1400-000013000000}" name="Value 18" dataDxfId="58" dataCellStyle="Normal"/>
    <tableColumn id="20" xr3:uid="{00000000-0010-0000-1400-000014000000}" name="Value 19" dataDxfId="57" dataCellStyle="Normal"/>
    <tableColumn id="21" xr3:uid="{00000000-0010-0000-1400-000015000000}" name="Value 20" dataDxfId="56" dataCellStyle="Normal"/>
    <tableColumn id="22" xr3:uid="{00000000-0010-0000-1400-000016000000}" name="Value 21" dataDxfId="55" dataCellStyle="Normal"/>
    <tableColumn id="23" xr3:uid="{00000000-0010-0000-1400-000017000000}" name="Value 22" dataDxfId="54" dataCellStyle="Normal"/>
    <tableColumn id="24" xr3:uid="{00000000-0010-0000-1400-000018000000}" name="Value 23" dataDxfId="53" dataCellStyle="Normal"/>
    <tableColumn id="25" xr3:uid="{00000000-0010-0000-1400-000019000000}" name="Value 24" dataDxfId="52" dataCellStyle="Normal"/>
    <tableColumn id="26" xr3:uid="{00000000-0010-0000-1400-00001A000000}" name="Value 25" dataDxfId="51" dataCellStyle="Normal"/>
    <tableColumn id="27" xr3:uid="{00000000-0010-0000-1400-00001B000000}" name="Value 26" dataDxfId="50" dataCellStyle="Normal"/>
    <tableColumn id="28" xr3:uid="{00000000-0010-0000-1400-00001C000000}" name="Value 27" dataDxfId="49" dataCellStyle="Normal"/>
    <tableColumn id="29" xr3:uid="{00000000-0010-0000-1400-00001D000000}" name="Value 28" dataDxfId="48" dataCellStyle="Normal"/>
    <tableColumn id="30" xr3:uid="{00000000-0010-0000-1400-00001E000000}" name="Value 29" dataDxfId="47" dataCellStyle="Normal"/>
    <tableColumn id="31" xr3:uid="{00000000-0010-0000-1400-00001F000000}" name="Value 30" dataDxfId="46" dataCellStyle="Normal"/>
    <tableColumn id="32" xr3:uid="{00000000-0010-0000-1400-000020000000}" name="Value 31" dataDxfId="45" dataCellStyle="Normal"/>
    <tableColumn id="33" xr3:uid="{00000000-0010-0000-1400-000021000000}" name="Value 32" dataDxfId="44" dataCellStyle="Normal"/>
    <tableColumn id="34" xr3:uid="{00000000-0010-0000-1400-000022000000}" name="Value 33" dataDxfId="43" dataCellStyle="Normal"/>
    <tableColumn id="35" xr3:uid="{00000000-0010-0000-1400-000023000000}" name="Value 34" dataDxfId="42" dataCellStyle="Normal"/>
    <tableColumn id="36" xr3:uid="{00000000-0010-0000-1400-000024000000}" name="Value 35" dataDxfId="41" dataCellStyle="Normal"/>
    <tableColumn id="37" xr3:uid="{00000000-0010-0000-1400-000025000000}" name="Value 36" dataDxfId="40" dataCellStyle="Normal"/>
    <tableColumn id="38" xr3:uid="{00000000-0010-0000-1400-000026000000}" name="Value 37" dataDxfId="39" dataCellStyle="Normal"/>
    <tableColumn id="39" xr3:uid="{00000000-0010-0000-1400-000027000000}" name="Value 38" dataDxfId="38" dataCellStyle="Normal"/>
    <tableColumn id="40" xr3:uid="{00000000-0010-0000-1400-000028000000}" name="Value 39" dataDxfId="37" dataCellStyle="Normal"/>
    <tableColumn id="41" xr3:uid="{00000000-0010-0000-1400-000029000000}" name="Value 40" dataDxfId="36" dataCellStyle="Normal"/>
    <tableColumn id="42" xr3:uid="{00000000-0010-0000-1400-00002A000000}" name="Value 41" dataDxfId="35" dataCellStyle="Normal"/>
    <tableColumn id="43" xr3:uid="{00000000-0010-0000-1400-00002B000000}" name="Value 42" dataDxfId="34" dataCellStyle="Normal"/>
    <tableColumn id="44" xr3:uid="{00000000-0010-0000-1400-00002C000000}" name="Value 43" dataDxfId="33" dataCellStyle="Normal"/>
    <tableColumn id="45" xr3:uid="{00000000-0010-0000-1400-00002D000000}" name="Value 44" dataDxfId="32" dataCellStyle="Normal"/>
    <tableColumn id="46" xr3:uid="{00000000-0010-0000-1400-00002E000000}" name="Value 45" dataDxfId="31" dataCellStyle="Normal"/>
    <tableColumn id="47" xr3:uid="{00000000-0010-0000-1400-00002F000000}" name="Value 46" dataDxfId="30" dataCellStyle="Normal"/>
    <tableColumn id="48" xr3:uid="{00000000-0010-0000-1400-000030000000}" name="Value 47" dataDxfId="29" dataCellStyle="Normal"/>
    <tableColumn id="49" xr3:uid="{00000000-0010-0000-1400-000031000000}" name="Value 48" dataDxfId="28" dataCellStyle="Normal"/>
    <tableColumn id="50" xr3:uid="{00000000-0010-0000-1400-000032000000}" name="Value 49" dataDxfId="27" dataCellStyle="Normal"/>
    <tableColumn id="51" xr3:uid="{00000000-0010-0000-1400-000033000000}" name="Value 50" dataDxfId="26" dataCellStyle="Normal"/>
    <tableColumn id="52" xr3:uid="{00000000-0010-0000-1400-000034000000}" name="After" dataDxfId="25" dataCellStyle="Normal"/>
  </tableColumns>
  <tableStyleInfo name="uBind 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BE12B65-FE8A-4D8D-90CD-83E92FA224E6}" name="Table_Calculation_State" displayName="Table_Calculation_State" ref="B8:N12" totalsRowShown="0" dataDxfId="24" headerRowCellStyle="Normal" dataCellStyle="Normal">
  <autoFilter ref="B8:N12" xr:uid="{BBE12B65-FE8A-4D8D-90CD-83E92FA224E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B8966967-8BF0-4F9C-B2E2-746FCE5FCACD}" name="State" dataDxfId="23" dataCellStyle="Currency"/>
    <tableColumn id="2" xr3:uid="{1E2D3191-FAA4-455A-90FB-C50CBB9DD145}" name="Question Set 1" dataDxfId="22" dataCellStyle="Currency"/>
    <tableColumn id="3" xr3:uid="{20BBF5B1-9760-4CBB-AAC9-EEE96856FCB3}" name="Question Set 2" dataDxfId="21" dataCellStyle="Normal"/>
    <tableColumn id="4" xr3:uid="{87DC1EA7-42F2-4686-A5EC-245251B982F4}" name="Question Set 3" dataDxfId="20" dataCellStyle="Normal"/>
    <tableColumn id="5" xr3:uid="{E2F680B7-6025-4370-87A3-89BFA63F8214}" name="Question Set 4" dataDxfId="19" dataCellStyle="Normal"/>
    <tableColumn id="6" xr3:uid="{ED851278-B120-4B0E-858F-11072083D649}" name="Question Set 5" dataDxfId="18" dataCellStyle="Normal"/>
    <tableColumn id="7" xr3:uid="{E369D297-A872-4A7E-8B86-F4CF74DFF7D7}" name="Question Set 6" dataDxfId="17" dataCellStyle="Normal"/>
    <tableColumn id="8" xr3:uid="{094A3BE0-EE20-40FC-AE38-59A6C9B17144}" name="Question Set 7" dataDxfId="16" dataCellStyle="Normal"/>
    <tableColumn id="9" xr3:uid="{175C7E3C-CE44-4208-8515-65AC4C99615A}" name="Question Set 8" dataDxfId="15" dataCellStyle="Normal"/>
    <tableColumn id="10" xr3:uid="{C3E58354-6FC9-42EF-8C4F-A650D9B0520F}" name="Question Set 9" dataDxfId="14" dataCellStyle="Normal"/>
    <tableColumn id="11" xr3:uid="{66D1FE76-5967-4CEB-96AF-2DB794C660D1}" name="Question Set 10" dataDxfId="13" dataCellStyle="Normal"/>
    <tableColumn id="18" xr3:uid="{628ACE87-3A45-4103-872F-182F545CAC73}" name="Line Valid" dataDxfId="12" dataCellStyle="Normal">
      <calculatedColumnFormula>IF(AND(
    IF(Table_Calculation_State[[#This Row],[Question Set 1]]="", TRUE, OFFSET(Table_Question_Sets[[#Headers],[Property]],MATCH(Table_Calculation_State[[#This Row],[Question Set 1]],Table_Question_Sets[Property],0),MATCH("Invalid Rollup",Table_Question_Sets[#Headers],0)-1,1,1)&lt;&gt;"Yes"),
    IF(Table_Calculation_State[[#This Row],[Question Set 2]]="", TRUE, OFFSET(Table_Question_Sets[[#Headers],[Property]],MATCH(Table_Calculation_State[[#This Row],[Question Set 2]],Table_Question_Sets[Property],0),MATCH("Invalid Rollup",Table_Question_Sets[#Headers],0)-1,1,1)&lt;&gt;"Yes"),
    IF(Table_Calculation_State[[#This Row],[Question Set 3]]="", TRUE, OFFSET(Table_Question_Sets[[#Headers],[Property]],MATCH(Table_Calculation_State[[#This Row],[Question Set 3]],Table_Question_Sets[Property],0),MATCH("Invalid Rollup",Table_Question_Sets[#Headers],0)-1,1,1)&lt;&gt;"Yes"),
    IF(Table_Calculation_State[[#This Row],[Question Set 4]]="", TRUE, OFFSET(Table_Question_Sets[[#Headers],[Property]],MATCH(Table_Calculation_State[[#This Row],[Question Set 4]],Table_Question_Sets[Property],0),MATCH("Invalid Rollup",Table_Question_Sets[#Headers],0)-1,1,1)&lt;&gt;"Yes"),
    IF(Table_Calculation_State[[#This Row],[Question Set 5]]="", TRUE, OFFSET(Table_Question_Sets[[#Headers],[Property]],MATCH(Table_Calculation_State[[#This Row],[Question Set 5]],Table_Question_Sets[Property],0),MATCH("Invalid Rollup",Table_Question_Sets[#Headers],0)-1,1,1)&lt;&gt;"Yes"),
    IF(Table_Calculation_State[[#This Row],[Question Set 6]]="", TRUE, OFFSET(Table_Question_Sets[[#Headers],[Property]],MATCH(Table_Calculation_State[[#This Row],[Question Set 6]],Table_Question_Sets[Property],0),MATCH("Invalid Rollup",Table_Question_Sets[#Headers],0)-1,1,1)&lt;&gt;"Yes"),
    IF(Table_Calculation_State[[#This Row],[Question Set 7]]="", TRUE, OFFSET(Table_Question_Sets[[#Headers],[Property]],MATCH(Table_Calculation_State[[#This Row],[Question Set 7]],Table_Question_Sets[Property],0),MATCH("Invalid Rollup",Table_Question_Sets[#Headers],0)-1,1,1)&lt;&gt;"Yes"),
    IF(Table_Calculation_State[[#This Row],[Question Set 8]]="", TRUE, OFFSET(Table_Question_Sets[[#Headers],[Property]],MATCH(Table_Calculation_State[[#This Row],[Question Set 8]],Table_Question_Sets[Property],0),MATCH("Invalid Rollup",Table_Question_Sets[#Headers],0)-1,1,1)&lt;&gt;"Yes"),
    IF(Table_Calculation_State[[#This Row],[Question Set 9]]="", TRUE, OFFSET(Table_Question_Sets[[#Headers],[Property]],MATCH(Table_Calculation_State[[#This Row],[Question Set 9]],Table_Question_Sets[Property],0),MATCH("Invalid Rollup",Table_Question_Sets[#Headers],0)-1,1,1)&lt;&gt;"Yes"),
    IF(Table_Calculation_State[[#This Row],[Question Set 10]]="", TRUE, OFFSET(Table_Question_Sets[[#Headers],[Property]],MATCH(Table_Calculation_State[[#This Row],[Question Set 10]],Table_Question_Sets[Property],0),MATCH("Invalid Rollup",Table_Question_Sets[#Headers],0)-1,1,1)&lt;&gt;"Yes"),
    TRUE
),
"Yes","")</calculatedColumnFormula>
    </tableColumn>
    <tableColumn id="19" xr3:uid="{31C681C6-6723-4545-9F91-F76C9A3B6473}" name="Up To Valid" dataDxfId="11" dataCellStyle="Normal">
      <calculatedColumnFormula>IF(AND(N8="Yes",Table_Calculation_State[[#This Row],[Line Valid]]="Yes"), "Yes", "")</calculatedColumnFormula>
    </tableColumn>
  </tableColumns>
  <tableStyleInfo name="uBind 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6000000}" name="Table_Rating_Factors_Liability" displayName="Table_Rating_Factors_Liability" ref="B6:C10" totalsRowShown="0" dataDxfId="10" headerRowCellStyle="Normal" dataCellStyle="Normal">
  <autoFilter ref="B6:C10" xr:uid="{00000000-0009-0000-0100-00001D000000}">
    <filterColumn colId="0" hiddenButton="1"/>
    <filterColumn colId="1" hiddenButton="1"/>
  </autoFilter>
  <tableColumns count="2">
    <tableColumn id="1" xr3:uid="{00000000-0010-0000-1600-000001000000}" name="Limit" dataDxfId="9" dataCellStyle="Currency"/>
    <tableColumn id="2" xr3:uid="{00000000-0010-0000-1600-000002000000}" name="Premium" dataDxfId="8" dataCellStyle="Currency"/>
  </tableColumns>
  <tableStyleInfo name="uBind 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7000000}" name="Table_Rating_Factors" displayName="Table_Rating_Factors" ref="B23:C28" totalsRowShown="0" headerRowCellStyle="Normal" dataCellStyle="Normal">
  <autoFilter ref="B23:C28" xr:uid="{00000000-0009-0000-0100-00000E000000}">
    <filterColumn colId="0" hiddenButton="1"/>
    <filterColumn colId="1" hiddenButton="1"/>
  </autoFilter>
  <tableColumns count="2">
    <tableColumn id="1" xr3:uid="{00000000-0010-0000-1700-000001000000}" name="Property" dataCellStyle="Normal"/>
    <tableColumn id="2" xr3:uid="{00000000-0010-0000-1700-000002000000}" name="Value" dataCellStyle="uBind Input"/>
  </tableColumns>
  <tableStyleInfo name="uBind 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DC8BAB3-EEB1-480E-9CD2-C0D1650F91DC}" name="Table_Rating_Factors_Tools" displayName="Table_Rating_Factors_Tools" ref="B14:C19" totalsRowShown="0" headerRowCellStyle="Normal" dataCellStyle="Normal">
  <autoFilter ref="B14:C19" xr:uid="{80ED302A-3057-42A2-8831-62524BB37E6C}">
    <filterColumn colId="0" hiddenButton="1"/>
    <filterColumn colId="1" hiddenButton="1"/>
  </autoFilter>
  <tableColumns count="2">
    <tableColumn id="1" xr3:uid="{9848B976-75E0-449A-9862-AC0F97B36A6B}" name="Limit" dataDxfId="7" dataCellStyle="Currency"/>
    <tableColumn id="2" xr3:uid="{B870C25A-F2B8-45DE-A8E5-2995F21AA598}" name="Premium" dataCellStyle="Normal"/>
  </tableColumns>
  <tableStyleInfo name="uBind Table"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A507494-1A8E-4D6F-B2F4-EBA08ED61940}" name="Table_IQumulate_Rates" displayName="Table_IQumulate_Rates" ref="B6:E27" totalsRowShown="0" dataDxfId="6" headerRowCellStyle="Normal" dataCellStyle="Normal">
  <autoFilter ref="B6:E27" xr:uid="{00000000-0009-0000-0100-00001D000000}">
    <filterColumn colId="0" hiddenButton="1"/>
    <filterColumn colId="1" hiddenButton="1"/>
    <filterColumn colId="2" hiddenButton="1"/>
    <filterColumn colId="3" hiddenButton="1"/>
  </autoFilter>
  <tableColumns count="4">
    <tableColumn id="1" xr3:uid="{88003DE1-83A0-4DD6-86E7-C8EB82E9B487}" name="Price From" dataDxfId="5" dataCellStyle="Currency"/>
    <tableColumn id="2" xr3:uid="{E8F964E0-65CE-4898-A8F2-2B66615A4C34}" name="Price To" dataDxfId="4" dataCellStyle="Currency"/>
    <tableColumn id="3" xr3:uid="{C27F8275-BEAE-4B1A-9946-1100E3FA3AC4}" name="Rate" dataDxfId="3" dataCellStyle="Currency"/>
    <tableColumn id="4" xr3:uid="{7B4CEAEF-D9AA-43DA-B0F9-EC981F8DC126}" name="Application Fee" dataDxfId="2" dataCellStyle="Currency"/>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8.bin"/><Relationship Id="rId5" Type="http://schemas.openxmlformats.org/officeDocument/2006/relationships/table" Target="../tables/table14.xml"/><Relationship Id="rId4"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5.bin"/><Relationship Id="rId4" Type="http://schemas.openxmlformats.org/officeDocument/2006/relationships/table" Target="../tables/table2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5F34"/>
  </sheetPr>
  <dimension ref="B1:BP7"/>
  <sheetViews>
    <sheetView zoomScale="85" zoomScaleNormal="85" workbookViewId="0">
      <pane xSplit="7" ySplit="4" topLeftCell="H5" activePane="bottomRight" state="frozen"/>
      <selection pane="topRight" activeCell="H1" sqref="H1"/>
      <selection pane="bottomLeft" activeCell="A5" sqref="A5"/>
      <selection pane="bottomRight" activeCell="J7" sqref="J7"/>
    </sheetView>
  </sheetViews>
  <sheetFormatPr defaultColWidth="9.140625" defaultRowHeight="21" customHeight="1"/>
  <cols>
    <col min="1" max="1" width="9.140625" style="2" customWidth="1"/>
    <col min="2" max="2" width="42.5703125" style="2" customWidth="1"/>
    <col min="3" max="3" width="22" style="2" hidden="1" customWidth="1"/>
    <col min="4" max="4" width="22.5703125" style="2" hidden="1" customWidth="1"/>
    <col min="5" max="5" width="23.85546875" style="2" hidden="1" customWidth="1"/>
    <col min="6" max="6" width="9.140625" style="2" hidden="1" customWidth="1"/>
    <col min="7" max="7" width="18.85546875" style="17" customWidth="1"/>
    <col min="8" max="8" width="10.7109375" style="2" customWidth="1"/>
    <col min="9" max="9" width="13.5703125" style="2" customWidth="1"/>
    <col min="10" max="10" width="17.85546875" style="2" customWidth="1"/>
    <col min="11" max="13" width="9.28515625" style="2" customWidth="1"/>
    <col min="14" max="15" width="7.140625" style="2" customWidth="1"/>
    <col min="16" max="19" width="3.5703125" style="2" customWidth="1"/>
    <col min="20" max="20" width="7.5703125" style="2" customWidth="1"/>
    <col min="21" max="21" width="21.42578125" style="2" customWidth="1"/>
    <col min="22" max="22" width="57.140625" style="2" customWidth="1"/>
    <col min="23" max="23" width="38.42578125" style="2" customWidth="1"/>
    <col min="24" max="24" width="28.5703125" style="2" customWidth="1"/>
    <col min="25" max="34" width="21.42578125" style="2" customWidth="1"/>
    <col min="35" max="35" width="26.28515625" style="2" customWidth="1"/>
    <col min="36" max="36" width="27.140625" style="2" customWidth="1"/>
    <col min="37" max="37" width="24.42578125" style="2" customWidth="1"/>
    <col min="38" max="38" width="29.140625" style="2" customWidth="1"/>
    <col min="39" max="39" width="28.5703125" style="2" customWidth="1"/>
    <col min="40" max="41" width="16.140625" style="2" customWidth="1"/>
    <col min="42" max="42" width="15" style="2" customWidth="1"/>
    <col min="43" max="43" width="19.28515625" style="2" hidden="1" customWidth="1"/>
    <col min="44" max="45" width="21.42578125" style="2" customWidth="1"/>
    <col min="46" max="46" width="90.28515625" style="2" customWidth="1"/>
    <col min="47" max="47" width="45.85546875" style="2" customWidth="1"/>
    <col min="48" max="49" width="17.85546875" style="2" customWidth="1"/>
    <col min="50" max="50" width="27.140625" style="2" customWidth="1"/>
    <col min="51" max="51" width="24.7109375" style="2" customWidth="1"/>
    <col min="52" max="52" width="17" style="2" customWidth="1"/>
    <col min="53" max="54" width="27.140625" style="2" customWidth="1"/>
    <col min="55" max="58" width="17" style="2" customWidth="1"/>
    <col min="59" max="59" width="28.7109375" style="2" customWidth="1"/>
    <col min="60" max="61" width="9.140625" style="2"/>
    <col min="62" max="62" width="17.85546875" style="2" customWidth="1"/>
    <col min="63" max="63" width="28.5703125" style="2" customWidth="1"/>
    <col min="64" max="64" width="29.7109375" style="2" customWidth="1"/>
    <col min="65" max="65" width="33.28515625" style="2" customWidth="1"/>
    <col min="66" max="66" width="32.5703125" style="2" customWidth="1"/>
    <col min="67" max="83" width="28.5703125" style="2" customWidth="1"/>
    <col min="84" max="84" width="31.85546875" style="2" customWidth="1"/>
    <col min="85" max="85" width="9.140625" style="2"/>
    <col min="86" max="86" width="30.42578125" style="2" customWidth="1"/>
    <col min="87" max="87" width="96.42578125" style="2" customWidth="1"/>
    <col min="88" max="91" width="102.140625" style="2" customWidth="1"/>
    <col min="92" max="94" width="17.28515625" style="2" customWidth="1"/>
    <col min="95" max="95" width="23.85546875" style="2" customWidth="1"/>
    <col min="96" max="96" width="53.140625" style="2" customWidth="1"/>
    <col min="97" max="97" width="115.85546875" style="2" customWidth="1"/>
    <col min="98" max="98" width="21.42578125" style="2" customWidth="1"/>
    <col min="99" max="99" width="23.42578125" style="2" customWidth="1"/>
    <col min="100" max="100" width="25" style="2" customWidth="1"/>
    <col min="101" max="101" width="28" style="2" customWidth="1"/>
    <col min="102" max="102" width="21.85546875" style="2" customWidth="1"/>
    <col min="103" max="104" width="21.140625" style="2" customWidth="1"/>
    <col min="105" max="107" width="81" style="2" customWidth="1"/>
    <col min="108" max="108" width="22.28515625" style="2" customWidth="1"/>
    <col min="109" max="109" width="19.5703125" style="2" customWidth="1"/>
    <col min="110" max="110" width="16" style="2" customWidth="1"/>
    <col min="111" max="16384" width="9.140625" style="2"/>
  </cols>
  <sheetData>
    <row r="1" spans="2:68" ht="21" customHeight="1">
      <c r="G1" s="42"/>
      <c r="K1" s="42"/>
      <c r="M1" s="55"/>
      <c r="N1" s="17"/>
      <c r="O1" s="17"/>
      <c r="P1" s="17"/>
      <c r="Q1" s="17"/>
      <c r="R1" s="17"/>
      <c r="S1" s="17"/>
      <c r="T1" s="17"/>
      <c r="AI1" s="55"/>
      <c r="AJ1" s="55"/>
      <c r="AK1" s="55"/>
      <c r="AL1" s="55"/>
      <c r="AS1" s="17"/>
      <c r="AT1" s="17"/>
      <c r="AU1" s="17"/>
      <c r="BG1" s="17"/>
      <c r="BH1" s="17"/>
      <c r="BI1" s="17"/>
      <c r="BJ1" s="17"/>
    </row>
    <row r="2" spans="2:68" ht="47.25" thickBot="1">
      <c r="B2" s="15" t="s">
        <v>0</v>
      </c>
      <c r="C2" s="15"/>
      <c r="D2" s="15"/>
      <c r="E2" s="15"/>
      <c r="F2" s="15"/>
      <c r="G2" s="38"/>
      <c r="H2" s="15"/>
      <c r="I2" s="15"/>
      <c r="J2" s="15"/>
      <c r="K2" s="38"/>
      <c r="L2" s="15"/>
      <c r="M2" s="62"/>
      <c r="N2" s="21"/>
      <c r="O2" s="21"/>
      <c r="P2" s="21"/>
      <c r="Q2" s="21"/>
      <c r="R2" s="21"/>
      <c r="S2" s="21"/>
      <c r="T2" s="21"/>
      <c r="U2" s="15"/>
      <c r="V2" s="15"/>
      <c r="W2" s="15"/>
      <c r="X2" s="15"/>
      <c r="Y2" s="15"/>
      <c r="Z2" s="15"/>
      <c r="AA2" s="15"/>
      <c r="AB2" s="15"/>
      <c r="AC2" s="15"/>
      <c r="AD2" s="15"/>
      <c r="AE2" s="15"/>
      <c r="AF2" s="15"/>
      <c r="AG2" s="15"/>
      <c r="AH2" s="15"/>
      <c r="AI2" s="62"/>
      <c r="AJ2" s="62"/>
      <c r="AK2" s="62"/>
      <c r="AL2" s="62"/>
      <c r="AM2" s="15"/>
      <c r="AN2" s="58"/>
      <c r="AO2" s="58"/>
      <c r="AP2" s="58"/>
      <c r="AQ2" s="58"/>
      <c r="AR2" s="15"/>
      <c r="AS2" s="21"/>
      <c r="AT2" s="21"/>
      <c r="AU2" s="21"/>
      <c r="AV2" s="15"/>
      <c r="AW2" s="15"/>
      <c r="AX2" s="15"/>
      <c r="AY2" s="15"/>
      <c r="AZ2" s="15"/>
      <c r="BA2" s="15"/>
      <c r="BB2" s="15"/>
      <c r="BC2" s="15"/>
      <c r="BD2" s="15"/>
      <c r="BE2" s="15"/>
      <c r="BF2" s="15"/>
      <c r="BG2" s="21"/>
      <c r="BH2" s="21"/>
      <c r="BI2" s="21"/>
      <c r="BJ2" s="21"/>
      <c r="BK2" s="21"/>
      <c r="BL2" s="15"/>
      <c r="BM2" s="15"/>
      <c r="BN2" s="15"/>
      <c r="BO2" s="21"/>
      <c r="BP2" s="21"/>
    </row>
    <row r="3" spans="2:68" ht="21" customHeight="1">
      <c r="G3" s="42"/>
      <c r="K3" s="42"/>
      <c r="M3" s="55"/>
      <c r="N3" s="17"/>
      <c r="O3" s="17"/>
      <c r="P3" s="17"/>
      <c r="Q3" s="17"/>
      <c r="R3" s="17"/>
      <c r="S3" s="17"/>
      <c r="T3" s="17"/>
      <c r="AI3" s="55"/>
      <c r="AJ3" s="55"/>
      <c r="AK3" s="55"/>
      <c r="AL3" s="55"/>
      <c r="AS3" s="17"/>
      <c r="AT3" s="17"/>
      <c r="AU3" s="17"/>
      <c r="BG3" s="17"/>
      <c r="BH3" s="17"/>
      <c r="BI3" s="17"/>
      <c r="BJ3" s="17"/>
    </row>
    <row r="4" spans="2:68" ht="15">
      <c r="B4" s="86" t="s">
        <v>1</v>
      </c>
      <c r="C4" s="86" t="s">
        <v>2</v>
      </c>
      <c r="D4" t="s">
        <v>3</v>
      </c>
      <c r="E4" t="s">
        <v>4</v>
      </c>
      <c r="F4" t="s">
        <v>5</v>
      </c>
      <c r="G4" s="39" t="s">
        <v>6</v>
      </c>
      <c r="H4" s="1" t="s">
        <v>7</v>
      </c>
      <c r="I4" s="86" t="s">
        <v>8</v>
      </c>
      <c r="J4" s="86" t="s">
        <v>9</v>
      </c>
      <c r="K4" s="39" t="s">
        <v>10</v>
      </c>
      <c r="L4" s="1" t="s">
        <v>11</v>
      </c>
      <c r="M4" s="57" t="s">
        <v>12</v>
      </c>
      <c r="N4" s="44" t="s">
        <v>13</v>
      </c>
      <c r="O4" s="44" t="s">
        <v>1369</v>
      </c>
      <c r="P4" s="44" t="s">
        <v>14</v>
      </c>
      <c r="Q4" s="44" t="s">
        <v>15</v>
      </c>
      <c r="R4" s="44" t="s">
        <v>16</v>
      </c>
      <c r="S4" s="44" t="s">
        <v>17</v>
      </c>
      <c r="T4" s="44" t="s">
        <v>296</v>
      </c>
      <c r="U4" s="1" t="s">
        <v>18</v>
      </c>
      <c r="V4" s="1" t="s">
        <v>19</v>
      </c>
      <c r="W4" s="1" t="s">
        <v>20</v>
      </c>
      <c r="X4" s="1" t="s">
        <v>21</v>
      </c>
      <c r="Y4" s="1" t="s">
        <v>22</v>
      </c>
      <c r="Z4" s="1" t="s">
        <v>23</v>
      </c>
      <c r="AA4" s="1" t="s">
        <v>342</v>
      </c>
      <c r="AB4" s="1" t="s">
        <v>24</v>
      </c>
      <c r="AC4" s="1" t="s">
        <v>697</v>
      </c>
      <c r="AD4" s="1" t="s">
        <v>630</v>
      </c>
      <c r="AE4" s="1" t="s">
        <v>25</v>
      </c>
      <c r="AF4" s="1" t="s">
        <v>26</v>
      </c>
      <c r="AG4" s="1" t="s">
        <v>27</v>
      </c>
      <c r="AH4" s="1" t="s">
        <v>124</v>
      </c>
      <c r="AI4" s="57" t="s">
        <v>28</v>
      </c>
      <c r="AJ4" s="57" t="s">
        <v>672</v>
      </c>
      <c r="AK4" s="57" t="s">
        <v>722</v>
      </c>
      <c r="AL4" s="57" t="s">
        <v>723</v>
      </c>
      <c r="AM4" s="1" t="s">
        <v>29</v>
      </c>
      <c r="AN4" s="1" t="s">
        <v>30</v>
      </c>
      <c r="AO4" s="1" t="s">
        <v>670</v>
      </c>
      <c r="AP4" s="1" t="s">
        <v>31</v>
      </c>
      <c r="AQ4" s="1" t="s">
        <v>32</v>
      </c>
      <c r="AR4" s="1" t="s">
        <v>33</v>
      </c>
      <c r="AS4" s="44" t="s">
        <v>34</v>
      </c>
      <c r="AT4" s="44" t="s">
        <v>1133</v>
      </c>
      <c r="AU4" s="44" t="s">
        <v>1134</v>
      </c>
      <c r="AV4" s="1" t="s">
        <v>35</v>
      </c>
      <c r="AW4" s="1" t="s">
        <v>36</v>
      </c>
      <c r="AX4" s="1" t="s">
        <v>1281</v>
      </c>
      <c r="AY4" s="1" t="s">
        <v>624</v>
      </c>
      <c r="AZ4" s="1" t="s">
        <v>721</v>
      </c>
      <c r="BA4" s="1" t="s">
        <v>1120</v>
      </c>
      <c r="BB4" s="1" t="s">
        <v>1124</v>
      </c>
      <c r="BC4" s="1" t="s">
        <v>673</v>
      </c>
      <c r="BD4" s="1" t="s">
        <v>674</v>
      </c>
      <c r="BE4" s="1" t="s">
        <v>984</v>
      </c>
      <c r="BF4" s="1" t="s">
        <v>1302</v>
      </c>
      <c r="BG4" s="1" t="s">
        <v>1272</v>
      </c>
      <c r="BH4" s="22" t="s">
        <v>37</v>
      </c>
      <c r="BI4" s="22" t="s">
        <v>38</v>
      </c>
      <c r="BJ4" s="22" t="s">
        <v>39</v>
      </c>
      <c r="BK4" s="86" t="s">
        <v>41</v>
      </c>
      <c r="BL4" s="86" t="s">
        <v>42</v>
      </c>
      <c r="BM4" s="86" t="s">
        <v>43</v>
      </c>
      <c r="BN4" s="1" t="s">
        <v>44</v>
      </c>
      <c r="BO4" s="1" t="s">
        <v>45</v>
      </c>
      <c r="BP4" s="1" t="s">
        <v>47</v>
      </c>
    </row>
    <row r="5" spans="2:68" ht="29.25" thickBot="1">
      <c r="B5" s="13" t="s">
        <v>48</v>
      </c>
      <c r="C5" s="13" t="s">
        <v>49</v>
      </c>
      <c r="D5" s="13" t="str">
        <f ca="1">IF(Table_Question_Sets[[#This Row],[Header]]="Yes","",
IF(INDIRECT(SUBSTITUTE(ADDRESS(1,COLUMN(),4),"1","")&amp;ROW()-1)="",
INDIRECT(SUBSTITUTE(ADDRESS(1,COLUMN(Table_Question_Sets[[#This Row],[Property]]),4),"1","")&amp;ROW()-1),
INDIRECT(SUBSTITUTE(ADDRESS(1,COLUMN(),4),"1","")&amp;ROW()-1)))</f>
        <v/>
      </c>
      <c r="E5" s="1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ratingPrimary</v>
      </c>
      <c r="F5" s="13" t="str">
        <f>IF(Table_Question_Sets[[#This Row],[Header]]="Yes","",IF(Table_Question_Sets[[#This Row],[Property]]&lt;&gt;"",SUBSTITUTE(Table_Question_Sets[[#This Row],[Property]]," ",""),""))</f>
        <v/>
      </c>
      <c r="G5" s="23"/>
      <c r="H5" s="13"/>
      <c r="I5" s="13"/>
      <c r="J5" s="13"/>
      <c r="K5" s="23"/>
      <c r="L5" s="13"/>
      <c r="M5" s="13"/>
      <c r="N5" s="23"/>
      <c r="O5" s="23"/>
      <c r="P5" s="23"/>
      <c r="Q5" s="23"/>
      <c r="R5" s="23"/>
      <c r="S5" s="23"/>
      <c r="T5" s="23"/>
      <c r="U5" s="13"/>
      <c r="V5" s="13"/>
      <c r="W5" s="13"/>
      <c r="X5" s="13"/>
      <c r="Y5" s="13"/>
      <c r="Z5" s="13"/>
      <c r="AA5" s="13"/>
      <c r="AB5" s="13"/>
      <c r="AC5" s="13"/>
      <c r="AD5" s="13"/>
      <c r="AE5" s="13"/>
      <c r="AF5" s="13"/>
      <c r="AG5" s="13"/>
      <c r="AH5" s="13"/>
      <c r="AI5" s="13"/>
      <c r="AJ5" s="13"/>
      <c r="AK5" s="13"/>
      <c r="AL5" s="13"/>
      <c r="AM5" s="13"/>
      <c r="AN5" s="64"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O5" s="64"/>
      <c r="AP5" s="14"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Q5" s="14" t="e">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#REF!</v>
      </c>
      <c r="AR5" s="13"/>
      <c r="AS5" s="23"/>
      <c r="AT5" s="23"/>
      <c r="AU5" s="23"/>
      <c r="AV5" s="13"/>
      <c r="AW5" s="13"/>
      <c r="AX5" s="13"/>
      <c r="AY5" s="13"/>
      <c r="AZ5" s="13"/>
      <c r="BA5" s="13"/>
      <c r="BB5" s="13"/>
      <c r="BC5" s="13"/>
      <c r="BD5" s="13"/>
      <c r="BE5" s="13"/>
      <c r="BF5" s="13"/>
      <c r="BG5" s="13"/>
      <c r="BH5" s="33"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Value]]/100,"0.00%"),
Table_Question_Sets[[#This Row],[Used Value]]
)))),"")</f>
        <v/>
      </c>
      <c r="BI5" s="23" t="str">
        <f>IF(OR(Table_Question_Sets[[#This Row],[Header]]="Yes",Table_Question_Sets[[#This Row],[Text]]=""),"",IF(OR(Table_Question_Sets[[#This Row],[Text]]="true",Table_Question_Sets[[#This Row],[Text]]="false",ISNUMBER(Table_Question_Sets[[#This Row],[Text]])),Table_Question_Sets[[#This Row],[Text]],""""&amp;Table_Question_Sets[[#This Row],[Text]]&amp;""""))</f>
        <v/>
      </c>
      <c r="BJ5" s="23" t="str">
        <f>IF(AND(Table_Question_Sets[[#This Row],[Header]]&lt;&gt;"Yes",Table_Question_Sets[[#This Row],[Property]]&lt;&gt;"",Table_Question_Sets[[#This Row],[Summary Label]]&lt;&gt;""),""""&amp;Table_Question_Sets[[#This Row],[Key]]&amp;""": """&amp;Table_Question_Sets[[#This Row],[Summary Label]]&amp;"""","")</f>
        <v/>
      </c>
      <c r="BK5" s="1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L5" s="13" t="str">
        <f ca="1">IF(Table_Question_Sets[[#This Row],[Header]]="Yes","",_xlfn.NUMBERVALUE(INDIRECT(SUBSTITUTE(ADDRESS(1,COLUMN(),4),"1","")&amp;ROW()+1))+IF(OR(Table_Question_Sets[[#This Row],[Value]]&lt;&gt;"",AND(Table_Question_Sets[[#This Row],[Data Type]]="Repeating",Table_Question_Sets[[#This Row],[Calculation Repeating]]&lt;&gt;"")),1,0))</f>
        <v/>
      </c>
      <c r="BM5" s="13" t="str">
        <f ca="1" xml:space="preserve">
IF(Table_Question_Sets[[#This Row],[Data Type]]="Repeating",
OFFSET(Table_Repeating_Question_Sets[[#Headers],[Property]],MATCH(Table_Question_Sets[[#This Row],[Property]],Table_Repeating_Question_Sets[Property],0),MATCH("Calculation",Table_Repeating_Question_Sets[#Headers],0)-1,1,1),
"")</f>
        <v/>
      </c>
      <c r="BN5" s="13" t="str">
        <f>IF(Table_Question_Sets[[#This Row],[Header]]&lt;&gt;"Yes",
IF(Table_Question_Sets[[#This Row],[Property]]&lt;&gt;"",
IF(Table_Question_Sets[[#This Row],[Data Type]]="Repeating",
"""" &amp; Table_Question_Sets[[#This Row],[Key]] &amp; """: " &amp;Table_Question_Sets[[#This Row],[Calculation Repeating]],
IF(Table_Question_Sets[[#This Row],[Used Value]]&lt;&gt;"","""" &amp; Table_Question_Sets[[#This Row],[Key]] &amp; """: " &amp; Table_Question_Sets[[#This Row],[String]],"")),""),"")</f>
        <v/>
      </c>
      <c r="BO5" s="1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"ratingPrimary":{"liabilityLimit": "$0.00"},</v>
      </c>
      <c r="BP5" s="13" t="str">
        <f ca="1">IF(ISNUMBER(Table_Question_Sets[[#This Row],[Config Use Row]]),INDEX(Table_Question_Sets[Calculation Rollup],Table_Question_Sets[[#This Row],[Config Use Row]]),"")</f>
        <v>"ratingPrimary":{"liabilityLimit": "$0.00"},</v>
      </c>
    </row>
    <row r="6" spans="2:68" s="16" customFormat="1" ht="21" hidden="1" customHeight="1">
      <c r="B6" s="8"/>
      <c r="C6" s="90"/>
      <c r="D6" s="8" t="str">
        <f ca="1">IF(Table_Question_Sets[[#This Row],[Header]]="Yes","",
IF(INDIRECT(SUBSTITUTE(ADDRESS(1,COLUMN(),4),"1","")&amp;ROW()-1)="",
INDIRECT(SUBSTITUTE(ADDRESS(1,COLUMN(Table_Question_Sets[[#This Row],[Property]]),4),"1","")&amp;ROW()-1),
INDIRECT(SUBSTITUTE(ADDRESS(1,COLUMN(),4),"1","")&amp;ROW()-1)))</f>
        <v>Rating Primary</v>
      </c>
      <c r="E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8" t="str">
        <f>IF(Table_Question_Sets[[#This Row],[Header]]="Yes","",IF(Table_Question_Sets[[#This Row],[Property]]&lt;&gt;"",SUBSTITUTE(Table_Question_Sets[[#This Row],[Property]]," ",""),""))</f>
        <v/>
      </c>
      <c r="G6" s="60"/>
      <c r="H6" s="8"/>
      <c r="I6" s="8"/>
      <c r="J6" s="8"/>
      <c r="K6" s="41"/>
      <c r="L6" s="52"/>
      <c r="M6" s="52"/>
      <c r="N6" s="19"/>
      <c r="O6" s="19"/>
      <c r="P6" s="19"/>
      <c r="Q6" s="19"/>
      <c r="R6" s="19"/>
      <c r="S6" s="19"/>
      <c r="T6" s="19"/>
      <c r="U6" s="8"/>
      <c r="V6" s="8"/>
      <c r="W6" s="8"/>
      <c r="X6" s="8"/>
      <c r="Y6" s="8"/>
      <c r="Z6" s="8"/>
      <c r="AA6" s="8"/>
      <c r="AB6" s="8"/>
      <c r="AC6" s="8"/>
      <c r="AD6" s="8"/>
      <c r="AE6" s="8"/>
      <c r="AF6" s="8"/>
      <c r="AG6" s="8"/>
      <c r="AH6" s="8"/>
      <c r="AI6" s="52"/>
      <c r="AJ6" s="52"/>
      <c r="AK6" s="52"/>
      <c r="AL6" s="52"/>
      <c r="AM6" s="8"/>
      <c r="AN6" s="90"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O6" s="90"/>
      <c r="AP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Q6" s="8" t="e">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#REF!</v>
      </c>
      <c r="AR6" s="8"/>
      <c r="AS6" s="19"/>
      <c r="AT6" s="19"/>
      <c r="AU6" s="19"/>
      <c r="AV6" s="8"/>
      <c r="AW6" s="8"/>
      <c r="AX6" s="8"/>
      <c r="AY6" s="8"/>
      <c r="AZ6" s="8"/>
      <c r="BA6" s="8"/>
      <c r="BB6" s="8"/>
      <c r="BC6" s="8"/>
      <c r="BD6" s="8"/>
      <c r="BE6" s="8"/>
      <c r="BF6" s="8"/>
      <c r="BG6" s="8"/>
      <c r="BH6" s="19"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Value]]/100,"0.00%"),
Table_Question_Sets[[#This Row],[Used Value]]
)))),"")</f>
        <v/>
      </c>
      <c r="BI6" s="19" t="str">
        <f>IF(OR(Table_Question_Sets[[#This Row],[Header]]="Yes",Table_Question_Sets[[#This Row],[Text]]=""),"",IF(OR(Table_Question_Sets[[#This Row],[Text]]="true",Table_Question_Sets[[#This Row],[Text]]="false",ISNUMBER(Table_Question_Sets[[#This Row],[Text]])),Table_Question_Sets[[#This Row],[Text]],""""&amp;Table_Question_Sets[[#This Row],[Text]]&amp;""""))</f>
        <v/>
      </c>
      <c r="BJ6" s="19" t="str">
        <f>IF(AND(Table_Question_Sets[[#This Row],[Header]]&lt;&gt;"Yes",Table_Question_Sets[[#This Row],[Property]]&lt;&gt;"",Table_Question_Sets[[#This Row],[Summary Label]]&lt;&gt;""),""""&amp;Table_Question_Sets[[#This Row],[Key]]&amp;""": """&amp;Table_Question_Sets[[#This Row],[Summary Label]]&amp;"""","")</f>
        <v/>
      </c>
      <c r="BK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 s="8">
        <f ca="1">IF(Table_Question_Sets[[#This Row],[Header]]="Yes","",_xlfn.NUMBERVALUE(INDIRECT(SUBSTITUTE(ADDRESS(1,COLUMN(),4),"1","")&amp;ROW()+1))+IF(OR(Table_Question_Sets[[#This Row],[Value]]&lt;&gt;"",AND(Table_Question_Sets[[#This Row],[Data Type]]="Repeating",Table_Question_Sets[[#This Row],[Calculation Repeating]]&lt;&gt;"")),1,0))</f>
        <v>0</v>
      </c>
      <c r="BM6" s="8" t="str">
        <f ca="1" xml:space="preserve">
IF(Table_Question_Sets[[#This Row],[Data Type]]="Repeating",
OFFSET(Table_Repeating_Question_Sets[[#Headers],[Property]],MATCH(Table_Question_Sets[[#This Row],[Property]],Table_Repeating_Question_Sets[Property],0),MATCH("Calculation",Table_Repeating_Question_Sets[#Headers],0)-1,1,1),
"")</f>
        <v/>
      </c>
      <c r="BN6" s="8" t="str">
        <f>IF(Table_Question_Sets[[#This Row],[Header]]&lt;&gt;"Yes",
IF(Table_Question_Sets[[#This Row],[Property]]&lt;&gt;"",
IF(Table_Question_Sets[[#This Row],[Data Type]]="Repeating",
"""" &amp; Table_Question_Sets[[#This Row],[Key]] &amp; """: " &amp;Table_Question_Sets[[#This Row],[Calculation Repeating]],
IF(Table_Question_Sets[[#This Row],[Used Value]]&lt;&gt;"","""" &amp; Table_Question_Sets[[#This Row],[Key]] &amp; """: " &amp; Table_Question_Sets[[#This Row],[String]],"")),""),"")</f>
        <v/>
      </c>
      <c r="BO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"liabilityLimit": "$0.00"</v>
      </c>
      <c r="BP6" s="8" t="str">
        <f ca="1">IF(ISNUMBER(Table_Question_Sets[[#This Row],[Config Use Row]]),INDEX(Table_Question_Sets[Calculation Rollup],Table_Question_Sets[[#This Row],[Config Use Row]]),"")</f>
        <v/>
      </c>
    </row>
    <row r="7" spans="2:68" s="16" customFormat="1" ht="21" customHeight="1">
      <c r="B7" s="8" t="s">
        <v>820</v>
      </c>
      <c r="C7" s="90"/>
      <c r="D7" s="8" t="str">
        <f ca="1">IF(Table_Question_Sets[[#This Row],[Header]]="Yes","",
IF(INDIRECT(SUBSTITUTE(ADDRESS(1,COLUMN(),4),"1","")&amp;ROW()-1)="",
INDIRECT(SUBSTITUTE(ADDRESS(1,COLUMN(Table_Question_Sets[[#This Row],[Property]]),4),"1","")&amp;ROW()-1),
INDIRECT(SUBSTITUTE(ADDRESS(1,COLUMN(),4),"1","")&amp;ROW()-1)))</f>
        <v>Rating Primary</v>
      </c>
      <c r="E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liabilityLimit</v>
      </c>
      <c r="F7" s="8" t="str">
        <f>IF(Table_Question_Sets[[#This Row],[Header]]="Yes","",IF(Table_Question_Sets[[#This Row],[Property]]&lt;&gt;"",SUBSTITUTE(Table_Question_Sets[[#This Row],[Property]]," ",""),""))</f>
        <v>LiabilityLimit</v>
      </c>
      <c r="G7" s="60"/>
      <c r="H7" s="8" t="s">
        <v>54</v>
      </c>
      <c r="I7" s="8" t="s">
        <v>50</v>
      </c>
      <c r="J7" s="8" t="s">
        <v>820</v>
      </c>
      <c r="K7" s="41" t="s">
        <v>49</v>
      </c>
      <c r="L7" s="52"/>
      <c r="M7" s="52"/>
      <c r="N7" s="41"/>
      <c r="O7" s="41" t="s">
        <v>49</v>
      </c>
      <c r="P7" s="41"/>
      <c r="Q7" s="41"/>
      <c r="R7" s="41"/>
      <c r="S7" s="41"/>
      <c r="T7" s="19"/>
      <c r="U7" s="8"/>
      <c r="V7" s="8"/>
      <c r="W7" s="144"/>
      <c r="X7" s="8"/>
      <c r="Y7" s="9" t="s">
        <v>1360</v>
      </c>
      <c r="Z7" s="9"/>
      <c r="AA7" s="8"/>
      <c r="AB7" s="9" t="s">
        <v>1347</v>
      </c>
      <c r="AC7" s="110"/>
      <c r="AD7" s="8"/>
      <c r="AE7" s="8"/>
      <c r="AF7" s="8"/>
      <c r="AG7" s="8"/>
      <c r="AH7" s="8"/>
      <c r="AI7" s="52"/>
      <c r="AJ7" s="52"/>
      <c r="AK7" s="52"/>
      <c r="AL7" s="52"/>
      <c r="AM7" s="8">
        <v>0</v>
      </c>
      <c r="AN7" s="90">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0</v>
      </c>
      <c r="AO7" s="90" t="e">
        <f>IF(AND(#REF!&lt;&gt;"cancellation",Table_Question_Sets[[#This Row],[Used Value]]=""),"Yes","No")</f>
        <v>#REF!</v>
      </c>
      <c r="AP7" s="8" t="e">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#REF!</v>
      </c>
      <c r="AQ7" s="8" t="e">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#REF!</v>
      </c>
      <c r="AR7" s="52"/>
      <c r="AS7" s="35"/>
      <c r="AT7" s="155" t="s">
        <v>1135</v>
      </c>
      <c r="AU7" s="35">
        <v>1</v>
      </c>
      <c r="AV7" s="8"/>
      <c r="AW7" s="8"/>
      <c r="AX7" s="8"/>
      <c r="AY7" s="8"/>
      <c r="AZ7" s="8"/>
      <c r="BA7" s="8"/>
      <c r="BB7" s="8"/>
      <c r="BC7" s="8"/>
      <c r="BD7" s="8"/>
      <c r="BE7" s="8"/>
      <c r="BF7" s="8"/>
      <c r="BG7" s="8"/>
      <c r="BH7" s="19"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Value]]/100,"0.00%"),
Table_Question_Sets[[#This Row],[Used Value]]
)))),"")</f>
        <v>$0.00</v>
      </c>
      <c r="BI7" s="19" t="str">
        <f>IF(OR(Table_Question_Sets[[#This Row],[Header]]="Yes",Table_Question_Sets[[#This Row],[Text]]=""),"",IF(OR(Table_Question_Sets[[#This Row],[Text]]="true",Table_Question_Sets[[#This Row],[Text]]="false",ISNUMBER(Table_Question_Sets[[#This Row],[Text]])),Table_Question_Sets[[#This Row],[Text]],""""&amp;Table_Question_Sets[[#This Row],[Text]]&amp;""""))</f>
        <v>"$0.00"</v>
      </c>
      <c r="BJ7" s="19" t="str">
        <f>IF(AND(Table_Question_Sets[[#This Row],[Header]]&lt;&gt;"Yes",Table_Question_Sets[[#This Row],[Property]]&lt;&gt;"",Table_Question_Sets[[#This Row],[Summary Label]]&lt;&gt;""),""""&amp;Table_Question_Sets[[#This Row],[Key]]&amp;""": """&amp;Table_Question_Sets[[#This Row],[Summary Label]]&amp;"""","")</f>
        <v/>
      </c>
      <c r="BK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 s="8">
        <f ca="1">IF(Table_Question_Sets[[#This Row],[Header]]="Yes","",_xlfn.NUMBERVALUE(INDIRECT(SUBSTITUTE(ADDRESS(1,COLUMN(),4),"1","")&amp;ROW()+1))+IF(OR(Table_Question_Sets[[#This Row],[Value]]&lt;&gt;"",AND(Table_Question_Sets[[#This Row],[Data Type]]="Repeating",Table_Question_Sets[[#This Row],[Calculation Repeating]]&lt;&gt;"")),1,0))</f>
        <v>0</v>
      </c>
      <c r="BM7" s="8" t="str">
        <f ca="1" xml:space="preserve">
IF(Table_Question_Sets[[#This Row],[Data Type]]="Repeating",
OFFSET(Table_Repeating_Question_Sets[[#Headers],[Property]],MATCH(Table_Question_Sets[[#This Row],[Property]],Table_Repeating_Question_Sets[Property],0),MATCH("Calculation",Table_Repeating_Question_Sets[#Headers],0)-1,1,1),
"")</f>
        <v/>
      </c>
      <c r="BN7" s="8" t="str">
        <f>IF(Table_Question_Sets[[#This Row],[Header]]&lt;&gt;"Yes",
IF(Table_Question_Sets[[#This Row],[Property]]&lt;&gt;"",
IF(Table_Question_Sets[[#This Row],[Data Type]]="Repeating",
"""" &amp; Table_Question_Sets[[#This Row],[Key]] &amp; """: " &amp;Table_Question_Sets[[#This Row],[Calculation Repeating]],
IF(Table_Question_Sets[[#This Row],[Used Value]]&lt;&gt;"","""" &amp; Table_Question_Sets[[#This Row],[Key]] &amp; """: " &amp; Table_Question_Sets[[#This Row],[String]],"")),""),"")</f>
        <v>"liabilityLimit": "$0.00"</v>
      </c>
      <c r="BO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"liabilityLimit": "$0.00"</v>
      </c>
      <c r="BP7" s="8" t="str">
        <f ca="1">IF(ISNUMBER(Table_Question_Sets[[#This Row],[Config Use Row]]),INDEX(Table_Question_Sets[Calculation Rollup],Table_Question_Sets[[#This Row],[Config Use Row]]),"")</f>
        <v/>
      </c>
    </row>
  </sheetData>
  <sheetProtection insertRows="0" deleteRows="0"/>
  <phoneticPr fontId="66" type="noConversion"/>
  <dataValidations count="4">
    <dataValidation type="whole" allowBlank="1" showInputMessage="1" showErrorMessage="1" sqref="L1:M4 AS8:AU1048576" xr:uid="{00000000-0002-0000-0000-000000000000}">
      <formula1>0</formula1>
      <formula2>10</formula2>
    </dataValidation>
    <dataValidation type="list" allowBlank="1" showInputMessage="1" showErrorMessage="1" sqref="I1 I3:I1048576" xr:uid="{00000000-0002-0000-0000-000003000000}">
      <formula1>Select_Field_Type_By_Data_Type</formula1>
    </dataValidation>
    <dataValidation type="list" allowBlank="1" showInputMessage="1" showErrorMessage="1" sqref="H5:H7" xr:uid="{00000000-0002-0000-0000-000001000000}">
      <formula1>Select_Data_Type</formula1>
    </dataValidation>
    <dataValidation type="list" allowBlank="1" showInputMessage="1" showErrorMessage="1" sqref="N5:O7" xr:uid="{00000000-0002-0000-0000-000002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5F34"/>
  </sheetPr>
  <dimension ref="B1:CN19"/>
  <sheetViews>
    <sheetView zoomScale="85" zoomScaleNormal="85" workbookViewId="0">
      <pane xSplit="9" ySplit="4" topLeftCell="J5" activePane="bottomRight" state="frozen"/>
      <selection pane="topRight" activeCell="J1" sqref="J1"/>
      <selection pane="bottomLeft" activeCell="A5" sqref="A5"/>
      <selection pane="bottomRight" activeCell="B7" sqref="B7"/>
    </sheetView>
  </sheetViews>
  <sheetFormatPr defaultColWidth="9.140625" defaultRowHeight="21" customHeight="1"/>
  <cols>
    <col min="1" max="1" width="9.140625" style="2" customWidth="1"/>
    <col min="2" max="2" width="27.28515625" style="2" customWidth="1"/>
    <col min="3" max="3" width="15.28515625" style="2" hidden="1" customWidth="1"/>
    <col min="4" max="4" width="16.42578125" style="2" hidden="1" customWidth="1"/>
    <col min="5" max="8" width="21.85546875" style="2" hidden="1" customWidth="1"/>
    <col min="9" max="22" width="10.7109375" style="2" customWidth="1"/>
    <col min="23" max="23" width="17.85546875" style="2" customWidth="1"/>
    <col min="24" max="24" width="9.28515625" style="2" customWidth="1"/>
    <col min="25" max="25" width="7.140625" style="2" customWidth="1"/>
    <col min="26" max="29" width="3.5703125" style="2" customWidth="1"/>
    <col min="30" max="30" width="8.42578125" style="2" customWidth="1"/>
    <col min="31" max="31" width="21.42578125" style="2" customWidth="1"/>
    <col min="32" max="32" width="57.140625" style="2" customWidth="1"/>
    <col min="33" max="34" width="28.5703125" style="2" customWidth="1"/>
    <col min="35" max="51" width="21.42578125" style="2" customWidth="1"/>
    <col min="52" max="53" width="17.85546875" style="2" customWidth="1"/>
    <col min="54" max="54" width="24.7109375" style="2" customWidth="1"/>
    <col min="55" max="58" width="17.85546875" style="2" customWidth="1"/>
    <col min="59" max="60" width="21.85546875" style="2" customWidth="1"/>
    <col min="61" max="89" width="7.140625" style="2" customWidth="1"/>
    <col min="90" max="90" width="22.140625" style="2" customWidth="1"/>
    <col min="91" max="91" width="14.28515625" style="2" customWidth="1"/>
    <col min="92" max="92" width="55.7109375" style="2" customWidth="1"/>
    <col min="93" max="94" width="8.7109375" style="2" customWidth="1"/>
    <col min="95" max="95" width="23" style="2" customWidth="1"/>
    <col min="96" max="96" width="17" style="2" customWidth="1"/>
    <col min="97" max="97" width="19.42578125" style="2" customWidth="1"/>
    <col min="98" max="98" width="17.28515625" style="2" customWidth="1"/>
    <col min="99" max="99" width="22.140625" style="2" customWidth="1"/>
    <col min="100" max="100" width="42.140625" style="2" customWidth="1"/>
    <col min="101" max="101" width="21.85546875" style="2" customWidth="1"/>
    <col min="102" max="102" width="32.7109375" style="2" customWidth="1"/>
    <col min="103" max="106" width="15.140625" style="2" customWidth="1"/>
    <col min="107" max="107" width="15.28515625" style="2" customWidth="1"/>
    <col min="108" max="108" width="25.28515625" style="2" customWidth="1"/>
    <col min="109" max="109" width="32.28515625" style="2" customWidth="1"/>
    <col min="110" max="110" width="24.5703125" style="2" customWidth="1"/>
    <col min="111" max="112" width="15.28515625" style="2" customWidth="1"/>
    <col min="113" max="114" width="16.28515625" style="2" customWidth="1"/>
    <col min="115" max="115" width="80.140625" style="2" customWidth="1"/>
    <col min="116" max="118" width="16.28515625" style="2" customWidth="1"/>
    <col min="119" max="119" width="21.42578125" style="2" customWidth="1"/>
    <col min="120" max="122" width="81" style="2" customWidth="1"/>
    <col min="123" max="123" width="22.28515625" style="2" customWidth="1"/>
    <col min="124" max="124" width="19.5703125" style="2" customWidth="1"/>
    <col min="125" max="125" width="16" style="2" customWidth="1"/>
    <col min="126" max="16384" width="9.140625" style="2"/>
  </cols>
  <sheetData>
    <row r="1" spans="2:92" ht="21" customHeight="1">
      <c r="I1" s="42"/>
      <c r="J1" s="42"/>
      <c r="K1" s="42"/>
      <c r="L1" s="42"/>
      <c r="M1" s="42"/>
      <c r="N1" s="42"/>
      <c r="O1" s="42"/>
      <c r="P1" s="42"/>
      <c r="Q1" s="42"/>
      <c r="R1" s="42"/>
      <c r="S1" s="17"/>
      <c r="T1" s="17"/>
      <c r="X1" s="42"/>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row>
    <row r="2" spans="2:92" ht="47.25" thickBot="1">
      <c r="B2" s="15" t="s">
        <v>74</v>
      </c>
      <c r="C2" s="15"/>
      <c r="D2" s="15"/>
      <c r="E2" s="15"/>
      <c r="F2" s="15"/>
      <c r="G2" s="15"/>
      <c r="H2" s="15"/>
      <c r="I2" s="38"/>
      <c r="J2" s="38"/>
      <c r="K2" s="38"/>
      <c r="L2" s="38"/>
      <c r="M2" s="38"/>
      <c r="N2" s="38"/>
      <c r="O2" s="38"/>
      <c r="P2" s="38"/>
      <c r="Q2" s="38"/>
      <c r="R2" s="38"/>
      <c r="S2" s="21"/>
      <c r="T2" s="21"/>
      <c r="U2" s="15"/>
      <c r="V2" s="15"/>
      <c r="W2" s="15"/>
      <c r="X2" s="38"/>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row>
    <row r="3" spans="2:92" ht="21" customHeight="1">
      <c r="I3" s="42"/>
      <c r="J3" s="42"/>
      <c r="K3" s="42"/>
      <c r="L3" s="42"/>
      <c r="M3" s="42"/>
      <c r="N3" s="42"/>
      <c r="O3" s="42"/>
      <c r="P3" s="42"/>
      <c r="Q3" s="42"/>
      <c r="R3" s="42"/>
      <c r="S3" s="17"/>
      <c r="T3" s="17"/>
      <c r="X3" s="42"/>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row>
    <row r="4" spans="2:92" ht="15">
      <c r="B4" t="s">
        <v>1</v>
      </c>
      <c r="C4" t="s">
        <v>2</v>
      </c>
      <c r="D4" t="s">
        <v>3</v>
      </c>
      <c r="E4" t="s">
        <v>4</v>
      </c>
      <c r="F4" t="s">
        <v>75</v>
      </c>
      <c r="G4" t="s">
        <v>76</v>
      </c>
      <c r="H4" t="s">
        <v>5</v>
      </c>
      <c r="I4" s="59" t="s">
        <v>77</v>
      </c>
      <c r="J4" s="59" t="s">
        <v>78</v>
      </c>
      <c r="K4" s="59" t="s">
        <v>79</v>
      </c>
      <c r="L4" s="59" t="s">
        <v>80</v>
      </c>
      <c r="M4" s="59" t="s">
        <v>81</v>
      </c>
      <c r="N4" s="59" t="s">
        <v>82</v>
      </c>
      <c r="O4" s="59" t="s">
        <v>83</v>
      </c>
      <c r="P4" s="59" t="s">
        <v>84</v>
      </c>
      <c r="Q4" s="59" t="s">
        <v>85</v>
      </c>
      <c r="R4" s="59" t="s">
        <v>86</v>
      </c>
      <c r="S4" s="22" t="s">
        <v>87</v>
      </c>
      <c r="T4" s="22" t="s">
        <v>88</v>
      </c>
      <c r="U4" t="s">
        <v>7</v>
      </c>
      <c r="V4" s="86" t="s">
        <v>8</v>
      </c>
      <c r="W4" s="86" t="s">
        <v>9</v>
      </c>
      <c r="X4" s="86" t="s">
        <v>10</v>
      </c>
      <c r="Y4" s="44" t="s">
        <v>13</v>
      </c>
      <c r="Z4" s="44" t="s">
        <v>14</v>
      </c>
      <c r="AA4" s="44" t="s">
        <v>15</v>
      </c>
      <c r="AB4" s="44" t="s">
        <v>16</v>
      </c>
      <c r="AC4" s="44" t="s">
        <v>17</v>
      </c>
      <c r="AD4" s="44" t="s">
        <v>296</v>
      </c>
      <c r="AE4" s="1" t="s">
        <v>18</v>
      </c>
      <c r="AF4" s="1" t="s">
        <v>19</v>
      </c>
      <c r="AG4" t="s">
        <v>20</v>
      </c>
      <c r="AH4" t="s">
        <v>21</v>
      </c>
      <c r="AI4" t="s">
        <v>22</v>
      </c>
      <c r="AJ4" t="s">
        <v>23</v>
      </c>
      <c r="AK4" t="s">
        <v>342</v>
      </c>
      <c r="AL4" t="s">
        <v>24</v>
      </c>
      <c r="AM4" t="s">
        <v>630</v>
      </c>
      <c r="AN4" t="s">
        <v>25</v>
      </c>
      <c r="AO4" t="s">
        <v>26</v>
      </c>
      <c r="AP4" t="s">
        <v>27</v>
      </c>
      <c r="AQ4" t="s">
        <v>124</v>
      </c>
      <c r="AR4" t="s">
        <v>28</v>
      </c>
      <c r="AS4" t="s">
        <v>672</v>
      </c>
      <c r="AT4" s="57" t="s">
        <v>722</v>
      </c>
      <c r="AU4" s="57" t="s">
        <v>723</v>
      </c>
      <c r="AV4" s="57" t="s">
        <v>1153</v>
      </c>
      <c r="AW4" s="57" t="s">
        <v>1155</v>
      </c>
      <c r="AX4" s="57" t="s">
        <v>1154</v>
      </c>
      <c r="AY4" t="s">
        <v>33</v>
      </c>
      <c r="AZ4" t="s">
        <v>35</v>
      </c>
      <c r="BA4" t="s">
        <v>36</v>
      </c>
      <c r="BB4" t="s">
        <v>1281</v>
      </c>
      <c r="BC4" s="1" t="s">
        <v>673</v>
      </c>
      <c r="BD4" s="1" t="s">
        <v>674</v>
      </c>
      <c r="BE4" s="1" t="s">
        <v>984</v>
      </c>
      <c r="BF4" s="1" t="s">
        <v>1272</v>
      </c>
      <c r="BG4" s="1" t="s">
        <v>1124</v>
      </c>
      <c r="BH4" s="1" t="s">
        <v>1302</v>
      </c>
      <c r="BI4" t="s">
        <v>89</v>
      </c>
      <c r="BJ4" t="s">
        <v>90</v>
      </c>
      <c r="BK4" t="s">
        <v>91</v>
      </c>
      <c r="BL4" t="s">
        <v>92</v>
      </c>
      <c r="BM4" t="s">
        <v>93</v>
      </c>
      <c r="BN4" t="s">
        <v>94</v>
      </c>
      <c r="BO4" t="s">
        <v>95</v>
      </c>
      <c r="BP4" t="s">
        <v>96</v>
      </c>
      <c r="BQ4" t="s">
        <v>97</v>
      </c>
      <c r="BR4" t="s">
        <v>98</v>
      </c>
      <c r="BS4" t="s">
        <v>99</v>
      </c>
      <c r="BT4" t="s">
        <v>100</v>
      </c>
      <c r="BU4" t="s">
        <v>101</v>
      </c>
      <c r="BV4" t="s">
        <v>102</v>
      </c>
      <c r="BW4" t="s">
        <v>103</v>
      </c>
      <c r="BX4" t="s">
        <v>104</v>
      </c>
      <c r="BY4" t="s">
        <v>105</v>
      </c>
      <c r="BZ4" t="s">
        <v>106</v>
      </c>
      <c r="CA4" t="s">
        <v>107</v>
      </c>
      <c r="CB4" t="s">
        <v>108</v>
      </c>
      <c r="CC4" t="s">
        <v>109</v>
      </c>
      <c r="CD4" t="s">
        <v>110</v>
      </c>
      <c r="CE4" t="s">
        <v>111</v>
      </c>
      <c r="CF4" t="s">
        <v>112</v>
      </c>
      <c r="CG4" t="s">
        <v>113</v>
      </c>
      <c r="CH4" t="s">
        <v>114</v>
      </c>
      <c r="CI4" t="s">
        <v>115</v>
      </c>
      <c r="CJ4" t="s">
        <v>116</v>
      </c>
      <c r="CK4" t="s">
        <v>117</v>
      </c>
      <c r="CL4" t="s">
        <v>118</v>
      </c>
      <c r="CM4" t="s">
        <v>31</v>
      </c>
      <c r="CN4" t="s">
        <v>44</v>
      </c>
    </row>
    <row r="5" spans="2:92" ht="29.25" thickBot="1">
      <c r="B5" s="34" t="s">
        <v>939</v>
      </c>
      <c r="C5" s="13" t="s">
        <v>49</v>
      </c>
      <c r="D5" s="13" t="str">
        <f ca="1">IF(Table_Repeating_Question_Sets[[#This Row],[Header]]="Yes","",
IF(INDIRECT(SUBSTITUTE(ADDRESS(1,COLUMN(),4),"1","")&amp;ROW()-1)="",
INDIRECT(SUBSTITUTE(ADDRESS(1,COLUMN(Table_Repeating_Question_Sets[[#This Row],[Property]]),4),"1","")&amp;ROW()-1),
INDIRECT(SUBSTITUTE(ADDRESS(1,COLUMN(),4),"1","")&amp;ROW()-1)))</f>
        <v/>
      </c>
      <c r="E5" s="1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testRepeating</v>
      </c>
      <c r="F5" s="13" t="str">
        <f ca="1">IF(Table_Repeating_Question_Sets[[#This Row],[Header]]="Yes","",IF(INDIRECT(SUBSTITUTE(ADDRESS(1,COLUMN(),4),"1","")&amp;ROW()-1)="",
INDIRECT(SUBSTITUTE(ADDRESS(1,COLUMN(Table_Repeating_Question_Sets[[#This Row],[Property]]),4),"1","")&amp;ROW()-1),INDIRECT(SUBSTITUTE(ADDRESS(1,COLUMN(),4),"1","")&amp;ROW()-1)))</f>
        <v/>
      </c>
      <c r="G5" s="1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[XX].testRepeating</v>
      </c>
      <c r="H5" s="13" t="str">
        <f>IF(Table_Repeating_Question_Sets[[#This Row],[Header]]="Yes","",IF(Table_Repeating_Question_Sets[[#This Row],[Property]]&lt;&gt;"",SUBSTITUTE(Table_Repeating_Question_Sets[[#This Row],[Property]]," ",""),""))</f>
        <v/>
      </c>
      <c r="I5" s="40"/>
      <c r="J5" s="40"/>
      <c r="K5" s="40"/>
      <c r="L5" s="40"/>
      <c r="M5" s="40"/>
      <c r="N5" s="40"/>
      <c r="O5" s="40"/>
      <c r="P5" s="40"/>
      <c r="Q5" s="40"/>
      <c r="R5" s="40"/>
      <c r="S5" s="23"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23" t="str">
        <f>IF(Table_Repeating_Question_Sets[[#This Row],[Header]]&lt;&gt;"Yes",COUNTA(Table_Repeating_Question_Sets[[#This Row],[Value 1]:[Value 10]]),"")</f>
        <v/>
      </c>
      <c r="U5" s="13"/>
      <c r="V5" s="13"/>
      <c r="W5" s="13"/>
      <c r="X5" s="51"/>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t="str">
        <f ca="1">IF(Table_Repeating_Question_Sets[[#This Row],[Header]]="Yes","",_xlfn.NUMBERVALUE(INDIRECT(SUBSTITUTE(ADDRESS(1,COLUMN(Table_Repeating_Question_Sets[[#This Row],[Count 1]]),4),"1","")&amp;ROW(Table_Repeating_Question_Sets[[#This Row],[Count 1]])+1))+IF(Table_Repeating_Question_Sets[[#This Row],[Value 1]]&lt;&gt;"",1,0))</f>
        <v/>
      </c>
      <c r="BJ5" s="1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K5" s="1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5" s="13" t="str">
        <f ca="1">IF(Table_Repeating_Question_Sets[[#This Row],[Header]]="Yes","",_xlfn.NUMBERVALUE(INDIRECT(SUBSTITUTE(ADDRESS(1,COLUMN(Table_Repeating_Question_Sets[[#This Row],[Count 2]]),4),"1","")&amp;ROW(Table_Repeating_Question_Sets[[#This Row],[Count 2]])+1))+IF(Table_Repeating_Question_Sets[[#This Row],[Value 2]]&lt;&gt;"",1,0))</f>
        <v/>
      </c>
      <c r="BM5" s="1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N5" s="1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5" s="13" t="str">
        <f ca="1">IF(Table_Repeating_Question_Sets[[#This Row],[Header]]="Yes","",_xlfn.NUMBERVALUE(INDIRECT(SUBSTITUTE(ADDRESS(1,COLUMN(Table_Repeating_Question_Sets[[#This Row],[Count 3]]),4),"1","")&amp;ROW(Table_Repeating_Question_Sets[[#This Row],[Count 3]])+1))+IF(Table_Repeating_Question_Sets[[#This Row],[Value 3]]&lt;&gt;"",1,0))</f>
        <v/>
      </c>
      <c r="BP5" s="1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Q5" s="1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5" s="13" t="str">
        <f ca="1">IF(Table_Repeating_Question_Sets[[#This Row],[Header]]="Yes","",_xlfn.NUMBERVALUE(INDIRECT(SUBSTITUTE(ADDRESS(1,COLUMN(Table_Repeating_Question_Sets[[#This Row],[Count 4]]),4),"1","")&amp;ROW(Table_Repeating_Question_Sets[[#This Row],[Count 4]])+1))+IF(Table_Repeating_Question_Sets[[#This Row],[Value 4]]&lt;&gt;"",1,0))</f>
        <v/>
      </c>
      <c r="BS5" s="1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T5" s="1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5" s="13" t="str">
        <f ca="1">IF(Table_Repeating_Question_Sets[[#This Row],[Header]]="Yes","",_xlfn.NUMBERVALUE(INDIRECT(SUBSTITUTE(ADDRESS(1,COLUMN(Table_Repeating_Question_Sets[[#This Row],[Count 5]]),4),"1","")&amp;ROW(Table_Repeating_Question_Sets[[#This Row],[Count 5]])+1))+IF(Table_Repeating_Question_Sets[[#This Row],[Value 5]]&lt;&gt;"",1,0))</f>
        <v/>
      </c>
      <c r="BV5" s="1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W5" s="1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5" s="13" t="str">
        <f ca="1">IF(Table_Repeating_Question_Sets[[#This Row],[Header]]="Yes","",_xlfn.NUMBERVALUE(INDIRECT(SUBSTITUTE(ADDRESS(1,COLUMN(Table_Repeating_Question_Sets[[#This Row],[Count 6]]),4),"1","")&amp;ROW(Table_Repeating_Question_Sets[[#This Row],[Count 6]])+1))+IF(Table_Repeating_Question_Sets[[#This Row],[Value 6]]&lt;&gt;"",1,0))</f>
        <v/>
      </c>
      <c r="BY5" s="1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Z5" s="1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5" s="13" t="str">
        <f ca="1">IF(Table_Repeating_Question_Sets[[#This Row],[Header]]="Yes","",_xlfn.NUMBERVALUE(INDIRECT(SUBSTITUTE(ADDRESS(1,COLUMN(Table_Repeating_Question_Sets[[#This Row],[Count 7]]),4),"1","")&amp;ROW(Table_Repeating_Question_Sets[[#This Row],[Count 7]])+1))+IF(Table_Repeating_Question_Sets[[#This Row],[Value 7]]&lt;&gt;"",1,0))</f>
        <v/>
      </c>
      <c r="CB5" s="1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CC5" s="1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5" s="13" t="str">
        <f ca="1">IF(Table_Repeating_Question_Sets[[#This Row],[Header]]="Yes","",_xlfn.NUMBERVALUE(INDIRECT(SUBSTITUTE(ADDRESS(1,COLUMN(Table_Repeating_Question_Sets[[#This Row],[Count 8]]),4),"1","")&amp;ROW(Table_Repeating_Question_Sets[[#This Row],[Count 8]])+1))+IF(Table_Repeating_Question_Sets[[#This Row],[Value 8]]&lt;&gt;"",1,0))</f>
        <v/>
      </c>
      <c r="CE5" s="1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CF5" s="1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5" s="13" t="str">
        <f ca="1">IF(Table_Repeating_Question_Sets[[#This Row],[Header]]="Yes","",_xlfn.NUMBERVALUE(INDIRECT(SUBSTITUTE(ADDRESS(1,COLUMN(Table_Repeating_Question_Sets[[#This Row],[Count 9]]),4),"1","")&amp;ROW(Table_Repeating_Question_Sets[[#This Row],[Count 9]])+1))+IF(Table_Repeating_Question_Sets[[#This Row],[Value 9]]&lt;&gt;"",1,0))</f>
        <v/>
      </c>
      <c r="CH5" s="1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CI5" s="1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5" s="13" t="str">
        <f ca="1">IF(Table_Repeating_Question_Sets[[#This Row],[Header]]="Yes","",_xlfn.NUMBERVALUE(INDIRECT(SUBSTITUTE(ADDRESS(1,COLUMN(Table_Repeating_Question_Sets[[#This Row],[Count 10]]),4),"1","")&amp;ROW(Table_Repeating_Question_Sets[[#This Row],[Count 10]])+1))+IF(Table_Repeating_Question_Sets[[#This Row],[Value 10]]&lt;&gt;"",1,0))</f>
        <v/>
      </c>
      <c r="CK5" s="1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L5" s="1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5" s="1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5" s="13" t="str">
        <f ca="1">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v>
      </c>
    </row>
    <row r="6" spans="2:92" s="16" customFormat="1" ht="21" hidden="1" customHeight="1">
      <c r="B6" s="8"/>
      <c r="C6" s="8"/>
      <c r="D6" s="8" t="str">
        <f ca="1">IF(Table_Repeating_Question_Sets[[#This Row],[Header]]="Yes","",
IF(INDIRECT(SUBSTITUTE(ADDRESS(1,COLUMN(),4),"1","")&amp;ROW()-1)="",
INDIRECT(SUBSTITUTE(ADDRESS(1,COLUMN(Table_Repeating_Question_Sets[[#This Row],[Property]]),4),"1","")&amp;ROW()-1),
INDIRECT(SUBSTITUTE(ADDRESS(1,COLUMN(),4),"1","")&amp;ROW()-1)))</f>
        <v>Test Repeating</v>
      </c>
      <c r="E6"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8" t="str">
        <f ca="1">IF(Table_Repeating_Question_Sets[[#This Row],[Header]]="Yes","",IF(INDIRECT(SUBSTITUTE(ADDRESS(1,COLUMN(),4),"1","")&amp;ROW()-1)="",
INDIRECT(SUBSTITUTE(ADDRESS(1,COLUMN(Table_Repeating_Question_Sets[[#This Row],[Property]]),4),"1","")&amp;ROW()-1),INDIRECT(SUBSTITUTE(ADDRESS(1,COLUMN(),4),"1","")&amp;ROW()-1)))</f>
        <v>Test Repeating</v>
      </c>
      <c r="G6"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8" t="str">
        <f>IF(Table_Repeating_Question_Sets[[#This Row],[Header]]="Yes","",IF(Table_Repeating_Question_Sets[[#This Row],[Property]]&lt;&gt;"",SUBSTITUTE(Table_Repeating_Question_Sets[[#This Row],[Property]]," ",""),""))</f>
        <v/>
      </c>
      <c r="I6" s="60"/>
      <c r="J6" s="60"/>
      <c r="K6" s="60"/>
      <c r="L6" s="60"/>
      <c r="M6" s="60"/>
      <c r="N6" s="60"/>
      <c r="O6" s="60"/>
      <c r="P6" s="60"/>
      <c r="Q6" s="60"/>
      <c r="R6" s="60"/>
      <c r="S6" s="6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61">
        <f>IF(Table_Repeating_Question_Sets[[#This Row],[Header]]&lt;&gt;"Yes",COUNTA(Table_Repeating_Question_Sets[[#This Row],[Value 1]:[Value 10]]),"")</f>
        <v>0</v>
      </c>
      <c r="U6" s="8"/>
      <c r="V6" s="8"/>
      <c r="W6" s="8"/>
      <c r="X6" s="52"/>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f ca="1">IF(Table_Repeating_Question_Sets[[#This Row],[Header]]="Yes","",_xlfn.NUMBERVALUE(INDIRECT(SUBSTITUTE(ADDRESS(1,COLUMN(Table_Repeating_Question_Sets[[#This Row],[Count 1]]),4),"1","")&amp;ROW(Table_Repeating_Question_Sets[[#This Row],[Count 1]])+1))+IF(Table_Repeating_Question_Sets[[#This Row],[Value 1]]&lt;&gt;"",1,0))</f>
        <v>0</v>
      </c>
      <c r="BJ6"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K6"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6" s="8">
        <f ca="1">IF(Table_Repeating_Question_Sets[[#This Row],[Header]]="Yes","",_xlfn.NUMBERVALUE(INDIRECT(SUBSTITUTE(ADDRESS(1,COLUMN(Table_Repeating_Question_Sets[[#This Row],[Count 2]]),4),"1","")&amp;ROW(Table_Repeating_Question_Sets[[#This Row],[Count 2]])+1))+IF(Table_Repeating_Question_Sets[[#This Row],[Value 2]]&lt;&gt;"",1,0))</f>
        <v>0</v>
      </c>
      <c r="BM6"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N6"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6" s="8">
        <f ca="1">IF(Table_Repeating_Question_Sets[[#This Row],[Header]]="Yes","",_xlfn.NUMBERVALUE(INDIRECT(SUBSTITUTE(ADDRESS(1,COLUMN(Table_Repeating_Question_Sets[[#This Row],[Count 3]]),4),"1","")&amp;ROW(Table_Repeating_Question_Sets[[#This Row],[Count 3]])+1))+IF(Table_Repeating_Question_Sets[[#This Row],[Value 3]]&lt;&gt;"",1,0))</f>
        <v>0</v>
      </c>
      <c r="BP6"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Q6"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6" s="8">
        <f ca="1">IF(Table_Repeating_Question_Sets[[#This Row],[Header]]="Yes","",_xlfn.NUMBERVALUE(INDIRECT(SUBSTITUTE(ADDRESS(1,COLUMN(Table_Repeating_Question_Sets[[#This Row],[Count 4]]),4),"1","")&amp;ROW(Table_Repeating_Question_Sets[[#This Row],[Count 4]])+1))+IF(Table_Repeating_Question_Sets[[#This Row],[Value 4]]&lt;&gt;"",1,0))</f>
        <v>0</v>
      </c>
      <c r="BS6"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T6"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6" s="8">
        <f ca="1">IF(Table_Repeating_Question_Sets[[#This Row],[Header]]="Yes","",_xlfn.NUMBERVALUE(INDIRECT(SUBSTITUTE(ADDRESS(1,COLUMN(Table_Repeating_Question_Sets[[#This Row],[Count 5]]),4),"1","")&amp;ROW(Table_Repeating_Question_Sets[[#This Row],[Count 5]])+1))+IF(Table_Repeating_Question_Sets[[#This Row],[Value 5]]&lt;&gt;"",1,0))</f>
        <v>0</v>
      </c>
      <c r="BV6"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W6"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6" s="8">
        <f ca="1">IF(Table_Repeating_Question_Sets[[#This Row],[Header]]="Yes","",_xlfn.NUMBERVALUE(INDIRECT(SUBSTITUTE(ADDRESS(1,COLUMN(Table_Repeating_Question_Sets[[#This Row],[Count 6]]),4),"1","")&amp;ROW(Table_Repeating_Question_Sets[[#This Row],[Count 6]])+1))+IF(Table_Repeating_Question_Sets[[#This Row],[Value 6]]&lt;&gt;"",1,0))</f>
        <v>0</v>
      </c>
      <c r="BY6"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Z6"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6" s="8">
        <f ca="1">IF(Table_Repeating_Question_Sets[[#This Row],[Header]]="Yes","",_xlfn.NUMBERVALUE(INDIRECT(SUBSTITUTE(ADDRESS(1,COLUMN(Table_Repeating_Question_Sets[[#This Row],[Count 7]]),4),"1","")&amp;ROW(Table_Repeating_Question_Sets[[#This Row],[Count 7]])+1))+IF(Table_Repeating_Question_Sets[[#This Row],[Value 7]]&lt;&gt;"",1,0))</f>
        <v>0</v>
      </c>
      <c r="CB6"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CC6"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6" s="8">
        <f ca="1">IF(Table_Repeating_Question_Sets[[#This Row],[Header]]="Yes","",_xlfn.NUMBERVALUE(INDIRECT(SUBSTITUTE(ADDRESS(1,COLUMN(Table_Repeating_Question_Sets[[#This Row],[Count 8]]),4),"1","")&amp;ROW(Table_Repeating_Question_Sets[[#This Row],[Count 8]])+1))+IF(Table_Repeating_Question_Sets[[#This Row],[Value 8]]&lt;&gt;"",1,0))</f>
        <v>0</v>
      </c>
      <c r="CE6"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CF6"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6" s="8">
        <f ca="1">IF(Table_Repeating_Question_Sets[[#This Row],[Header]]="Yes","",_xlfn.NUMBERVALUE(INDIRECT(SUBSTITUTE(ADDRESS(1,COLUMN(Table_Repeating_Question_Sets[[#This Row],[Count 9]]),4),"1","")&amp;ROW(Table_Repeating_Question_Sets[[#This Row],[Count 9]])+1))+IF(Table_Repeating_Question_Sets[[#This Row],[Value 9]]&lt;&gt;"",1,0))</f>
        <v>0</v>
      </c>
      <c r="CH6"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CI6"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6" s="8">
        <f ca="1">IF(Table_Repeating_Question_Sets[[#This Row],[Header]]="Yes","",_xlfn.NUMBERVALUE(INDIRECT(SUBSTITUTE(ADDRESS(1,COLUMN(Table_Repeating_Question_Sets[[#This Row],[Count 10]]),4),"1","")&amp;ROW(Table_Repeating_Question_Sets[[#This Row],[Count 10]])+1))+IF(Table_Repeating_Question_Sets[[#This Row],[Value 10]]&lt;&gt;"",1,0))</f>
        <v>0</v>
      </c>
      <c r="CK6"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L6"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6"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6" s="8" t="str">
        <f>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
      </c>
    </row>
    <row r="7" spans="2:92" s="16" customFormat="1" ht="21" customHeight="1">
      <c r="B7" s="8" t="s">
        <v>935</v>
      </c>
      <c r="C7" s="8"/>
      <c r="D7" s="8" t="str">
        <f ca="1">IF(Table_Repeating_Question_Sets[[#This Row],[Header]]="Yes","",
IF(INDIRECT(SUBSTITUTE(ADDRESS(1,COLUMN(),4),"1","")&amp;ROW()-1)="",
INDIRECT(SUBSTITUTE(ADDRESS(1,COLUMN(Table_Repeating_Question_Sets[[#This Row],[Property]]),4),"1","")&amp;ROW()-1),
INDIRECT(SUBSTITUTE(ADDRESS(1,COLUMN(),4),"1","")&amp;ROW()-1)))</f>
        <v>Test Repeating</v>
      </c>
      <c r="E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firstName</v>
      </c>
      <c r="F7" s="8" t="str">
        <f ca="1">IF(Table_Repeating_Question_Sets[[#This Row],[Header]]="Yes","",IF(INDIRECT(SUBSTITUTE(ADDRESS(1,COLUMN(),4),"1","")&amp;ROW()-1)="",
INDIRECT(SUBSTITUTE(ADDRESS(1,COLUMN(Table_Repeating_Question_Sets[[#This Row],[Property]]),4),"1","")&amp;ROW()-1),INDIRECT(SUBSTITUTE(ADDRESS(1,COLUMN(),4),"1","")&amp;ROW()-1)))</f>
        <v>Test Repeating</v>
      </c>
      <c r="G7"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testRepeating[XX].firstName</v>
      </c>
      <c r="H7" s="8" t="str">
        <f>IF(Table_Repeating_Question_Sets[[#This Row],[Header]]="Yes","",IF(Table_Repeating_Question_Sets[[#This Row],[Property]]&lt;&gt;"",SUBSTITUTE(Table_Repeating_Question_Sets[[#This Row],[Property]]," ",""),""))</f>
        <v>FirstName</v>
      </c>
      <c r="I7" s="60"/>
      <c r="J7" s="60"/>
      <c r="K7" s="60"/>
      <c r="L7" s="60"/>
      <c r="M7" s="60"/>
      <c r="N7" s="60"/>
      <c r="O7" s="60"/>
      <c r="P7" s="60"/>
      <c r="Q7" s="60"/>
      <c r="R7" s="60"/>
      <c r="S7" s="6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7" s="61">
        <f>IF(Table_Repeating_Question_Sets[[#This Row],[Header]]&lt;&gt;"Yes",COUNTA(Table_Repeating_Question_Sets[[#This Row],[Value 1]:[Value 10]]),"")</f>
        <v>0</v>
      </c>
      <c r="U7" s="8" t="s">
        <v>59</v>
      </c>
      <c r="V7" s="8" t="s">
        <v>37</v>
      </c>
      <c r="W7" s="8"/>
      <c r="X7" s="52" t="s">
        <v>49</v>
      </c>
      <c r="Y7" s="8"/>
      <c r="Z7" s="8">
        <v>12</v>
      </c>
      <c r="AA7" s="8">
        <v>5</v>
      </c>
      <c r="AB7" s="8">
        <v>4</v>
      </c>
      <c r="AC7" s="8"/>
      <c r="AD7" s="8"/>
      <c r="AE7" s="8" t="s">
        <v>937</v>
      </c>
      <c r="AF7" s="8"/>
      <c r="AG7" s="8"/>
      <c r="AH7" s="8"/>
      <c r="AI7" s="8"/>
      <c r="AJ7" s="8"/>
      <c r="AK7" s="8"/>
      <c r="AL7" s="8"/>
      <c r="AM7" s="8"/>
      <c r="AN7" s="8"/>
      <c r="AO7" s="8"/>
      <c r="AP7" s="8"/>
      <c r="AQ7" s="8"/>
      <c r="AR7" s="8"/>
      <c r="AS7" s="8"/>
      <c r="AT7" s="8"/>
      <c r="AU7" s="8"/>
      <c r="AV7" s="8"/>
      <c r="AW7" s="8"/>
      <c r="AX7" s="8"/>
      <c r="AY7" s="52"/>
      <c r="AZ7" s="8"/>
      <c r="BA7" s="8"/>
      <c r="BB7" s="8"/>
      <c r="BC7" s="8"/>
      <c r="BD7" s="8"/>
      <c r="BE7" s="8"/>
      <c r="BF7" s="8"/>
      <c r="BG7" s="8"/>
      <c r="BH7" s="8" t="s">
        <v>1303</v>
      </c>
      <c r="BI7" s="8">
        <f ca="1">IF(Table_Repeating_Question_Sets[[#This Row],[Header]]="Yes","",_xlfn.NUMBERVALUE(INDIRECT(SUBSTITUTE(ADDRESS(1,COLUMN(Table_Repeating_Question_Sets[[#This Row],[Count 1]]),4),"1","")&amp;ROW(Table_Repeating_Question_Sets[[#This Row],[Count 1]])+1))+IF(Table_Repeating_Question_Sets[[#This Row],[Value 1]]&lt;&gt;"",1,0))</f>
        <v>0</v>
      </c>
      <c r="BJ7"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K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7" s="8">
        <f ca="1">IF(Table_Repeating_Question_Sets[[#This Row],[Header]]="Yes","",_xlfn.NUMBERVALUE(INDIRECT(SUBSTITUTE(ADDRESS(1,COLUMN(Table_Repeating_Question_Sets[[#This Row],[Count 2]]),4),"1","")&amp;ROW(Table_Repeating_Question_Sets[[#This Row],[Count 2]])+1))+IF(Table_Repeating_Question_Sets[[#This Row],[Value 2]]&lt;&gt;"",1,0))</f>
        <v>0</v>
      </c>
      <c r="BM7"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N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7" s="8">
        <f ca="1">IF(Table_Repeating_Question_Sets[[#This Row],[Header]]="Yes","",_xlfn.NUMBERVALUE(INDIRECT(SUBSTITUTE(ADDRESS(1,COLUMN(Table_Repeating_Question_Sets[[#This Row],[Count 3]]),4),"1","")&amp;ROW(Table_Repeating_Question_Sets[[#This Row],[Count 3]])+1))+IF(Table_Repeating_Question_Sets[[#This Row],[Value 3]]&lt;&gt;"",1,0))</f>
        <v>0</v>
      </c>
      <c r="BP7"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Q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7" s="8">
        <f ca="1">IF(Table_Repeating_Question_Sets[[#This Row],[Header]]="Yes","",_xlfn.NUMBERVALUE(INDIRECT(SUBSTITUTE(ADDRESS(1,COLUMN(Table_Repeating_Question_Sets[[#This Row],[Count 4]]),4),"1","")&amp;ROW(Table_Repeating_Question_Sets[[#This Row],[Count 4]])+1))+IF(Table_Repeating_Question_Sets[[#This Row],[Value 4]]&lt;&gt;"",1,0))</f>
        <v>0</v>
      </c>
      <c r="BS7"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T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7" s="8">
        <f ca="1">IF(Table_Repeating_Question_Sets[[#This Row],[Header]]="Yes","",_xlfn.NUMBERVALUE(INDIRECT(SUBSTITUTE(ADDRESS(1,COLUMN(Table_Repeating_Question_Sets[[#This Row],[Count 5]]),4),"1","")&amp;ROW(Table_Repeating_Question_Sets[[#This Row],[Count 5]])+1))+IF(Table_Repeating_Question_Sets[[#This Row],[Value 5]]&lt;&gt;"",1,0))</f>
        <v>0</v>
      </c>
      <c r="BV7"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W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7" s="8">
        <f ca="1">IF(Table_Repeating_Question_Sets[[#This Row],[Header]]="Yes","",_xlfn.NUMBERVALUE(INDIRECT(SUBSTITUTE(ADDRESS(1,COLUMN(Table_Repeating_Question_Sets[[#This Row],[Count 6]]),4),"1","")&amp;ROW(Table_Repeating_Question_Sets[[#This Row],[Count 6]])+1))+IF(Table_Repeating_Question_Sets[[#This Row],[Value 6]]&lt;&gt;"",1,0))</f>
        <v>0</v>
      </c>
      <c r="BY7"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Z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7" s="8">
        <f ca="1">IF(Table_Repeating_Question_Sets[[#This Row],[Header]]="Yes","",_xlfn.NUMBERVALUE(INDIRECT(SUBSTITUTE(ADDRESS(1,COLUMN(Table_Repeating_Question_Sets[[#This Row],[Count 7]]),4),"1","")&amp;ROW(Table_Repeating_Question_Sets[[#This Row],[Count 7]])+1))+IF(Table_Repeating_Question_Sets[[#This Row],[Value 7]]&lt;&gt;"",1,0))</f>
        <v>0</v>
      </c>
      <c r="CB7"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CC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7" s="8">
        <f ca="1">IF(Table_Repeating_Question_Sets[[#This Row],[Header]]="Yes","",_xlfn.NUMBERVALUE(INDIRECT(SUBSTITUTE(ADDRESS(1,COLUMN(Table_Repeating_Question_Sets[[#This Row],[Count 8]]),4),"1","")&amp;ROW(Table_Repeating_Question_Sets[[#This Row],[Count 8]])+1))+IF(Table_Repeating_Question_Sets[[#This Row],[Value 8]]&lt;&gt;"",1,0))</f>
        <v>0</v>
      </c>
      <c r="CE7"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CF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7" s="8">
        <f ca="1">IF(Table_Repeating_Question_Sets[[#This Row],[Header]]="Yes","",_xlfn.NUMBERVALUE(INDIRECT(SUBSTITUTE(ADDRESS(1,COLUMN(Table_Repeating_Question_Sets[[#This Row],[Count 9]]),4),"1","")&amp;ROW(Table_Repeating_Question_Sets[[#This Row],[Count 9]])+1))+IF(Table_Repeating_Question_Sets[[#This Row],[Value 9]]&lt;&gt;"",1,0))</f>
        <v>0</v>
      </c>
      <c r="CH7"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CI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7" s="8">
        <f ca="1">IF(Table_Repeating_Question_Sets[[#This Row],[Header]]="Yes","",_xlfn.NUMBERVALUE(INDIRECT(SUBSTITUTE(ADDRESS(1,COLUMN(Table_Repeating_Question_Sets[[#This Row],[Count 10]]),4),"1","")&amp;ROW(Table_Repeating_Question_Sets[[#This Row],[Count 10]])+1))+IF(Table_Repeating_Question_Sets[[#This Row],[Value 10]]&lt;&gt;"",1,0))</f>
        <v>0</v>
      </c>
      <c r="CK7"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L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7"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7" s="8" t="str">
        <f>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
      </c>
    </row>
    <row r="8" spans="2:92" s="16" customFormat="1" ht="21" customHeight="1">
      <c r="B8" s="8" t="s">
        <v>936</v>
      </c>
      <c r="C8" s="8"/>
      <c r="D8" s="8" t="str">
        <f ca="1">IF(Table_Repeating_Question_Sets[[#This Row],[Header]]="Yes","",
IF(INDIRECT(SUBSTITUTE(ADDRESS(1,COLUMN(),4),"1","")&amp;ROW()-1)="",
INDIRECT(SUBSTITUTE(ADDRESS(1,COLUMN(Table_Repeating_Question_Sets[[#This Row],[Property]]),4),"1","")&amp;ROW()-1),
INDIRECT(SUBSTITUTE(ADDRESS(1,COLUMN(),4),"1","")&amp;ROW()-1)))</f>
        <v>Test Repeating</v>
      </c>
      <c r="E8"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lastName</v>
      </c>
      <c r="F8" s="8" t="str">
        <f ca="1">IF(Table_Repeating_Question_Sets[[#This Row],[Header]]="Yes","",IF(INDIRECT(SUBSTITUTE(ADDRESS(1,COLUMN(),4),"1","")&amp;ROW()-1)="",
INDIRECT(SUBSTITUTE(ADDRESS(1,COLUMN(Table_Repeating_Question_Sets[[#This Row],[Property]]),4),"1","")&amp;ROW()-1),INDIRECT(SUBSTITUTE(ADDRESS(1,COLUMN(),4),"1","")&amp;ROW()-1)))</f>
        <v>Test Repeating</v>
      </c>
      <c r="G8"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testRepeating[XX].lastName</v>
      </c>
      <c r="H8" s="8" t="str">
        <f>IF(Table_Repeating_Question_Sets[[#This Row],[Header]]="Yes","",IF(Table_Repeating_Question_Sets[[#This Row],[Property]]&lt;&gt;"",SUBSTITUTE(Table_Repeating_Question_Sets[[#This Row],[Property]]," ",""),""))</f>
        <v>LastName</v>
      </c>
      <c r="I8" s="60"/>
      <c r="J8" s="60"/>
      <c r="K8" s="60"/>
      <c r="L8" s="60"/>
      <c r="M8" s="60"/>
      <c r="N8" s="60"/>
      <c r="O8" s="60"/>
      <c r="P8" s="60"/>
      <c r="Q8" s="60"/>
      <c r="R8" s="60"/>
      <c r="S8" s="6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61">
        <f>IF(Table_Repeating_Question_Sets[[#This Row],[Header]]&lt;&gt;"Yes",COUNTA(Table_Repeating_Question_Sets[[#This Row],[Value 1]:[Value 10]]),"")</f>
        <v>0</v>
      </c>
      <c r="U8" s="8" t="s">
        <v>59</v>
      </c>
      <c r="V8" s="8" t="s">
        <v>37</v>
      </c>
      <c r="W8" s="8"/>
      <c r="X8" s="52" t="s">
        <v>49</v>
      </c>
      <c r="Y8" s="8"/>
      <c r="Z8" s="8">
        <v>12</v>
      </c>
      <c r="AA8" s="8">
        <v>7</v>
      </c>
      <c r="AB8" s="8">
        <v>8</v>
      </c>
      <c r="AC8" s="8"/>
      <c r="AD8" s="8"/>
      <c r="AE8" s="8" t="s">
        <v>938</v>
      </c>
      <c r="AF8" s="8"/>
      <c r="AG8" s="8"/>
      <c r="AH8" s="8"/>
      <c r="AI8" s="8"/>
      <c r="AJ8" s="8"/>
      <c r="AK8" s="8"/>
      <c r="AL8" s="8"/>
      <c r="AM8" s="8"/>
      <c r="AN8" s="8"/>
      <c r="AO8" s="8"/>
      <c r="AP8" s="8"/>
      <c r="AQ8" s="8"/>
      <c r="AR8" s="8"/>
      <c r="AS8" s="8"/>
      <c r="AT8" s="8"/>
      <c r="AU8" s="8"/>
      <c r="AV8" s="8"/>
      <c r="AW8" s="8"/>
      <c r="AX8" s="8"/>
      <c r="AY8" s="52"/>
      <c r="AZ8" s="8"/>
      <c r="BA8" s="8"/>
      <c r="BB8" s="8"/>
      <c r="BC8" s="8"/>
      <c r="BD8" s="8"/>
      <c r="BE8" s="8"/>
      <c r="BF8" s="8"/>
      <c r="BG8" s="8"/>
      <c r="BH8" s="8"/>
      <c r="BI8" s="8">
        <f ca="1">IF(Table_Repeating_Question_Sets[[#This Row],[Header]]="Yes","",_xlfn.NUMBERVALUE(INDIRECT(SUBSTITUTE(ADDRESS(1,COLUMN(Table_Repeating_Question_Sets[[#This Row],[Count 1]]),4),"1","")&amp;ROW(Table_Repeating_Question_Sets[[#This Row],[Count 1]])+1))+IF(Table_Repeating_Question_Sets[[#This Row],[Value 1]]&lt;&gt;"",1,0))</f>
        <v>0</v>
      </c>
      <c r="BJ8"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K8"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8" s="8">
        <f ca="1">IF(Table_Repeating_Question_Sets[[#This Row],[Header]]="Yes","",_xlfn.NUMBERVALUE(INDIRECT(SUBSTITUTE(ADDRESS(1,COLUMN(Table_Repeating_Question_Sets[[#This Row],[Count 2]]),4),"1","")&amp;ROW(Table_Repeating_Question_Sets[[#This Row],[Count 2]])+1))+IF(Table_Repeating_Question_Sets[[#This Row],[Value 2]]&lt;&gt;"",1,0))</f>
        <v>0</v>
      </c>
      <c r="BM8"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N8"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8" s="8">
        <f ca="1">IF(Table_Repeating_Question_Sets[[#This Row],[Header]]="Yes","",_xlfn.NUMBERVALUE(INDIRECT(SUBSTITUTE(ADDRESS(1,COLUMN(Table_Repeating_Question_Sets[[#This Row],[Count 3]]),4),"1","")&amp;ROW(Table_Repeating_Question_Sets[[#This Row],[Count 3]])+1))+IF(Table_Repeating_Question_Sets[[#This Row],[Value 3]]&lt;&gt;"",1,0))</f>
        <v>0</v>
      </c>
      <c r="BP8"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Q8"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8" s="8">
        <f ca="1">IF(Table_Repeating_Question_Sets[[#This Row],[Header]]="Yes","",_xlfn.NUMBERVALUE(INDIRECT(SUBSTITUTE(ADDRESS(1,COLUMN(Table_Repeating_Question_Sets[[#This Row],[Count 4]]),4),"1","")&amp;ROW(Table_Repeating_Question_Sets[[#This Row],[Count 4]])+1))+IF(Table_Repeating_Question_Sets[[#This Row],[Value 4]]&lt;&gt;"",1,0))</f>
        <v>0</v>
      </c>
      <c r="BS8"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T8"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8" s="8">
        <f ca="1">IF(Table_Repeating_Question_Sets[[#This Row],[Header]]="Yes","",_xlfn.NUMBERVALUE(INDIRECT(SUBSTITUTE(ADDRESS(1,COLUMN(Table_Repeating_Question_Sets[[#This Row],[Count 5]]),4),"1","")&amp;ROW(Table_Repeating_Question_Sets[[#This Row],[Count 5]])+1))+IF(Table_Repeating_Question_Sets[[#This Row],[Value 5]]&lt;&gt;"",1,0))</f>
        <v>0</v>
      </c>
      <c r="BV8"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W8"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8" s="8">
        <f ca="1">IF(Table_Repeating_Question_Sets[[#This Row],[Header]]="Yes","",_xlfn.NUMBERVALUE(INDIRECT(SUBSTITUTE(ADDRESS(1,COLUMN(Table_Repeating_Question_Sets[[#This Row],[Count 6]]),4),"1","")&amp;ROW(Table_Repeating_Question_Sets[[#This Row],[Count 6]])+1))+IF(Table_Repeating_Question_Sets[[#This Row],[Value 6]]&lt;&gt;"",1,0))</f>
        <v>0</v>
      </c>
      <c r="BY8"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Z8"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8" s="8">
        <f ca="1">IF(Table_Repeating_Question_Sets[[#This Row],[Header]]="Yes","",_xlfn.NUMBERVALUE(INDIRECT(SUBSTITUTE(ADDRESS(1,COLUMN(Table_Repeating_Question_Sets[[#This Row],[Count 7]]),4),"1","")&amp;ROW(Table_Repeating_Question_Sets[[#This Row],[Count 7]])+1))+IF(Table_Repeating_Question_Sets[[#This Row],[Value 7]]&lt;&gt;"",1,0))</f>
        <v>0</v>
      </c>
      <c r="CB8"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CC8"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8" s="8">
        <f ca="1">IF(Table_Repeating_Question_Sets[[#This Row],[Header]]="Yes","",_xlfn.NUMBERVALUE(INDIRECT(SUBSTITUTE(ADDRESS(1,COLUMN(Table_Repeating_Question_Sets[[#This Row],[Count 8]]),4),"1","")&amp;ROW(Table_Repeating_Question_Sets[[#This Row],[Count 8]])+1))+IF(Table_Repeating_Question_Sets[[#This Row],[Value 8]]&lt;&gt;"",1,0))</f>
        <v>0</v>
      </c>
      <c r="CE8"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CF8"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8" s="8">
        <f ca="1">IF(Table_Repeating_Question_Sets[[#This Row],[Header]]="Yes","",_xlfn.NUMBERVALUE(INDIRECT(SUBSTITUTE(ADDRESS(1,COLUMN(Table_Repeating_Question_Sets[[#This Row],[Count 9]]),4),"1","")&amp;ROW(Table_Repeating_Question_Sets[[#This Row],[Count 9]])+1))+IF(Table_Repeating_Question_Sets[[#This Row],[Value 9]]&lt;&gt;"",1,0))</f>
        <v>0</v>
      </c>
      <c r="CH8"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CI8"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8" s="8">
        <f ca="1">IF(Table_Repeating_Question_Sets[[#This Row],[Header]]="Yes","",_xlfn.NUMBERVALUE(INDIRECT(SUBSTITUTE(ADDRESS(1,COLUMN(Table_Repeating_Question_Sets[[#This Row],[Count 10]]),4),"1","")&amp;ROW(Table_Repeating_Question_Sets[[#This Row],[Count 10]])+1))+IF(Table_Repeating_Question_Sets[[#This Row],[Value 10]]&lt;&gt;"",1,0))</f>
        <v>0</v>
      </c>
      <c r="CK8"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L8"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8"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8" s="8" t="str">
        <f>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
      </c>
    </row>
    <row r="9" spans="2:92" ht="29.25" thickBot="1">
      <c r="B9" s="34" t="s">
        <v>1319</v>
      </c>
      <c r="C9" s="13" t="s">
        <v>49</v>
      </c>
      <c r="D9" s="13" t="str">
        <f ca="1">IF(Table_Repeating_Question_Sets[[#This Row],[Header]]="Yes","",
IF(INDIRECT(SUBSTITUTE(ADDRESS(1,COLUMN(),4),"1","")&amp;ROW()-1)="",
INDIRECT(SUBSTITUTE(ADDRESS(1,COLUMN(Table_Repeating_Question_Sets[[#This Row],[Property]]),4),"1","")&amp;ROW()-1),
INDIRECT(SUBSTITUTE(ADDRESS(1,COLUMN(),4),"1","")&amp;ROW()-1)))</f>
        <v/>
      </c>
      <c r="E9" s="1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claimsList</v>
      </c>
      <c r="F9" s="13" t="str">
        <f ca="1">IF(Table_Repeating_Question_Sets[[#This Row],[Header]]="Yes","",IF(INDIRECT(SUBSTITUTE(ADDRESS(1,COLUMN(),4),"1","")&amp;ROW()-1)="",
INDIRECT(SUBSTITUTE(ADDRESS(1,COLUMN(Table_Repeating_Question_Sets[[#This Row],[Property]]),4),"1","")&amp;ROW()-1),INDIRECT(SUBSTITUTE(ADDRESS(1,COLUMN(),4),"1","")&amp;ROW()-1)))</f>
        <v/>
      </c>
      <c r="G9" s="1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[XX].claimsList</v>
      </c>
      <c r="H9" s="13" t="str">
        <f>IF(Table_Repeating_Question_Sets[[#This Row],[Header]]="Yes","",IF(Table_Repeating_Question_Sets[[#This Row],[Property]]&lt;&gt;"",SUBSTITUTE(Table_Repeating_Question_Sets[[#This Row],[Property]]," ",""),""))</f>
        <v/>
      </c>
      <c r="I9" s="40"/>
      <c r="J9" s="40"/>
      <c r="K9" s="40"/>
      <c r="L9" s="40"/>
      <c r="M9" s="40"/>
      <c r="N9" s="40"/>
      <c r="O9" s="40"/>
      <c r="P9" s="40"/>
      <c r="Q9" s="40"/>
      <c r="R9" s="40"/>
      <c r="S9" s="23"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9" s="23" t="str">
        <f>IF(Table_Repeating_Question_Sets[[#This Row],[Header]]&lt;&gt;"Yes",COUNTA(Table_Repeating_Question_Sets[[#This Row],[Value 1]:[Value 10]]),"")</f>
        <v/>
      </c>
      <c r="U9" s="13"/>
      <c r="V9" s="13"/>
      <c r="W9" s="13"/>
      <c r="X9" s="51"/>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t="str">
        <f ca="1">IF(Table_Repeating_Question_Sets[[#This Row],[Header]]="Yes","",_xlfn.NUMBERVALUE(INDIRECT(SUBSTITUTE(ADDRESS(1,COLUMN(Table_Repeating_Question_Sets[[#This Row],[Count 1]]),4),"1","")&amp;ROW(Table_Repeating_Question_Sets[[#This Row],[Count 1]])+1))+IF(Table_Repeating_Question_Sets[[#This Row],[Value 1]]&lt;&gt;"",1,0))</f>
        <v/>
      </c>
      <c r="BJ9" s="1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K9" s="1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9" s="13" t="str">
        <f ca="1">IF(Table_Repeating_Question_Sets[[#This Row],[Header]]="Yes","",_xlfn.NUMBERVALUE(INDIRECT(SUBSTITUTE(ADDRESS(1,COLUMN(Table_Repeating_Question_Sets[[#This Row],[Count 2]]),4),"1","")&amp;ROW(Table_Repeating_Question_Sets[[#This Row],[Count 2]])+1))+IF(Table_Repeating_Question_Sets[[#This Row],[Value 2]]&lt;&gt;"",1,0))</f>
        <v/>
      </c>
      <c r="BM9" s="1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N9" s="1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9" s="13" t="str">
        <f ca="1">IF(Table_Repeating_Question_Sets[[#This Row],[Header]]="Yes","",_xlfn.NUMBERVALUE(INDIRECT(SUBSTITUTE(ADDRESS(1,COLUMN(Table_Repeating_Question_Sets[[#This Row],[Count 3]]),4),"1","")&amp;ROW(Table_Repeating_Question_Sets[[#This Row],[Count 3]])+1))+IF(Table_Repeating_Question_Sets[[#This Row],[Value 3]]&lt;&gt;"",1,0))</f>
        <v/>
      </c>
      <c r="BP9" s="1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Q9" s="1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9" s="13" t="str">
        <f ca="1">IF(Table_Repeating_Question_Sets[[#This Row],[Header]]="Yes","",_xlfn.NUMBERVALUE(INDIRECT(SUBSTITUTE(ADDRESS(1,COLUMN(Table_Repeating_Question_Sets[[#This Row],[Count 4]]),4),"1","")&amp;ROW(Table_Repeating_Question_Sets[[#This Row],[Count 4]])+1))+IF(Table_Repeating_Question_Sets[[#This Row],[Value 4]]&lt;&gt;"",1,0))</f>
        <v/>
      </c>
      <c r="BS9" s="1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T9" s="1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9" s="13" t="str">
        <f ca="1">IF(Table_Repeating_Question_Sets[[#This Row],[Header]]="Yes","",_xlfn.NUMBERVALUE(INDIRECT(SUBSTITUTE(ADDRESS(1,COLUMN(Table_Repeating_Question_Sets[[#This Row],[Count 5]]),4),"1","")&amp;ROW(Table_Repeating_Question_Sets[[#This Row],[Count 5]])+1))+IF(Table_Repeating_Question_Sets[[#This Row],[Value 5]]&lt;&gt;"",1,0))</f>
        <v/>
      </c>
      <c r="BV9" s="1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W9" s="1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9" s="13" t="str">
        <f ca="1">IF(Table_Repeating_Question_Sets[[#This Row],[Header]]="Yes","",_xlfn.NUMBERVALUE(INDIRECT(SUBSTITUTE(ADDRESS(1,COLUMN(Table_Repeating_Question_Sets[[#This Row],[Count 6]]),4),"1","")&amp;ROW(Table_Repeating_Question_Sets[[#This Row],[Count 6]])+1))+IF(Table_Repeating_Question_Sets[[#This Row],[Value 6]]&lt;&gt;"",1,0))</f>
        <v/>
      </c>
      <c r="BY9" s="1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Z9" s="1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9" s="13" t="str">
        <f ca="1">IF(Table_Repeating_Question_Sets[[#This Row],[Header]]="Yes","",_xlfn.NUMBERVALUE(INDIRECT(SUBSTITUTE(ADDRESS(1,COLUMN(Table_Repeating_Question_Sets[[#This Row],[Count 7]]),4),"1","")&amp;ROW(Table_Repeating_Question_Sets[[#This Row],[Count 7]])+1))+IF(Table_Repeating_Question_Sets[[#This Row],[Value 7]]&lt;&gt;"",1,0))</f>
        <v/>
      </c>
      <c r="CB9" s="1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CC9" s="1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9" s="13" t="str">
        <f ca="1">IF(Table_Repeating_Question_Sets[[#This Row],[Header]]="Yes","",_xlfn.NUMBERVALUE(INDIRECT(SUBSTITUTE(ADDRESS(1,COLUMN(Table_Repeating_Question_Sets[[#This Row],[Count 8]]),4),"1","")&amp;ROW(Table_Repeating_Question_Sets[[#This Row],[Count 8]])+1))+IF(Table_Repeating_Question_Sets[[#This Row],[Value 8]]&lt;&gt;"",1,0))</f>
        <v/>
      </c>
      <c r="CE9" s="1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CF9" s="1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9" s="13" t="str">
        <f ca="1">IF(Table_Repeating_Question_Sets[[#This Row],[Header]]="Yes","",_xlfn.NUMBERVALUE(INDIRECT(SUBSTITUTE(ADDRESS(1,COLUMN(Table_Repeating_Question_Sets[[#This Row],[Count 9]]),4),"1","")&amp;ROW(Table_Repeating_Question_Sets[[#This Row],[Count 9]])+1))+IF(Table_Repeating_Question_Sets[[#This Row],[Value 9]]&lt;&gt;"",1,0))</f>
        <v/>
      </c>
      <c r="CH9" s="1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CI9" s="1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9" s="13" t="str">
        <f ca="1">IF(Table_Repeating_Question_Sets[[#This Row],[Header]]="Yes","",_xlfn.NUMBERVALUE(INDIRECT(SUBSTITUTE(ADDRESS(1,COLUMN(Table_Repeating_Question_Sets[[#This Row],[Count 10]]),4),"1","")&amp;ROW(Table_Repeating_Question_Sets[[#This Row],[Count 10]])+1))+IF(Table_Repeating_Question_Sets[[#This Row],[Value 10]]&lt;&gt;"",1,0))</f>
        <v/>
      </c>
      <c r="CK9" s="1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L9" s="1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9" s="1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9" s="13" t="str">
        <f ca="1">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v>
      </c>
    </row>
    <row r="10" spans="2:92" s="16" customFormat="1" ht="21" hidden="1" customHeight="1">
      <c r="B10" s="8"/>
      <c r="C10" s="8"/>
      <c r="D10" s="8" t="str">
        <f ca="1">IF(Table_Repeating_Question_Sets[[#This Row],[Header]]="Yes","",
IF(INDIRECT(SUBSTITUTE(ADDRESS(1,COLUMN(),4),"1","")&amp;ROW()-1)="",
INDIRECT(SUBSTITUTE(ADDRESS(1,COLUMN(Table_Repeating_Question_Sets[[#This Row],[Property]]),4),"1","")&amp;ROW()-1),
INDIRECT(SUBSTITUTE(ADDRESS(1,COLUMN(),4),"1","")&amp;ROW()-1)))</f>
        <v>Claims List</v>
      </c>
      <c r="E10"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0" s="8" t="str">
        <f ca="1">IF(Table_Repeating_Question_Sets[[#This Row],[Header]]="Yes","",IF(INDIRECT(SUBSTITUTE(ADDRESS(1,COLUMN(),4),"1","")&amp;ROW()-1)="",
INDIRECT(SUBSTITUTE(ADDRESS(1,COLUMN(Table_Repeating_Question_Sets[[#This Row],[Property]]),4),"1","")&amp;ROW()-1),INDIRECT(SUBSTITUTE(ADDRESS(1,COLUMN(),4),"1","")&amp;ROW()-1)))</f>
        <v>Claims List</v>
      </c>
      <c r="G10"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0" s="8" t="str">
        <f>IF(Table_Repeating_Question_Sets[[#This Row],[Header]]="Yes","",IF(Table_Repeating_Question_Sets[[#This Row],[Property]]&lt;&gt;"",SUBSTITUTE(Table_Repeating_Question_Sets[[#This Row],[Property]]," ",""),""))</f>
        <v/>
      </c>
      <c r="I10" s="60"/>
      <c r="J10" s="60"/>
      <c r="K10" s="60"/>
      <c r="L10" s="60"/>
      <c r="M10" s="60"/>
      <c r="N10" s="60"/>
      <c r="O10" s="60"/>
      <c r="P10" s="60"/>
      <c r="Q10" s="60"/>
      <c r="R10" s="60"/>
      <c r="S10" s="6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61">
        <f>IF(Table_Repeating_Question_Sets[[#This Row],[Header]]&lt;&gt;"Yes",COUNTA(Table_Repeating_Question_Sets[[#This Row],[Value 1]:[Value 10]]),"")</f>
        <v>0</v>
      </c>
      <c r="U10" s="8"/>
      <c r="V10" s="8"/>
      <c r="W10" s="8"/>
      <c r="X10" s="52"/>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f ca="1">IF(Table_Repeating_Question_Sets[[#This Row],[Header]]="Yes","",_xlfn.NUMBERVALUE(INDIRECT(SUBSTITUTE(ADDRESS(1,COLUMN(Table_Repeating_Question_Sets[[#This Row],[Count 1]]),4),"1","")&amp;ROW(Table_Repeating_Question_Sets[[#This Row],[Count 1]])+1))+IF(Table_Repeating_Question_Sets[[#This Row],[Value 1]]&lt;&gt;"",1,0))</f>
        <v>0</v>
      </c>
      <c r="BJ10"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K10"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10" s="8">
        <f ca="1">IF(Table_Repeating_Question_Sets[[#This Row],[Header]]="Yes","",_xlfn.NUMBERVALUE(INDIRECT(SUBSTITUTE(ADDRESS(1,COLUMN(Table_Repeating_Question_Sets[[#This Row],[Count 2]]),4),"1","")&amp;ROW(Table_Repeating_Question_Sets[[#This Row],[Count 2]])+1))+IF(Table_Repeating_Question_Sets[[#This Row],[Value 2]]&lt;&gt;"",1,0))</f>
        <v>0</v>
      </c>
      <c r="BM10"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N10"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10" s="8">
        <f ca="1">IF(Table_Repeating_Question_Sets[[#This Row],[Header]]="Yes","",_xlfn.NUMBERVALUE(INDIRECT(SUBSTITUTE(ADDRESS(1,COLUMN(Table_Repeating_Question_Sets[[#This Row],[Count 3]]),4),"1","")&amp;ROW(Table_Repeating_Question_Sets[[#This Row],[Count 3]])+1))+IF(Table_Repeating_Question_Sets[[#This Row],[Value 3]]&lt;&gt;"",1,0))</f>
        <v>0</v>
      </c>
      <c r="BP10"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Q10"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10" s="8">
        <f ca="1">IF(Table_Repeating_Question_Sets[[#This Row],[Header]]="Yes","",_xlfn.NUMBERVALUE(INDIRECT(SUBSTITUTE(ADDRESS(1,COLUMN(Table_Repeating_Question_Sets[[#This Row],[Count 4]]),4),"1","")&amp;ROW(Table_Repeating_Question_Sets[[#This Row],[Count 4]])+1))+IF(Table_Repeating_Question_Sets[[#This Row],[Value 4]]&lt;&gt;"",1,0))</f>
        <v>0</v>
      </c>
      <c r="BS10"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T10"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10" s="8">
        <f ca="1">IF(Table_Repeating_Question_Sets[[#This Row],[Header]]="Yes","",_xlfn.NUMBERVALUE(INDIRECT(SUBSTITUTE(ADDRESS(1,COLUMN(Table_Repeating_Question_Sets[[#This Row],[Count 5]]),4),"1","")&amp;ROW(Table_Repeating_Question_Sets[[#This Row],[Count 5]])+1))+IF(Table_Repeating_Question_Sets[[#This Row],[Value 5]]&lt;&gt;"",1,0))</f>
        <v>0</v>
      </c>
      <c r="BV10"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W10"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10" s="8">
        <f ca="1">IF(Table_Repeating_Question_Sets[[#This Row],[Header]]="Yes","",_xlfn.NUMBERVALUE(INDIRECT(SUBSTITUTE(ADDRESS(1,COLUMN(Table_Repeating_Question_Sets[[#This Row],[Count 6]]),4),"1","")&amp;ROW(Table_Repeating_Question_Sets[[#This Row],[Count 6]])+1))+IF(Table_Repeating_Question_Sets[[#This Row],[Value 6]]&lt;&gt;"",1,0))</f>
        <v>0</v>
      </c>
      <c r="BY10"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Z10"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10" s="8">
        <f ca="1">IF(Table_Repeating_Question_Sets[[#This Row],[Header]]="Yes","",_xlfn.NUMBERVALUE(INDIRECT(SUBSTITUTE(ADDRESS(1,COLUMN(Table_Repeating_Question_Sets[[#This Row],[Count 7]]),4),"1","")&amp;ROW(Table_Repeating_Question_Sets[[#This Row],[Count 7]])+1))+IF(Table_Repeating_Question_Sets[[#This Row],[Value 7]]&lt;&gt;"",1,0))</f>
        <v>0</v>
      </c>
      <c r="CB10"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CC10"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10" s="8">
        <f ca="1">IF(Table_Repeating_Question_Sets[[#This Row],[Header]]="Yes","",_xlfn.NUMBERVALUE(INDIRECT(SUBSTITUTE(ADDRESS(1,COLUMN(Table_Repeating_Question_Sets[[#This Row],[Count 8]]),4),"1","")&amp;ROW(Table_Repeating_Question_Sets[[#This Row],[Count 8]])+1))+IF(Table_Repeating_Question_Sets[[#This Row],[Value 8]]&lt;&gt;"",1,0))</f>
        <v>0</v>
      </c>
      <c r="CE10"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CF10"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10" s="8">
        <f ca="1">IF(Table_Repeating_Question_Sets[[#This Row],[Header]]="Yes","",_xlfn.NUMBERVALUE(INDIRECT(SUBSTITUTE(ADDRESS(1,COLUMN(Table_Repeating_Question_Sets[[#This Row],[Count 9]]),4),"1","")&amp;ROW(Table_Repeating_Question_Sets[[#This Row],[Count 9]])+1))+IF(Table_Repeating_Question_Sets[[#This Row],[Value 9]]&lt;&gt;"",1,0))</f>
        <v>0</v>
      </c>
      <c r="CH10"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CI10"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10" s="8">
        <f ca="1">IF(Table_Repeating_Question_Sets[[#This Row],[Header]]="Yes","",_xlfn.NUMBERVALUE(INDIRECT(SUBSTITUTE(ADDRESS(1,COLUMN(Table_Repeating_Question_Sets[[#This Row],[Count 10]]),4),"1","")&amp;ROW(Table_Repeating_Question_Sets[[#This Row],[Count 10]])+1))+IF(Table_Repeating_Question_Sets[[#This Row],[Value 10]]&lt;&gt;"",1,0))</f>
        <v>0</v>
      </c>
      <c r="CK10"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L10"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10"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10" s="8" t="str">
        <f>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
      </c>
    </row>
    <row r="11" spans="2:92" s="16" customFormat="1" ht="21" customHeight="1">
      <c r="B11" s="8" t="s">
        <v>1317</v>
      </c>
      <c r="C11" s="8"/>
      <c r="D11" s="8" t="str">
        <f ca="1">IF(Table_Repeating_Question_Sets[[#This Row],[Header]]="Yes","",
IF(INDIRECT(SUBSTITUTE(ADDRESS(1,COLUMN(),4),"1","")&amp;ROW()-1)="",
INDIRECT(SUBSTITUTE(ADDRESS(1,COLUMN(Table_Repeating_Question_Sets[[#This Row],[Property]]),4),"1","")&amp;ROW()-1),
INDIRECT(SUBSTITUTE(ADDRESS(1,COLUMN(),4),"1","")&amp;ROW()-1)))</f>
        <v>Claims List</v>
      </c>
      <c r="E11"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incidentDate</v>
      </c>
      <c r="F11" s="8" t="str">
        <f ca="1">IF(Table_Repeating_Question_Sets[[#This Row],[Header]]="Yes","",IF(INDIRECT(SUBSTITUTE(ADDRESS(1,COLUMN(),4),"1","")&amp;ROW()-1)="",
INDIRECT(SUBSTITUTE(ADDRESS(1,COLUMN(Table_Repeating_Question_Sets[[#This Row],[Property]]),4),"1","")&amp;ROW()-1),INDIRECT(SUBSTITUTE(ADDRESS(1,COLUMN(),4),"1","")&amp;ROW()-1)))</f>
        <v>Claims List</v>
      </c>
      <c r="G11"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claimsList[XX].incidentDate</v>
      </c>
      <c r="H11" s="8" t="str">
        <f>IF(Table_Repeating_Question_Sets[[#This Row],[Header]]="Yes","",IF(Table_Repeating_Question_Sets[[#This Row],[Property]]&lt;&gt;"",SUBSTITUTE(Table_Repeating_Question_Sets[[#This Row],[Property]]," ",""),""))</f>
        <v>IncidentDate</v>
      </c>
      <c r="I11" s="60"/>
      <c r="J11" s="60"/>
      <c r="K11" s="60"/>
      <c r="L11" s="60"/>
      <c r="M11" s="60"/>
      <c r="N11" s="60"/>
      <c r="O11" s="60"/>
      <c r="P11" s="60"/>
      <c r="Q11" s="60"/>
      <c r="R11" s="60"/>
      <c r="S11" s="6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1" s="61">
        <f>IF(Table_Repeating_Question_Sets[[#This Row],[Header]]&lt;&gt;"Yes",COUNTA(Table_Repeating_Question_Sets[[#This Row],[Value 1]:[Value 10]]),"")</f>
        <v>0</v>
      </c>
      <c r="U11" s="8" t="s">
        <v>58</v>
      </c>
      <c r="V11" s="8" t="s">
        <v>58</v>
      </c>
      <c r="W11" s="8"/>
      <c r="X11" s="52" t="s">
        <v>49</v>
      </c>
      <c r="Y11" s="8"/>
      <c r="Z11" s="8">
        <v>12</v>
      </c>
      <c r="AA11" s="8">
        <v>6</v>
      </c>
      <c r="AB11" s="8"/>
      <c r="AC11" s="8"/>
      <c r="AD11" s="8"/>
      <c r="AE11" s="8" t="s">
        <v>1317</v>
      </c>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f ca="1">IF(Table_Repeating_Question_Sets[[#This Row],[Header]]="Yes","",_xlfn.NUMBERVALUE(INDIRECT(SUBSTITUTE(ADDRESS(1,COLUMN(Table_Repeating_Question_Sets[[#This Row],[Count 1]]),4),"1","")&amp;ROW(Table_Repeating_Question_Sets[[#This Row],[Count 1]])+1))+IF(Table_Repeating_Question_Sets[[#This Row],[Value 1]]&lt;&gt;"",1,0))</f>
        <v>0</v>
      </c>
      <c r="BJ11"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K11"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11" s="8">
        <f ca="1">IF(Table_Repeating_Question_Sets[[#This Row],[Header]]="Yes","",_xlfn.NUMBERVALUE(INDIRECT(SUBSTITUTE(ADDRESS(1,COLUMN(Table_Repeating_Question_Sets[[#This Row],[Count 2]]),4),"1","")&amp;ROW(Table_Repeating_Question_Sets[[#This Row],[Count 2]])+1))+IF(Table_Repeating_Question_Sets[[#This Row],[Value 2]]&lt;&gt;"",1,0))</f>
        <v>0</v>
      </c>
      <c r="BM11"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N11"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11" s="8">
        <f ca="1">IF(Table_Repeating_Question_Sets[[#This Row],[Header]]="Yes","",_xlfn.NUMBERVALUE(INDIRECT(SUBSTITUTE(ADDRESS(1,COLUMN(Table_Repeating_Question_Sets[[#This Row],[Count 3]]),4),"1","")&amp;ROW(Table_Repeating_Question_Sets[[#This Row],[Count 3]])+1))+IF(Table_Repeating_Question_Sets[[#This Row],[Value 3]]&lt;&gt;"",1,0))</f>
        <v>0</v>
      </c>
      <c r="BP11"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Q11"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11" s="8">
        <f ca="1">IF(Table_Repeating_Question_Sets[[#This Row],[Header]]="Yes","",_xlfn.NUMBERVALUE(INDIRECT(SUBSTITUTE(ADDRESS(1,COLUMN(Table_Repeating_Question_Sets[[#This Row],[Count 4]]),4),"1","")&amp;ROW(Table_Repeating_Question_Sets[[#This Row],[Count 4]])+1))+IF(Table_Repeating_Question_Sets[[#This Row],[Value 4]]&lt;&gt;"",1,0))</f>
        <v>0</v>
      </c>
      <c r="BS11"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T11"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11" s="8">
        <f ca="1">IF(Table_Repeating_Question_Sets[[#This Row],[Header]]="Yes","",_xlfn.NUMBERVALUE(INDIRECT(SUBSTITUTE(ADDRESS(1,COLUMN(Table_Repeating_Question_Sets[[#This Row],[Count 5]]),4),"1","")&amp;ROW(Table_Repeating_Question_Sets[[#This Row],[Count 5]])+1))+IF(Table_Repeating_Question_Sets[[#This Row],[Value 5]]&lt;&gt;"",1,0))</f>
        <v>0</v>
      </c>
      <c r="BV11"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W11"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11" s="8">
        <f ca="1">IF(Table_Repeating_Question_Sets[[#This Row],[Header]]="Yes","",_xlfn.NUMBERVALUE(INDIRECT(SUBSTITUTE(ADDRESS(1,COLUMN(Table_Repeating_Question_Sets[[#This Row],[Count 6]]),4),"1","")&amp;ROW(Table_Repeating_Question_Sets[[#This Row],[Count 6]])+1))+IF(Table_Repeating_Question_Sets[[#This Row],[Value 6]]&lt;&gt;"",1,0))</f>
        <v>0</v>
      </c>
      <c r="BY11"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Z11"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11" s="8">
        <f ca="1">IF(Table_Repeating_Question_Sets[[#This Row],[Header]]="Yes","",_xlfn.NUMBERVALUE(INDIRECT(SUBSTITUTE(ADDRESS(1,COLUMN(Table_Repeating_Question_Sets[[#This Row],[Count 7]]),4),"1","")&amp;ROW(Table_Repeating_Question_Sets[[#This Row],[Count 7]])+1))+IF(Table_Repeating_Question_Sets[[#This Row],[Value 7]]&lt;&gt;"",1,0))</f>
        <v>0</v>
      </c>
      <c r="CB11"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CC11"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11" s="8">
        <f ca="1">IF(Table_Repeating_Question_Sets[[#This Row],[Header]]="Yes","",_xlfn.NUMBERVALUE(INDIRECT(SUBSTITUTE(ADDRESS(1,COLUMN(Table_Repeating_Question_Sets[[#This Row],[Count 8]]),4),"1","")&amp;ROW(Table_Repeating_Question_Sets[[#This Row],[Count 8]])+1))+IF(Table_Repeating_Question_Sets[[#This Row],[Value 8]]&lt;&gt;"",1,0))</f>
        <v>0</v>
      </c>
      <c r="CE11"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CF11"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11" s="8">
        <f ca="1">IF(Table_Repeating_Question_Sets[[#This Row],[Header]]="Yes","",_xlfn.NUMBERVALUE(INDIRECT(SUBSTITUTE(ADDRESS(1,COLUMN(Table_Repeating_Question_Sets[[#This Row],[Count 9]]),4),"1","")&amp;ROW(Table_Repeating_Question_Sets[[#This Row],[Count 9]])+1))+IF(Table_Repeating_Question_Sets[[#This Row],[Value 9]]&lt;&gt;"",1,0))</f>
        <v>0</v>
      </c>
      <c r="CH11"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CI11"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11" s="8">
        <f ca="1">IF(Table_Repeating_Question_Sets[[#This Row],[Header]]="Yes","",_xlfn.NUMBERVALUE(INDIRECT(SUBSTITUTE(ADDRESS(1,COLUMN(Table_Repeating_Question_Sets[[#This Row],[Count 10]]),4),"1","")&amp;ROW(Table_Repeating_Question_Sets[[#This Row],[Count 10]])+1))+IF(Table_Repeating_Question_Sets[[#This Row],[Value 10]]&lt;&gt;"",1,0))</f>
        <v>0</v>
      </c>
      <c r="CK11"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L11"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11"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11" s="8" t="str">
        <f>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
      </c>
    </row>
    <row r="12" spans="2:92" s="16" customFormat="1" ht="21" customHeight="1">
      <c r="B12" s="8" t="s">
        <v>1318</v>
      </c>
      <c r="C12" s="8"/>
      <c r="D12" s="8" t="str">
        <f ca="1">IF(Table_Repeating_Question_Sets[[#This Row],[Header]]="Yes","",
IF(INDIRECT(SUBSTITUTE(ADDRESS(1,COLUMN(),4),"1","")&amp;ROW()-1)="",
INDIRECT(SUBSTITUTE(ADDRESS(1,COLUMN(Table_Repeating_Question_Sets[[#This Row],[Property]]),4),"1","")&amp;ROW()-1),
INDIRECT(SUBSTITUTE(ADDRESS(1,COLUMN(),4),"1","")&amp;ROW()-1)))</f>
        <v>Claims List</v>
      </c>
      <c r="E12"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claimAmount</v>
      </c>
      <c r="F12" s="8" t="str">
        <f ca="1">IF(Table_Repeating_Question_Sets[[#This Row],[Header]]="Yes","",IF(INDIRECT(SUBSTITUTE(ADDRESS(1,COLUMN(),4),"1","")&amp;ROW()-1)="",
INDIRECT(SUBSTITUTE(ADDRESS(1,COLUMN(Table_Repeating_Question_Sets[[#This Row],[Property]]),4),"1","")&amp;ROW()-1),INDIRECT(SUBSTITUTE(ADDRESS(1,COLUMN(),4),"1","")&amp;ROW()-1)))</f>
        <v>Claims List</v>
      </c>
      <c r="G12"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claimsList[XX].claimAmount</v>
      </c>
      <c r="H12" s="8" t="str">
        <f>IF(Table_Repeating_Question_Sets[[#This Row],[Header]]="Yes","",IF(Table_Repeating_Question_Sets[[#This Row],[Property]]&lt;&gt;"",SUBSTITUTE(Table_Repeating_Question_Sets[[#This Row],[Property]]," ",""),""))</f>
        <v>ClaimAmount</v>
      </c>
      <c r="I12" s="60"/>
      <c r="J12" s="60"/>
      <c r="K12" s="60"/>
      <c r="L12" s="60"/>
      <c r="M12" s="60"/>
      <c r="N12" s="60"/>
      <c r="O12" s="60"/>
      <c r="P12" s="60"/>
      <c r="Q12" s="60"/>
      <c r="R12" s="60"/>
      <c r="S12" s="6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61">
        <f>IF(Table_Repeating_Question_Sets[[#This Row],[Header]]&lt;&gt;"Yes",COUNTA(Table_Repeating_Question_Sets[[#This Row],[Value 1]:[Value 10]]),"")</f>
        <v>0</v>
      </c>
      <c r="U12" s="8" t="s">
        <v>54</v>
      </c>
      <c r="V12" s="8" t="s">
        <v>54</v>
      </c>
      <c r="W12" s="8"/>
      <c r="X12" s="52"/>
      <c r="Y12" s="8"/>
      <c r="Z12" s="8">
        <v>12</v>
      </c>
      <c r="AA12" s="8">
        <v>6</v>
      </c>
      <c r="AB12" s="8"/>
      <c r="AC12" s="8"/>
      <c r="AD12" s="8"/>
      <c r="AE12" s="8" t="s">
        <v>1318</v>
      </c>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f ca="1">IF(Table_Repeating_Question_Sets[[#This Row],[Header]]="Yes","",_xlfn.NUMBERVALUE(INDIRECT(SUBSTITUTE(ADDRESS(1,COLUMN(Table_Repeating_Question_Sets[[#This Row],[Count 1]]),4),"1","")&amp;ROW(Table_Repeating_Question_Sets[[#This Row],[Count 1]])+1))+IF(Table_Repeating_Question_Sets[[#This Row],[Value 1]]&lt;&gt;"",1,0))</f>
        <v>0</v>
      </c>
      <c r="BJ12"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K12"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12" s="8">
        <f ca="1">IF(Table_Repeating_Question_Sets[[#This Row],[Header]]="Yes","",_xlfn.NUMBERVALUE(INDIRECT(SUBSTITUTE(ADDRESS(1,COLUMN(Table_Repeating_Question_Sets[[#This Row],[Count 2]]),4),"1","")&amp;ROW(Table_Repeating_Question_Sets[[#This Row],[Count 2]])+1))+IF(Table_Repeating_Question_Sets[[#This Row],[Value 2]]&lt;&gt;"",1,0))</f>
        <v>0</v>
      </c>
      <c r="BM12"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N12"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12" s="8">
        <f ca="1">IF(Table_Repeating_Question_Sets[[#This Row],[Header]]="Yes","",_xlfn.NUMBERVALUE(INDIRECT(SUBSTITUTE(ADDRESS(1,COLUMN(Table_Repeating_Question_Sets[[#This Row],[Count 3]]),4),"1","")&amp;ROW(Table_Repeating_Question_Sets[[#This Row],[Count 3]])+1))+IF(Table_Repeating_Question_Sets[[#This Row],[Value 3]]&lt;&gt;"",1,0))</f>
        <v>0</v>
      </c>
      <c r="BP12"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Q12"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12" s="8">
        <f ca="1">IF(Table_Repeating_Question_Sets[[#This Row],[Header]]="Yes","",_xlfn.NUMBERVALUE(INDIRECT(SUBSTITUTE(ADDRESS(1,COLUMN(Table_Repeating_Question_Sets[[#This Row],[Count 4]]),4),"1","")&amp;ROW(Table_Repeating_Question_Sets[[#This Row],[Count 4]])+1))+IF(Table_Repeating_Question_Sets[[#This Row],[Value 4]]&lt;&gt;"",1,0))</f>
        <v>0</v>
      </c>
      <c r="BS12"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T12"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12" s="8">
        <f ca="1">IF(Table_Repeating_Question_Sets[[#This Row],[Header]]="Yes","",_xlfn.NUMBERVALUE(INDIRECT(SUBSTITUTE(ADDRESS(1,COLUMN(Table_Repeating_Question_Sets[[#This Row],[Count 5]]),4),"1","")&amp;ROW(Table_Repeating_Question_Sets[[#This Row],[Count 5]])+1))+IF(Table_Repeating_Question_Sets[[#This Row],[Value 5]]&lt;&gt;"",1,0))</f>
        <v>0</v>
      </c>
      <c r="BV12"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W12"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12" s="8">
        <f ca="1">IF(Table_Repeating_Question_Sets[[#This Row],[Header]]="Yes","",_xlfn.NUMBERVALUE(INDIRECT(SUBSTITUTE(ADDRESS(1,COLUMN(Table_Repeating_Question_Sets[[#This Row],[Count 6]]),4),"1","")&amp;ROW(Table_Repeating_Question_Sets[[#This Row],[Count 6]])+1))+IF(Table_Repeating_Question_Sets[[#This Row],[Value 6]]&lt;&gt;"",1,0))</f>
        <v>0</v>
      </c>
      <c r="BY12"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Z12"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12" s="8">
        <f ca="1">IF(Table_Repeating_Question_Sets[[#This Row],[Header]]="Yes","",_xlfn.NUMBERVALUE(INDIRECT(SUBSTITUTE(ADDRESS(1,COLUMN(Table_Repeating_Question_Sets[[#This Row],[Count 7]]),4),"1","")&amp;ROW(Table_Repeating_Question_Sets[[#This Row],[Count 7]])+1))+IF(Table_Repeating_Question_Sets[[#This Row],[Value 7]]&lt;&gt;"",1,0))</f>
        <v>0</v>
      </c>
      <c r="CB12"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CC12"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12" s="8">
        <f ca="1">IF(Table_Repeating_Question_Sets[[#This Row],[Header]]="Yes","",_xlfn.NUMBERVALUE(INDIRECT(SUBSTITUTE(ADDRESS(1,COLUMN(Table_Repeating_Question_Sets[[#This Row],[Count 8]]),4),"1","")&amp;ROW(Table_Repeating_Question_Sets[[#This Row],[Count 8]])+1))+IF(Table_Repeating_Question_Sets[[#This Row],[Value 8]]&lt;&gt;"",1,0))</f>
        <v>0</v>
      </c>
      <c r="CE12"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CF12"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12" s="8">
        <f ca="1">IF(Table_Repeating_Question_Sets[[#This Row],[Header]]="Yes","",_xlfn.NUMBERVALUE(INDIRECT(SUBSTITUTE(ADDRESS(1,COLUMN(Table_Repeating_Question_Sets[[#This Row],[Count 9]]),4),"1","")&amp;ROW(Table_Repeating_Question_Sets[[#This Row],[Count 9]])+1))+IF(Table_Repeating_Question_Sets[[#This Row],[Value 9]]&lt;&gt;"",1,0))</f>
        <v>0</v>
      </c>
      <c r="CH12"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CI12"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12" s="8">
        <f ca="1">IF(Table_Repeating_Question_Sets[[#This Row],[Header]]="Yes","",_xlfn.NUMBERVALUE(INDIRECT(SUBSTITUTE(ADDRESS(1,COLUMN(Table_Repeating_Question_Sets[[#This Row],[Count 10]]),4),"1","")&amp;ROW(Table_Repeating_Question_Sets[[#This Row],[Count 10]])+1))+IF(Table_Repeating_Question_Sets[[#This Row],[Value 10]]&lt;&gt;"",1,0))</f>
        <v>0</v>
      </c>
      <c r="CK12"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L12"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12"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12" s="8" t="str">
        <f>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
      </c>
    </row>
    <row r="13" spans="2:92" s="16" customFormat="1" ht="21" customHeight="1">
      <c r="B13" s="8" t="s">
        <v>512</v>
      </c>
      <c r="C13" s="8"/>
      <c r="D13" s="8" t="str">
        <f ca="1">IF(Table_Repeating_Question_Sets[[#This Row],[Header]]="Yes","",
IF(INDIRECT(SUBSTITUTE(ADDRESS(1,COLUMN(),4),"1","")&amp;ROW()-1)="",
INDIRECT(SUBSTITUTE(ADDRESS(1,COLUMN(Table_Repeating_Question_Sets[[#This Row],[Property]]),4),"1","")&amp;ROW()-1),
INDIRECT(SUBSTITUTE(ADDRESS(1,COLUMN(),4),"1","")&amp;ROW()-1)))</f>
        <v>Claims List</v>
      </c>
      <c r="E13"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description</v>
      </c>
      <c r="F13" s="8" t="str">
        <f ca="1">IF(Table_Repeating_Question_Sets[[#This Row],[Header]]="Yes","",IF(INDIRECT(SUBSTITUTE(ADDRESS(1,COLUMN(),4),"1","")&amp;ROW()-1)="",
INDIRECT(SUBSTITUTE(ADDRESS(1,COLUMN(Table_Repeating_Question_Sets[[#This Row],[Property]]),4),"1","")&amp;ROW()-1),INDIRECT(SUBSTITUTE(ADDRESS(1,COLUMN(),4),"1","")&amp;ROW()-1)))</f>
        <v>Claims List</v>
      </c>
      <c r="G13"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claimsList[XX].description</v>
      </c>
      <c r="H13" s="8" t="str">
        <f>IF(Table_Repeating_Question_Sets[[#This Row],[Header]]="Yes","",IF(Table_Repeating_Question_Sets[[#This Row],[Property]]&lt;&gt;"",SUBSTITUTE(Table_Repeating_Question_Sets[[#This Row],[Property]]," ",""),""))</f>
        <v>Description</v>
      </c>
      <c r="I13" s="60"/>
      <c r="J13" s="60"/>
      <c r="K13" s="60"/>
      <c r="L13" s="60"/>
      <c r="M13" s="60"/>
      <c r="N13" s="60"/>
      <c r="O13" s="60"/>
      <c r="P13" s="60"/>
      <c r="Q13" s="60"/>
      <c r="R13" s="60"/>
      <c r="S13" s="6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3" s="61">
        <f>IF(Table_Repeating_Question_Sets[[#This Row],[Header]]&lt;&gt;"Yes",COUNTA(Table_Repeating_Question_Sets[[#This Row],[Value 1]:[Value 10]]),"")</f>
        <v>0</v>
      </c>
      <c r="U13" s="8" t="s">
        <v>37</v>
      </c>
      <c r="V13" s="8" t="s">
        <v>63</v>
      </c>
      <c r="W13" s="8"/>
      <c r="X13" s="52" t="s">
        <v>49</v>
      </c>
      <c r="Y13" s="8"/>
      <c r="Z13" s="8">
        <v>12</v>
      </c>
      <c r="AA13" s="8"/>
      <c r="AB13" s="8"/>
      <c r="AC13" s="8"/>
      <c r="AD13" s="8"/>
      <c r="AE13" s="8" t="s">
        <v>512</v>
      </c>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f ca="1">IF(Table_Repeating_Question_Sets[[#This Row],[Header]]="Yes","",_xlfn.NUMBERVALUE(INDIRECT(SUBSTITUTE(ADDRESS(1,COLUMN(Table_Repeating_Question_Sets[[#This Row],[Count 1]]),4),"1","")&amp;ROW(Table_Repeating_Question_Sets[[#This Row],[Count 1]])+1))+IF(Table_Repeating_Question_Sets[[#This Row],[Value 1]]&lt;&gt;"",1,0))</f>
        <v>0</v>
      </c>
      <c r="BJ13"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K13"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13" s="8">
        <f ca="1">IF(Table_Repeating_Question_Sets[[#This Row],[Header]]="Yes","",_xlfn.NUMBERVALUE(INDIRECT(SUBSTITUTE(ADDRESS(1,COLUMN(Table_Repeating_Question_Sets[[#This Row],[Count 2]]),4),"1","")&amp;ROW(Table_Repeating_Question_Sets[[#This Row],[Count 2]])+1))+IF(Table_Repeating_Question_Sets[[#This Row],[Value 2]]&lt;&gt;"",1,0))</f>
        <v>0</v>
      </c>
      <c r="BM13"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N13"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13" s="8">
        <f ca="1">IF(Table_Repeating_Question_Sets[[#This Row],[Header]]="Yes","",_xlfn.NUMBERVALUE(INDIRECT(SUBSTITUTE(ADDRESS(1,COLUMN(Table_Repeating_Question_Sets[[#This Row],[Count 3]]),4),"1","")&amp;ROW(Table_Repeating_Question_Sets[[#This Row],[Count 3]])+1))+IF(Table_Repeating_Question_Sets[[#This Row],[Value 3]]&lt;&gt;"",1,0))</f>
        <v>0</v>
      </c>
      <c r="BP13"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Q13"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13" s="8">
        <f ca="1">IF(Table_Repeating_Question_Sets[[#This Row],[Header]]="Yes","",_xlfn.NUMBERVALUE(INDIRECT(SUBSTITUTE(ADDRESS(1,COLUMN(Table_Repeating_Question_Sets[[#This Row],[Count 4]]),4),"1","")&amp;ROW(Table_Repeating_Question_Sets[[#This Row],[Count 4]])+1))+IF(Table_Repeating_Question_Sets[[#This Row],[Value 4]]&lt;&gt;"",1,0))</f>
        <v>0</v>
      </c>
      <c r="BS13"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T13"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13" s="8">
        <f ca="1">IF(Table_Repeating_Question_Sets[[#This Row],[Header]]="Yes","",_xlfn.NUMBERVALUE(INDIRECT(SUBSTITUTE(ADDRESS(1,COLUMN(Table_Repeating_Question_Sets[[#This Row],[Count 5]]),4),"1","")&amp;ROW(Table_Repeating_Question_Sets[[#This Row],[Count 5]])+1))+IF(Table_Repeating_Question_Sets[[#This Row],[Value 5]]&lt;&gt;"",1,0))</f>
        <v>0</v>
      </c>
      <c r="BV13"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W13"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13" s="8">
        <f ca="1">IF(Table_Repeating_Question_Sets[[#This Row],[Header]]="Yes","",_xlfn.NUMBERVALUE(INDIRECT(SUBSTITUTE(ADDRESS(1,COLUMN(Table_Repeating_Question_Sets[[#This Row],[Count 6]]),4),"1","")&amp;ROW(Table_Repeating_Question_Sets[[#This Row],[Count 6]])+1))+IF(Table_Repeating_Question_Sets[[#This Row],[Value 6]]&lt;&gt;"",1,0))</f>
        <v>0</v>
      </c>
      <c r="BY13"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Z13"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13" s="8">
        <f ca="1">IF(Table_Repeating_Question_Sets[[#This Row],[Header]]="Yes","",_xlfn.NUMBERVALUE(INDIRECT(SUBSTITUTE(ADDRESS(1,COLUMN(Table_Repeating_Question_Sets[[#This Row],[Count 7]]),4),"1","")&amp;ROW(Table_Repeating_Question_Sets[[#This Row],[Count 7]])+1))+IF(Table_Repeating_Question_Sets[[#This Row],[Value 7]]&lt;&gt;"",1,0))</f>
        <v>0</v>
      </c>
      <c r="CB13"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CC13"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13" s="8">
        <f ca="1">IF(Table_Repeating_Question_Sets[[#This Row],[Header]]="Yes","",_xlfn.NUMBERVALUE(INDIRECT(SUBSTITUTE(ADDRESS(1,COLUMN(Table_Repeating_Question_Sets[[#This Row],[Count 8]]),4),"1","")&amp;ROW(Table_Repeating_Question_Sets[[#This Row],[Count 8]])+1))+IF(Table_Repeating_Question_Sets[[#This Row],[Value 8]]&lt;&gt;"",1,0))</f>
        <v>0</v>
      </c>
      <c r="CE13"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CF13"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13" s="8">
        <f ca="1">IF(Table_Repeating_Question_Sets[[#This Row],[Header]]="Yes","",_xlfn.NUMBERVALUE(INDIRECT(SUBSTITUTE(ADDRESS(1,COLUMN(Table_Repeating_Question_Sets[[#This Row],[Count 9]]),4),"1","")&amp;ROW(Table_Repeating_Question_Sets[[#This Row],[Count 9]])+1))+IF(Table_Repeating_Question_Sets[[#This Row],[Value 9]]&lt;&gt;"",1,0))</f>
        <v>0</v>
      </c>
      <c r="CH13"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CI13"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13" s="8">
        <f ca="1">IF(Table_Repeating_Question_Sets[[#This Row],[Header]]="Yes","",_xlfn.NUMBERVALUE(INDIRECT(SUBSTITUTE(ADDRESS(1,COLUMN(Table_Repeating_Question_Sets[[#This Row],[Count 10]]),4),"1","")&amp;ROW(Table_Repeating_Question_Sets[[#This Row],[Count 10]])+1))+IF(Table_Repeating_Question_Sets[[#This Row],[Value 10]]&lt;&gt;"",1,0))</f>
        <v>0</v>
      </c>
      <c r="CK13"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L13"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13"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13" s="8" t="str">
        <f>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
      </c>
    </row>
    <row r="14" spans="2:92" ht="29.25" thickBot="1">
      <c r="B14" s="34" t="s">
        <v>643</v>
      </c>
      <c r="C14" s="13" t="s">
        <v>49</v>
      </c>
      <c r="D14" s="13" t="str">
        <f ca="1">IF(Table_Repeating_Question_Sets[[#This Row],[Header]]="Yes","",
IF(INDIRECT(SUBSTITUTE(ADDRESS(1,COLUMN(),4),"1","")&amp;ROW()-1)="",
INDIRECT(SUBSTITUTE(ADDRESS(1,COLUMN(Table_Repeating_Question_Sets[[#This Row],[Property]]),4),"1","")&amp;ROW()-1),
INDIRECT(SUBSTITUTE(ADDRESS(1,COLUMN(),4),"1","")&amp;ROW()-1)))</f>
        <v/>
      </c>
      <c r="E14" s="1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repeating3</v>
      </c>
      <c r="F14" s="13" t="str">
        <f ca="1">IF(Table_Repeating_Question_Sets[[#This Row],[Header]]="Yes","",IF(INDIRECT(SUBSTITUTE(ADDRESS(1,COLUMN(),4),"1","")&amp;ROW()-1)="",
INDIRECT(SUBSTITUTE(ADDRESS(1,COLUMN(Table_Repeating_Question_Sets[[#This Row],[Property]]),4),"1","")&amp;ROW()-1),INDIRECT(SUBSTITUTE(ADDRESS(1,COLUMN(),4),"1","")&amp;ROW()-1)))</f>
        <v/>
      </c>
      <c r="G14" s="1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[XX].repeating3</v>
      </c>
      <c r="H14" s="13" t="str">
        <f>IF(Table_Repeating_Question_Sets[[#This Row],[Header]]="Yes","",IF(Table_Repeating_Question_Sets[[#This Row],[Property]]&lt;&gt;"",SUBSTITUTE(Table_Repeating_Question_Sets[[#This Row],[Property]]," ",""),""))</f>
        <v/>
      </c>
      <c r="I14" s="40"/>
      <c r="J14" s="40"/>
      <c r="K14" s="40"/>
      <c r="L14" s="40"/>
      <c r="M14" s="40"/>
      <c r="N14" s="40"/>
      <c r="O14" s="40"/>
      <c r="P14" s="40"/>
      <c r="Q14" s="40"/>
      <c r="R14" s="40"/>
      <c r="S14" s="23"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4" s="23" t="str">
        <f>IF(Table_Repeating_Question_Sets[[#This Row],[Header]]&lt;&gt;"Yes",COUNTA(Table_Repeating_Question_Sets[[#This Row],[Value 1]:[Value 10]]),"")</f>
        <v/>
      </c>
      <c r="U14" s="13"/>
      <c r="V14" s="13"/>
      <c r="W14" s="13"/>
      <c r="X14" s="51"/>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t="str">
        <f ca="1">IF(Table_Repeating_Question_Sets[[#This Row],[Header]]="Yes","",_xlfn.NUMBERVALUE(INDIRECT(SUBSTITUTE(ADDRESS(1,COLUMN(Table_Repeating_Question_Sets[[#This Row],[Count 1]]),4),"1","")&amp;ROW(Table_Repeating_Question_Sets[[#This Row],[Count 1]])+1))+IF(Table_Repeating_Question_Sets[[#This Row],[Value 1]]&lt;&gt;"",1,0))</f>
        <v/>
      </c>
      <c r="BJ14" s="1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K14" s="1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14" s="13" t="str">
        <f ca="1">IF(Table_Repeating_Question_Sets[[#This Row],[Header]]="Yes","",_xlfn.NUMBERVALUE(INDIRECT(SUBSTITUTE(ADDRESS(1,COLUMN(Table_Repeating_Question_Sets[[#This Row],[Count 2]]),4),"1","")&amp;ROW(Table_Repeating_Question_Sets[[#This Row],[Count 2]])+1))+IF(Table_Repeating_Question_Sets[[#This Row],[Value 2]]&lt;&gt;"",1,0))</f>
        <v/>
      </c>
      <c r="BM14" s="1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N14" s="1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14" s="13" t="str">
        <f ca="1">IF(Table_Repeating_Question_Sets[[#This Row],[Header]]="Yes","",_xlfn.NUMBERVALUE(INDIRECT(SUBSTITUTE(ADDRESS(1,COLUMN(Table_Repeating_Question_Sets[[#This Row],[Count 3]]),4),"1","")&amp;ROW(Table_Repeating_Question_Sets[[#This Row],[Count 3]])+1))+IF(Table_Repeating_Question_Sets[[#This Row],[Value 3]]&lt;&gt;"",1,0))</f>
        <v/>
      </c>
      <c r="BP14" s="1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Q14" s="1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14" s="13" t="str">
        <f ca="1">IF(Table_Repeating_Question_Sets[[#This Row],[Header]]="Yes","",_xlfn.NUMBERVALUE(INDIRECT(SUBSTITUTE(ADDRESS(1,COLUMN(Table_Repeating_Question_Sets[[#This Row],[Count 4]]),4),"1","")&amp;ROW(Table_Repeating_Question_Sets[[#This Row],[Count 4]])+1))+IF(Table_Repeating_Question_Sets[[#This Row],[Value 4]]&lt;&gt;"",1,0))</f>
        <v/>
      </c>
      <c r="BS14" s="1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T14" s="1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14" s="13" t="str">
        <f ca="1">IF(Table_Repeating_Question_Sets[[#This Row],[Header]]="Yes","",_xlfn.NUMBERVALUE(INDIRECT(SUBSTITUTE(ADDRESS(1,COLUMN(Table_Repeating_Question_Sets[[#This Row],[Count 5]]),4),"1","")&amp;ROW(Table_Repeating_Question_Sets[[#This Row],[Count 5]])+1))+IF(Table_Repeating_Question_Sets[[#This Row],[Value 5]]&lt;&gt;"",1,0))</f>
        <v/>
      </c>
      <c r="BV14" s="1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W14" s="1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14" s="13" t="str">
        <f ca="1">IF(Table_Repeating_Question_Sets[[#This Row],[Header]]="Yes","",_xlfn.NUMBERVALUE(INDIRECT(SUBSTITUTE(ADDRESS(1,COLUMN(Table_Repeating_Question_Sets[[#This Row],[Count 6]]),4),"1","")&amp;ROW(Table_Repeating_Question_Sets[[#This Row],[Count 6]])+1))+IF(Table_Repeating_Question_Sets[[#This Row],[Value 6]]&lt;&gt;"",1,0))</f>
        <v/>
      </c>
      <c r="BY14" s="1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Z14" s="1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14" s="13" t="str">
        <f ca="1">IF(Table_Repeating_Question_Sets[[#This Row],[Header]]="Yes","",_xlfn.NUMBERVALUE(INDIRECT(SUBSTITUTE(ADDRESS(1,COLUMN(Table_Repeating_Question_Sets[[#This Row],[Count 7]]),4),"1","")&amp;ROW(Table_Repeating_Question_Sets[[#This Row],[Count 7]])+1))+IF(Table_Repeating_Question_Sets[[#This Row],[Value 7]]&lt;&gt;"",1,0))</f>
        <v/>
      </c>
      <c r="CB14" s="1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CC14" s="1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14" s="13" t="str">
        <f ca="1">IF(Table_Repeating_Question_Sets[[#This Row],[Header]]="Yes","",_xlfn.NUMBERVALUE(INDIRECT(SUBSTITUTE(ADDRESS(1,COLUMN(Table_Repeating_Question_Sets[[#This Row],[Count 8]]),4),"1","")&amp;ROW(Table_Repeating_Question_Sets[[#This Row],[Count 8]])+1))+IF(Table_Repeating_Question_Sets[[#This Row],[Value 8]]&lt;&gt;"",1,0))</f>
        <v/>
      </c>
      <c r="CE14" s="1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CF14" s="1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14" s="13" t="str">
        <f ca="1">IF(Table_Repeating_Question_Sets[[#This Row],[Header]]="Yes","",_xlfn.NUMBERVALUE(INDIRECT(SUBSTITUTE(ADDRESS(1,COLUMN(Table_Repeating_Question_Sets[[#This Row],[Count 9]]),4),"1","")&amp;ROW(Table_Repeating_Question_Sets[[#This Row],[Count 9]])+1))+IF(Table_Repeating_Question_Sets[[#This Row],[Value 9]]&lt;&gt;"",1,0))</f>
        <v/>
      </c>
      <c r="CH14" s="1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CI14" s="1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14" s="13" t="str">
        <f ca="1">IF(Table_Repeating_Question_Sets[[#This Row],[Header]]="Yes","",_xlfn.NUMBERVALUE(INDIRECT(SUBSTITUTE(ADDRESS(1,COLUMN(Table_Repeating_Question_Sets[[#This Row],[Count 10]]),4),"1","")&amp;ROW(Table_Repeating_Question_Sets[[#This Row],[Count 10]])+1))+IF(Table_Repeating_Question_Sets[[#This Row],[Value 10]]&lt;&gt;"",1,0))</f>
        <v/>
      </c>
      <c r="CK14" s="1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L14" s="1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14" s="1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14" s="13" t="str">
        <f ca="1">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v>
      </c>
    </row>
    <row r="15" spans="2:92" s="16" customFormat="1" ht="21" hidden="1" customHeight="1">
      <c r="B15" s="8"/>
      <c r="C15" s="8"/>
      <c r="D15" s="8" t="str">
        <f ca="1">IF(Table_Repeating_Question_Sets[[#This Row],[Header]]="Yes","",
IF(INDIRECT(SUBSTITUTE(ADDRESS(1,COLUMN(),4),"1","")&amp;ROW()-1)="",
INDIRECT(SUBSTITUTE(ADDRESS(1,COLUMN(Table_Repeating_Question_Sets[[#This Row],[Property]]),4),"1","")&amp;ROW()-1),
INDIRECT(SUBSTITUTE(ADDRESS(1,COLUMN(),4),"1","")&amp;ROW()-1)))</f>
        <v>Repeating 3</v>
      </c>
      <c r="E15"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5" s="8" t="str">
        <f ca="1">IF(Table_Repeating_Question_Sets[[#This Row],[Header]]="Yes","",IF(INDIRECT(SUBSTITUTE(ADDRESS(1,COLUMN(),4),"1","")&amp;ROW()-1)="",
INDIRECT(SUBSTITUTE(ADDRESS(1,COLUMN(Table_Repeating_Question_Sets[[#This Row],[Property]]),4),"1","")&amp;ROW()-1),INDIRECT(SUBSTITUTE(ADDRESS(1,COLUMN(),4),"1","")&amp;ROW()-1)))</f>
        <v>Repeating 3</v>
      </c>
      <c r="G15"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5" s="8" t="str">
        <f>IF(Table_Repeating_Question_Sets[[#This Row],[Header]]="Yes","",IF(Table_Repeating_Question_Sets[[#This Row],[Property]]&lt;&gt;"",SUBSTITUTE(Table_Repeating_Question_Sets[[#This Row],[Property]]," ",""),""))</f>
        <v/>
      </c>
      <c r="I15" s="60"/>
      <c r="J15" s="60"/>
      <c r="K15" s="60"/>
      <c r="L15" s="60"/>
      <c r="M15" s="60"/>
      <c r="N15" s="60"/>
      <c r="O15" s="60"/>
      <c r="P15" s="60"/>
      <c r="Q15" s="60"/>
      <c r="R15" s="60"/>
      <c r="S15" s="6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5" s="61">
        <f>IF(Table_Repeating_Question_Sets[[#This Row],[Header]]&lt;&gt;"Yes",COUNTA(Table_Repeating_Question_Sets[[#This Row],[Value 1]:[Value 10]]),"")</f>
        <v>0</v>
      </c>
      <c r="U15" s="8"/>
      <c r="V15" s="8"/>
      <c r="W15" s="8"/>
      <c r="X15" s="52"/>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f ca="1">IF(Table_Repeating_Question_Sets[[#This Row],[Header]]="Yes","",_xlfn.NUMBERVALUE(INDIRECT(SUBSTITUTE(ADDRESS(1,COLUMN(Table_Repeating_Question_Sets[[#This Row],[Count 1]]),4),"1","")&amp;ROW(Table_Repeating_Question_Sets[[#This Row],[Count 1]])+1))+IF(Table_Repeating_Question_Sets[[#This Row],[Value 1]]&lt;&gt;"",1,0))</f>
        <v>0</v>
      </c>
      <c r="BJ15"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K15"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15" s="8">
        <f ca="1">IF(Table_Repeating_Question_Sets[[#This Row],[Header]]="Yes","",_xlfn.NUMBERVALUE(INDIRECT(SUBSTITUTE(ADDRESS(1,COLUMN(Table_Repeating_Question_Sets[[#This Row],[Count 2]]),4),"1","")&amp;ROW(Table_Repeating_Question_Sets[[#This Row],[Count 2]])+1))+IF(Table_Repeating_Question_Sets[[#This Row],[Value 2]]&lt;&gt;"",1,0))</f>
        <v>0</v>
      </c>
      <c r="BM15"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N15"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15" s="8">
        <f ca="1">IF(Table_Repeating_Question_Sets[[#This Row],[Header]]="Yes","",_xlfn.NUMBERVALUE(INDIRECT(SUBSTITUTE(ADDRESS(1,COLUMN(Table_Repeating_Question_Sets[[#This Row],[Count 3]]),4),"1","")&amp;ROW(Table_Repeating_Question_Sets[[#This Row],[Count 3]])+1))+IF(Table_Repeating_Question_Sets[[#This Row],[Value 3]]&lt;&gt;"",1,0))</f>
        <v>0</v>
      </c>
      <c r="BP15"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Q15"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15" s="8">
        <f ca="1">IF(Table_Repeating_Question_Sets[[#This Row],[Header]]="Yes","",_xlfn.NUMBERVALUE(INDIRECT(SUBSTITUTE(ADDRESS(1,COLUMN(Table_Repeating_Question_Sets[[#This Row],[Count 4]]),4),"1","")&amp;ROW(Table_Repeating_Question_Sets[[#This Row],[Count 4]])+1))+IF(Table_Repeating_Question_Sets[[#This Row],[Value 4]]&lt;&gt;"",1,0))</f>
        <v>0</v>
      </c>
      <c r="BS15"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T15"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15" s="8">
        <f ca="1">IF(Table_Repeating_Question_Sets[[#This Row],[Header]]="Yes","",_xlfn.NUMBERVALUE(INDIRECT(SUBSTITUTE(ADDRESS(1,COLUMN(Table_Repeating_Question_Sets[[#This Row],[Count 5]]),4),"1","")&amp;ROW(Table_Repeating_Question_Sets[[#This Row],[Count 5]])+1))+IF(Table_Repeating_Question_Sets[[#This Row],[Value 5]]&lt;&gt;"",1,0))</f>
        <v>0</v>
      </c>
      <c r="BV15"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W15"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15" s="8">
        <f ca="1">IF(Table_Repeating_Question_Sets[[#This Row],[Header]]="Yes","",_xlfn.NUMBERVALUE(INDIRECT(SUBSTITUTE(ADDRESS(1,COLUMN(Table_Repeating_Question_Sets[[#This Row],[Count 6]]),4),"1","")&amp;ROW(Table_Repeating_Question_Sets[[#This Row],[Count 6]])+1))+IF(Table_Repeating_Question_Sets[[#This Row],[Value 6]]&lt;&gt;"",1,0))</f>
        <v>0</v>
      </c>
      <c r="BY15"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Z15"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15" s="8">
        <f ca="1">IF(Table_Repeating_Question_Sets[[#This Row],[Header]]="Yes","",_xlfn.NUMBERVALUE(INDIRECT(SUBSTITUTE(ADDRESS(1,COLUMN(Table_Repeating_Question_Sets[[#This Row],[Count 7]]),4),"1","")&amp;ROW(Table_Repeating_Question_Sets[[#This Row],[Count 7]])+1))+IF(Table_Repeating_Question_Sets[[#This Row],[Value 7]]&lt;&gt;"",1,0))</f>
        <v>0</v>
      </c>
      <c r="CB15"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CC15"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15" s="8">
        <f ca="1">IF(Table_Repeating_Question_Sets[[#This Row],[Header]]="Yes","",_xlfn.NUMBERVALUE(INDIRECT(SUBSTITUTE(ADDRESS(1,COLUMN(Table_Repeating_Question_Sets[[#This Row],[Count 8]]),4),"1","")&amp;ROW(Table_Repeating_Question_Sets[[#This Row],[Count 8]])+1))+IF(Table_Repeating_Question_Sets[[#This Row],[Value 8]]&lt;&gt;"",1,0))</f>
        <v>0</v>
      </c>
      <c r="CE15"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CF15"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15" s="8">
        <f ca="1">IF(Table_Repeating_Question_Sets[[#This Row],[Header]]="Yes","",_xlfn.NUMBERVALUE(INDIRECT(SUBSTITUTE(ADDRESS(1,COLUMN(Table_Repeating_Question_Sets[[#This Row],[Count 9]]),4),"1","")&amp;ROW(Table_Repeating_Question_Sets[[#This Row],[Count 9]])+1))+IF(Table_Repeating_Question_Sets[[#This Row],[Value 9]]&lt;&gt;"",1,0))</f>
        <v>0</v>
      </c>
      <c r="CH15"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CI15"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15" s="8">
        <f ca="1">IF(Table_Repeating_Question_Sets[[#This Row],[Header]]="Yes","",_xlfn.NUMBERVALUE(INDIRECT(SUBSTITUTE(ADDRESS(1,COLUMN(Table_Repeating_Question_Sets[[#This Row],[Count 10]]),4),"1","")&amp;ROW(Table_Repeating_Question_Sets[[#This Row],[Count 10]])+1))+IF(Table_Repeating_Question_Sets[[#This Row],[Value 10]]&lt;&gt;"",1,0))</f>
        <v>0</v>
      </c>
      <c r="CK15"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L15"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15"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15" s="8" t="str">
        <f>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
      </c>
    </row>
    <row r="16" spans="2:92" ht="29.25" thickBot="1">
      <c r="B16" s="34" t="s">
        <v>644</v>
      </c>
      <c r="C16" s="13" t="s">
        <v>49</v>
      </c>
      <c r="D16" s="13" t="str">
        <f ca="1">IF(Table_Repeating_Question_Sets[[#This Row],[Header]]="Yes","",
IF(INDIRECT(SUBSTITUTE(ADDRESS(1,COLUMN(),4),"1","")&amp;ROW()-1)="",
INDIRECT(SUBSTITUTE(ADDRESS(1,COLUMN(Table_Repeating_Question_Sets[[#This Row],[Property]]),4),"1","")&amp;ROW()-1),
INDIRECT(SUBSTITUTE(ADDRESS(1,COLUMN(),4),"1","")&amp;ROW()-1)))</f>
        <v/>
      </c>
      <c r="E16" s="1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repeating4</v>
      </c>
      <c r="F16" s="13" t="str">
        <f ca="1">IF(Table_Repeating_Question_Sets[[#This Row],[Header]]="Yes","",IF(INDIRECT(SUBSTITUTE(ADDRESS(1,COLUMN(),4),"1","")&amp;ROW()-1)="",
INDIRECT(SUBSTITUTE(ADDRESS(1,COLUMN(Table_Repeating_Question_Sets[[#This Row],[Property]]),4),"1","")&amp;ROW()-1),INDIRECT(SUBSTITUTE(ADDRESS(1,COLUMN(),4),"1","")&amp;ROW()-1)))</f>
        <v/>
      </c>
      <c r="G16" s="1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[XX].repeating4</v>
      </c>
      <c r="H16" s="13" t="str">
        <f>IF(Table_Repeating_Question_Sets[[#This Row],[Header]]="Yes","",IF(Table_Repeating_Question_Sets[[#This Row],[Property]]&lt;&gt;"",SUBSTITUTE(Table_Repeating_Question_Sets[[#This Row],[Property]]," ",""),""))</f>
        <v/>
      </c>
      <c r="I16" s="40"/>
      <c r="J16" s="40"/>
      <c r="K16" s="40"/>
      <c r="L16" s="40"/>
      <c r="M16" s="40"/>
      <c r="N16" s="40"/>
      <c r="O16" s="40"/>
      <c r="P16" s="40"/>
      <c r="Q16" s="40"/>
      <c r="R16" s="40"/>
      <c r="S16" s="23"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6" s="23" t="str">
        <f>IF(Table_Repeating_Question_Sets[[#This Row],[Header]]&lt;&gt;"Yes",COUNTA(Table_Repeating_Question_Sets[[#This Row],[Value 1]:[Value 10]]),"")</f>
        <v/>
      </c>
      <c r="U16" s="13"/>
      <c r="V16" s="13"/>
      <c r="W16" s="13"/>
      <c r="X16" s="51"/>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t="str">
        <f ca="1">IF(Table_Repeating_Question_Sets[[#This Row],[Header]]="Yes","",_xlfn.NUMBERVALUE(INDIRECT(SUBSTITUTE(ADDRESS(1,COLUMN(Table_Repeating_Question_Sets[[#This Row],[Count 1]]),4),"1","")&amp;ROW(Table_Repeating_Question_Sets[[#This Row],[Count 1]])+1))+IF(Table_Repeating_Question_Sets[[#This Row],[Value 1]]&lt;&gt;"",1,0))</f>
        <v/>
      </c>
      <c r="BJ16" s="1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K16" s="1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16" s="13" t="str">
        <f ca="1">IF(Table_Repeating_Question_Sets[[#This Row],[Header]]="Yes","",_xlfn.NUMBERVALUE(INDIRECT(SUBSTITUTE(ADDRESS(1,COLUMN(Table_Repeating_Question_Sets[[#This Row],[Count 2]]),4),"1","")&amp;ROW(Table_Repeating_Question_Sets[[#This Row],[Count 2]])+1))+IF(Table_Repeating_Question_Sets[[#This Row],[Value 2]]&lt;&gt;"",1,0))</f>
        <v/>
      </c>
      <c r="BM16" s="1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N16" s="1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16" s="13" t="str">
        <f ca="1">IF(Table_Repeating_Question_Sets[[#This Row],[Header]]="Yes","",_xlfn.NUMBERVALUE(INDIRECT(SUBSTITUTE(ADDRESS(1,COLUMN(Table_Repeating_Question_Sets[[#This Row],[Count 3]]),4),"1","")&amp;ROW(Table_Repeating_Question_Sets[[#This Row],[Count 3]])+1))+IF(Table_Repeating_Question_Sets[[#This Row],[Value 3]]&lt;&gt;"",1,0))</f>
        <v/>
      </c>
      <c r="BP16" s="1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Q16" s="1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16" s="13" t="str">
        <f ca="1">IF(Table_Repeating_Question_Sets[[#This Row],[Header]]="Yes","",_xlfn.NUMBERVALUE(INDIRECT(SUBSTITUTE(ADDRESS(1,COLUMN(Table_Repeating_Question_Sets[[#This Row],[Count 4]]),4),"1","")&amp;ROW(Table_Repeating_Question_Sets[[#This Row],[Count 4]])+1))+IF(Table_Repeating_Question_Sets[[#This Row],[Value 4]]&lt;&gt;"",1,0))</f>
        <v/>
      </c>
      <c r="BS16" s="1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T16" s="1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16" s="13" t="str">
        <f ca="1">IF(Table_Repeating_Question_Sets[[#This Row],[Header]]="Yes","",_xlfn.NUMBERVALUE(INDIRECT(SUBSTITUTE(ADDRESS(1,COLUMN(Table_Repeating_Question_Sets[[#This Row],[Count 5]]),4),"1","")&amp;ROW(Table_Repeating_Question_Sets[[#This Row],[Count 5]])+1))+IF(Table_Repeating_Question_Sets[[#This Row],[Value 5]]&lt;&gt;"",1,0))</f>
        <v/>
      </c>
      <c r="BV16" s="1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W16" s="1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16" s="13" t="str">
        <f ca="1">IF(Table_Repeating_Question_Sets[[#This Row],[Header]]="Yes","",_xlfn.NUMBERVALUE(INDIRECT(SUBSTITUTE(ADDRESS(1,COLUMN(Table_Repeating_Question_Sets[[#This Row],[Count 6]]),4),"1","")&amp;ROW(Table_Repeating_Question_Sets[[#This Row],[Count 6]])+1))+IF(Table_Repeating_Question_Sets[[#This Row],[Value 6]]&lt;&gt;"",1,0))</f>
        <v/>
      </c>
      <c r="BY16" s="1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Z16" s="1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16" s="13" t="str">
        <f ca="1">IF(Table_Repeating_Question_Sets[[#This Row],[Header]]="Yes","",_xlfn.NUMBERVALUE(INDIRECT(SUBSTITUTE(ADDRESS(1,COLUMN(Table_Repeating_Question_Sets[[#This Row],[Count 7]]),4),"1","")&amp;ROW(Table_Repeating_Question_Sets[[#This Row],[Count 7]])+1))+IF(Table_Repeating_Question_Sets[[#This Row],[Value 7]]&lt;&gt;"",1,0))</f>
        <v/>
      </c>
      <c r="CB16" s="1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CC16" s="1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16" s="13" t="str">
        <f ca="1">IF(Table_Repeating_Question_Sets[[#This Row],[Header]]="Yes","",_xlfn.NUMBERVALUE(INDIRECT(SUBSTITUTE(ADDRESS(1,COLUMN(Table_Repeating_Question_Sets[[#This Row],[Count 8]]),4),"1","")&amp;ROW(Table_Repeating_Question_Sets[[#This Row],[Count 8]])+1))+IF(Table_Repeating_Question_Sets[[#This Row],[Value 8]]&lt;&gt;"",1,0))</f>
        <v/>
      </c>
      <c r="CE16" s="1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CF16" s="1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16" s="13" t="str">
        <f ca="1">IF(Table_Repeating_Question_Sets[[#This Row],[Header]]="Yes","",_xlfn.NUMBERVALUE(INDIRECT(SUBSTITUTE(ADDRESS(1,COLUMN(Table_Repeating_Question_Sets[[#This Row],[Count 9]]),4),"1","")&amp;ROW(Table_Repeating_Question_Sets[[#This Row],[Count 9]])+1))+IF(Table_Repeating_Question_Sets[[#This Row],[Value 9]]&lt;&gt;"",1,0))</f>
        <v/>
      </c>
      <c r="CH16" s="1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CI16" s="1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16" s="13" t="str">
        <f ca="1">IF(Table_Repeating_Question_Sets[[#This Row],[Header]]="Yes","",_xlfn.NUMBERVALUE(INDIRECT(SUBSTITUTE(ADDRESS(1,COLUMN(Table_Repeating_Question_Sets[[#This Row],[Count 10]]),4),"1","")&amp;ROW(Table_Repeating_Question_Sets[[#This Row],[Count 10]])+1))+IF(Table_Repeating_Question_Sets[[#This Row],[Value 10]]&lt;&gt;"",1,0))</f>
        <v/>
      </c>
      <c r="CK16" s="1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L16" s="1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16" s="1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16" s="13" t="str">
        <f ca="1">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v>
      </c>
    </row>
    <row r="17" spans="2:92" s="16" customFormat="1" ht="21" hidden="1" customHeight="1">
      <c r="B17" s="8"/>
      <c r="C17" s="8"/>
      <c r="D17" s="8" t="str">
        <f ca="1">IF(Table_Repeating_Question_Sets[[#This Row],[Header]]="Yes","",
IF(INDIRECT(SUBSTITUTE(ADDRESS(1,COLUMN(),4),"1","")&amp;ROW()-1)="",
INDIRECT(SUBSTITUTE(ADDRESS(1,COLUMN(Table_Repeating_Question_Sets[[#This Row],[Property]]),4),"1","")&amp;ROW()-1),
INDIRECT(SUBSTITUTE(ADDRESS(1,COLUMN(),4),"1","")&amp;ROW()-1)))</f>
        <v>Repeating 4</v>
      </c>
      <c r="E1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7" s="8" t="str">
        <f ca="1">IF(Table_Repeating_Question_Sets[[#This Row],[Header]]="Yes","",IF(INDIRECT(SUBSTITUTE(ADDRESS(1,COLUMN(),4),"1","")&amp;ROW()-1)="",
INDIRECT(SUBSTITUTE(ADDRESS(1,COLUMN(Table_Repeating_Question_Sets[[#This Row],[Property]]),4),"1","")&amp;ROW()-1),INDIRECT(SUBSTITUTE(ADDRESS(1,COLUMN(),4),"1","")&amp;ROW()-1)))</f>
        <v>Repeating 4</v>
      </c>
      <c r="G17"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7" s="8" t="str">
        <f>IF(Table_Repeating_Question_Sets[[#This Row],[Header]]="Yes","",IF(Table_Repeating_Question_Sets[[#This Row],[Property]]&lt;&gt;"",SUBSTITUTE(Table_Repeating_Question_Sets[[#This Row],[Property]]," ",""),""))</f>
        <v/>
      </c>
      <c r="I17" s="60"/>
      <c r="J17" s="60"/>
      <c r="K17" s="60"/>
      <c r="L17" s="60"/>
      <c r="M17" s="60"/>
      <c r="N17" s="60"/>
      <c r="O17" s="60"/>
      <c r="P17" s="60"/>
      <c r="Q17" s="60"/>
      <c r="R17" s="60"/>
      <c r="S17" s="6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7" s="61">
        <f>IF(Table_Repeating_Question_Sets[[#This Row],[Header]]&lt;&gt;"Yes",COUNTA(Table_Repeating_Question_Sets[[#This Row],[Value 1]:[Value 10]]),"")</f>
        <v>0</v>
      </c>
      <c r="U17" s="8"/>
      <c r="V17" s="8"/>
      <c r="W17" s="8"/>
      <c r="X17" s="52"/>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f ca="1">IF(Table_Repeating_Question_Sets[[#This Row],[Header]]="Yes","",_xlfn.NUMBERVALUE(INDIRECT(SUBSTITUTE(ADDRESS(1,COLUMN(Table_Repeating_Question_Sets[[#This Row],[Count 1]]),4),"1","")&amp;ROW(Table_Repeating_Question_Sets[[#This Row],[Count 1]])+1))+IF(Table_Repeating_Question_Sets[[#This Row],[Value 1]]&lt;&gt;"",1,0))</f>
        <v>0</v>
      </c>
      <c r="BJ17"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K1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17" s="8">
        <f ca="1">IF(Table_Repeating_Question_Sets[[#This Row],[Header]]="Yes","",_xlfn.NUMBERVALUE(INDIRECT(SUBSTITUTE(ADDRESS(1,COLUMN(Table_Repeating_Question_Sets[[#This Row],[Count 2]]),4),"1","")&amp;ROW(Table_Repeating_Question_Sets[[#This Row],[Count 2]])+1))+IF(Table_Repeating_Question_Sets[[#This Row],[Value 2]]&lt;&gt;"",1,0))</f>
        <v>0</v>
      </c>
      <c r="BM17"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N1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17" s="8">
        <f ca="1">IF(Table_Repeating_Question_Sets[[#This Row],[Header]]="Yes","",_xlfn.NUMBERVALUE(INDIRECT(SUBSTITUTE(ADDRESS(1,COLUMN(Table_Repeating_Question_Sets[[#This Row],[Count 3]]),4),"1","")&amp;ROW(Table_Repeating_Question_Sets[[#This Row],[Count 3]])+1))+IF(Table_Repeating_Question_Sets[[#This Row],[Value 3]]&lt;&gt;"",1,0))</f>
        <v>0</v>
      </c>
      <c r="BP17"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Q1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17" s="8">
        <f ca="1">IF(Table_Repeating_Question_Sets[[#This Row],[Header]]="Yes","",_xlfn.NUMBERVALUE(INDIRECT(SUBSTITUTE(ADDRESS(1,COLUMN(Table_Repeating_Question_Sets[[#This Row],[Count 4]]),4),"1","")&amp;ROW(Table_Repeating_Question_Sets[[#This Row],[Count 4]])+1))+IF(Table_Repeating_Question_Sets[[#This Row],[Value 4]]&lt;&gt;"",1,0))</f>
        <v>0</v>
      </c>
      <c r="BS17"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T1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17" s="8">
        <f ca="1">IF(Table_Repeating_Question_Sets[[#This Row],[Header]]="Yes","",_xlfn.NUMBERVALUE(INDIRECT(SUBSTITUTE(ADDRESS(1,COLUMN(Table_Repeating_Question_Sets[[#This Row],[Count 5]]),4),"1","")&amp;ROW(Table_Repeating_Question_Sets[[#This Row],[Count 5]])+1))+IF(Table_Repeating_Question_Sets[[#This Row],[Value 5]]&lt;&gt;"",1,0))</f>
        <v>0</v>
      </c>
      <c r="BV17"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W1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17" s="8">
        <f ca="1">IF(Table_Repeating_Question_Sets[[#This Row],[Header]]="Yes","",_xlfn.NUMBERVALUE(INDIRECT(SUBSTITUTE(ADDRESS(1,COLUMN(Table_Repeating_Question_Sets[[#This Row],[Count 6]]),4),"1","")&amp;ROW(Table_Repeating_Question_Sets[[#This Row],[Count 6]])+1))+IF(Table_Repeating_Question_Sets[[#This Row],[Value 6]]&lt;&gt;"",1,0))</f>
        <v>0</v>
      </c>
      <c r="BY17"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Z1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17" s="8">
        <f ca="1">IF(Table_Repeating_Question_Sets[[#This Row],[Header]]="Yes","",_xlfn.NUMBERVALUE(INDIRECT(SUBSTITUTE(ADDRESS(1,COLUMN(Table_Repeating_Question_Sets[[#This Row],[Count 7]]),4),"1","")&amp;ROW(Table_Repeating_Question_Sets[[#This Row],[Count 7]])+1))+IF(Table_Repeating_Question_Sets[[#This Row],[Value 7]]&lt;&gt;"",1,0))</f>
        <v>0</v>
      </c>
      <c r="CB17"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CC1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17" s="8">
        <f ca="1">IF(Table_Repeating_Question_Sets[[#This Row],[Header]]="Yes","",_xlfn.NUMBERVALUE(INDIRECT(SUBSTITUTE(ADDRESS(1,COLUMN(Table_Repeating_Question_Sets[[#This Row],[Count 8]]),4),"1","")&amp;ROW(Table_Repeating_Question_Sets[[#This Row],[Count 8]])+1))+IF(Table_Repeating_Question_Sets[[#This Row],[Value 8]]&lt;&gt;"",1,0))</f>
        <v>0</v>
      </c>
      <c r="CE17"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CF1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17" s="8">
        <f ca="1">IF(Table_Repeating_Question_Sets[[#This Row],[Header]]="Yes","",_xlfn.NUMBERVALUE(INDIRECT(SUBSTITUTE(ADDRESS(1,COLUMN(Table_Repeating_Question_Sets[[#This Row],[Count 9]]),4),"1","")&amp;ROW(Table_Repeating_Question_Sets[[#This Row],[Count 9]])+1))+IF(Table_Repeating_Question_Sets[[#This Row],[Value 9]]&lt;&gt;"",1,0))</f>
        <v>0</v>
      </c>
      <c r="CH17"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CI1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17" s="8">
        <f ca="1">IF(Table_Repeating_Question_Sets[[#This Row],[Header]]="Yes","",_xlfn.NUMBERVALUE(INDIRECT(SUBSTITUTE(ADDRESS(1,COLUMN(Table_Repeating_Question_Sets[[#This Row],[Count 10]]),4),"1","")&amp;ROW(Table_Repeating_Question_Sets[[#This Row],[Count 10]])+1))+IF(Table_Repeating_Question_Sets[[#This Row],[Value 10]]&lt;&gt;"",1,0))</f>
        <v>0</v>
      </c>
      <c r="CK17"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L1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17"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17" s="8" t="str">
        <f>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
      </c>
    </row>
    <row r="18" spans="2:92" ht="29.25" thickBot="1">
      <c r="B18" s="34" t="s">
        <v>121</v>
      </c>
      <c r="C18" s="13" t="s">
        <v>49</v>
      </c>
      <c r="D18" s="13" t="str">
        <f ca="1">IF(Table_Repeating_Question_Sets[[#This Row],[Header]]="Yes","",
IF(INDIRECT(SUBSTITUTE(ADDRESS(1,COLUMN(),4),"1","")&amp;ROW()-1)="",
INDIRECT(SUBSTITUTE(ADDRESS(1,COLUMN(Table_Repeating_Question_Sets[[#This Row],[Property]]),4),"1","")&amp;ROW()-1),
INDIRECT(SUBSTITUTE(ADDRESS(1,COLUMN(),4),"1","")&amp;ROW()-1)))</f>
        <v/>
      </c>
      <c r="E18" s="1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18" s="13" t="str">
        <f ca="1">IF(Table_Repeating_Question_Sets[[#This Row],[Header]]="Yes","",IF(INDIRECT(SUBSTITUTE(ADDRESS(1,COLUMN(),4),"1","")&amp;ROW()-1)="",
INDIRECT(SUBSTITUTE(ADDRESS(1,COLUMN(Table_Repeating_Question_Sets[[#This Row],[Property]]),4),"1","")&amp;ROW()-1),INDIRECT(SUBSTITUTE(ADDRESS(1,COLUMN(),4),"1","")&amp;ROW()-1)))</f>
        <v/>
      </c>
      <c r="G18" s="1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18" s="13" t="str">
        <f>IF(Table_Repeating_Question_Sets[[#This Row],[Header]]="Yes","",IF(Table_Repeating_Question_Sets[[#This Row],[Property]]&lt;&gt;"",SUBSTITUTE(Table_Repeating_Question_Sets[[#This Row],[Property]]," ",""),""))</f>
        <v/>
      </c>
      <c r="I18" s="40"/>
      <c r="J18" s="40"/>
      <c r="K18" s="40"/>
      <c r="L18" s="40"/>
      <c r="M18" s="40"/>
      <c r="N18" s="40"/>
      <c r="O18" s="40"/>
      <c r="P18" s="40"/>
      <c r="Q18" s="40"/>
      <c r="R18" s="40"/>
      <c r="S18" s="23"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8" s="23" t="str">
        <f>IF(Table_Repeating_Question_Sets[[#This Row],[Header]]&lt;&gt;"Yes",COUNTA(Table_Repeating_Question_Sets[[#This Row],[Value 1]:[Value 10]]),"")</f>
        <v/>
      </c>
      <c r="U18" s="13"/>
      <c r="V18" s="13"/>
      <c r="W18" s="13"/>
      <c r="X18" s="51"/>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t="str">
        <f ca="1">IF(Table_Repeating_Question_Sets[[#This Row],[Header]]="Yes","",_xlfn.NUMBERVALUE(INDIRECT(SUBSTITUTE(ADDRESS(1,COLUMN(Table_Repeating_Question_Sets[[#This Row],[Count 1]]),4),"1","")&amp;ROW(Table_Repeating_Question_Sets[[#This Row],[Count 1]])+1))+IF(Table_Repeating_Question_Sets[[#This Row],[Value 1]]&lt;&gt;"",1,0))</f>
        <v/>
      </c>
      <c r="BJ18" s="1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K18" s="1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18" s="13" t="str">
        <f ca="1">IF(Table_Repeating_Question_Sets[[#This Row],[Header]]="Yes","",_xlfn.NUMBERVALUE(INDIRECT(SUBSTITUTE(ADDRESS(1,COLUMN(Table_Repeating_Question_Sets[[#This Row],[Count 2]]),4),"1","")&amp;ROW(Table_Repeating_Question_Sets[[#This Row],[Count 2]])+1))+IF(Table_Repeating_Question_Sets[[#This Row],[Value 2]]&lt;&gt;"",1,0))</f>
        <v/>
      </c>
      <c r="BM18" s="1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N18" s="1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18" s="13" t="str">
        <f ca="1">IF(Table_Repeating_Question_Sets[[#This Row],[Header]]="Yes","",_xlfn.NUMBERVALUE(INDIRECT(SUBSTITUTE(ADDRESS(1,COLUMN(Table_Repeating_Question_Sets[[#This Row],[Count 3]]),4),"1","")&amp;ROW(Table_Repeating_Question_Sets[[#This Row],[Count 3]])+1))+IF(Table_Repeating_Question_Sets[[#This Row],[Value 3]]&lt;&gt;"",1,0))</f>
        <v/>
      </c>
      <c r="BP18" s="1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Q18" s="1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18" s="13" t="str">
        <f ca="1">IF(Table_Repeating_Question_Sets[[#This Row],[Header]]="Yes","",_xlfn.NUMBERVALUE(INDIRECT(SUBSTITUTE(ADDRESS(1,COLUMN(Table_Repeating_Question_Sets[[#This Row],[Count 4]]),4),"1","")&amp;ROW(Table_Repeating_Question_Sets[[#This Row],[Count 4]])+1))+IF(Table_Repeating_Question_Sets[[#This Row],[Value 4]]&lt;&gt;"",1,0))</f>
        <v/>
      </c>
      <c r="BS18" s="1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T18" s="1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18" s="13" t="str">
        <f ca="1">IF(Table_Repeating_Question_Sets[[#This Row],[Header]]="Yes","",_xlfn.NUMBERVALUE(INDIRECT(SUBSTITUTE(ADDRESS(1,COLUMN(Table_Repeating_Question_Sets[[#This Row],[Count 5]]),4),"1","")&amp;ROW(Table_Repeating_Question_Sets[[#This Row],[Count 5]])+1))+IF(Table_Repeating_Question_Sets[[#This Row],[Value 5]]&lt;&gt;"",1,0))</f>
        <v/>
      </c>
      <c r="BV18" s="1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W18" s="1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18" s="13" t="str">
        <f ca="1">IF(Table_Repeating_Question_Sets[[#This Row],[Header]]="Yes","",_xlfn.NUMBERVALUE(INDIRECT(SUBSTITUTE(ADDRESS(1,COLUMN(Table_Repeating_Question_Sets[[#This Row],[Count 6]]),4),"1","")&amp;ROW(Table_Repeating_Question_Sets[[#This Row],[Count 6]])+1))+IF(Table_Repeating_Question_Sets[[#This Row],[Value 6]]&lt;&gt;"",1,0))</f>
        <v/>
      </c>
      <c r="BY18" s="1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Z18" s="1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18" s="13" t="str">
        <f ca="1">IF(Table_Repeating_Question_Sets[[#This Row],[Header]]="Yes","",_xlfn.NUMBERVALUE(INDIRECT(SUBSTITUTE(ADDRESS(1,COLUMN(Table_Repeating_Question_Sets[[#This Row],[Count 7]]),4),"1","")&amp;ROW(Table_Repeating_Question_Sets[[#This Row],[Count 7]])+1))+IF(Table_Repeating_Question_Sets[[#This Row],[Value 7]]&lt;&gt;"",1,0))</f>
        <v/>
      </c>
      <c r="CB18" s="1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CC18" s="1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18" s="13" t="str">
        <f ca="1">IF(Table_Repeating_Question_Sets[[#This Row],[Header]]="Yes","",_xlfn.NUMBERVALUE(INDIRECT(SUBSTITUTE(ADDRESS(1,COLUMN(Table_Repeating_Question_Sets[[#This Row],[Count 8]]),4),"1","")&amp;ROW(Table_Repeating_Question_Sets[[#This Row],[Count 8]])+1))+IF(Table_Repeating_Question_Sets[[#This Row],[Value 8]]&lt;&gt;"",1,0))</f>
        <v/>
      </c>
      <c r="CE18" s="1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CF18" s="1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18" s="13" t="str">
        <f ca="1">IF(Table_Repeating_Question_Sets[[#This Row],[Header]]="Yes","",_xlfn.NUMBERVALUE(INDIRECT(SUBSTITUTE(ADDRESS(1,COLUMN(Table_Repeating_Question_Sets[[#This Row],[Count 9]]),4),"1","")&amp;ROW(Table_Repeating_Question_Sets[[#This Row],[Count 9]])+1))+IF(Table_Repeating_Question_Sets[[#This Row],[Value 9]]&lt;&gt;"",1,0))</f>
        <v/>
      </c>
      <c r="CH18" s="1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CI18" s="1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18" s="13" t="str">
        <f ca="1">IF(Table_Repeating_Question_Sets[[#This Row],[Header]]="Yes","",_xlfn.NUMBERVALUE(INDIRECT(SUBSTITUTE(ADDRESS(1,COLUMN(Table_Repeating_Question_Sets[[#This Row],[Count 10]]),4),"1","")&amp;ROW(Table_Repeating_Question_Sets[[#This Row],[Count 10]])+1))+IF(Table_Repeating_Question_Sets[[#This Row],[Value 10]]&lt;&gt;"",1,0))</f>
        <v/>
      </c>
      <c r="CK18" s="1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L18" s="1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18" s="1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18" s="13" t="str">
        <f ca="1">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v>
      </c>
    </row>
    <row r="19" spans="2:92" s="16" customFormat="1" ht="21" hidden="1" customHeight="1">
      <c r="B19" s="8"/>
      <c r="C19" s="8"/>
      <c r="D19" s="8" t="str">
        <f ca="1">IF(Table_Repeating_Question_Sets[[#This Row],[Header]]="Yes","",
IF(INDIRECT(SUBSTITUTE(ADDRESS(1,COLUMN(),4),"1","")&amp;ROW()-1)="",
INDIRECT(SUBSTITUTE(ADDRESS(1,COLUMN(Table_Repeating_Question_Sets[[#This Row],[Property]]),4),"1","")&amp;ROW()-1),
INDIRECT(SUBSTITUTE(ADDRESS(1,COLUMN(),4),"1","")&amp;ROW()-1)))</f>
        <v>Repeating 5</v>
      </c>
      <c r="E19"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9" s="8" t="str">
        <f ca="1">IF(Table_Repeating_Question_Sets[[#This Row],[Header]]="Yes","",IF(INDIRECT(SUBSTITUTE(ADDRESS(1,COLUMN(),4),"1","")&amp;ROW()-1)="",
INDIRECT(SUBSTITUTE(ADDRESS(1,COLUMN(Table_Repeating_Question_Sets[[#This Row],[Property]]),4),"1","")&amp;ROW()-1),INDIRECT(SUBSTITUTE(ADDRESS(1,COLUMN(),4),"1","")&amp;ROW()-1)))</f>
        <v>Repeating 5</v>
      </c>
      <c r="G19"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9" s="8" t="str">
        <f>IF(Table_Repeating_Question_Sets[[#This Row],[Header]]="Yes","",IF(Table_Repeating_Question_Sets[[#This Row],[Property]]&lt;&gt;"",SUBSTITUTE(Table_Repeating_Question_Sets[[#This Row],[Property]]," ",""),""))</f>
        <v/>
      </c>
      <c r="I19" s="60"/>
      <c r="J19" s="60"/>
      <c r="K19" s="60"/>
      <c r="L19" s="60"/>
      <c r="M19" s="60"/>
      <c r="N19" s="60"/>
      <c r="O19" s="60"/>
      <c r="P19" s="60"/>
      <c r="Q19" s="60"/>
      <c r="R19" s="60"/>
      <c r="S19" s="61">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9" s="61">
        <f>IF(Table_Repeating_Question_Sets[[#This Row],[Header]]&lt;&gt;"Yes",COUNTA(Table_Repeating_Question_Sets[[#This Row],[Value 1]:[Value 10]]),"")</f>
        <v>0</v>
      </c>
      <c r="U19" s="8"/>
      <c r="V19" s="8"/>
      <c r="W19" s="8"/>
      <c r="X19" s="52"/>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f ca="1">IF(Table_Repeating_Question_Sets[[#This Row],[Header]]="Yes","",_xlfn.NUMBERVALUE(INDIRECT(SUBSTITUTE(ADDRESS(1,COLUMN(Table_Repeating_Question_Sets[[#This Row],[Count 1]]),4),"1","")&amp;ROW(Table_Repeating_Question_Sets[[#This Row],[Count 1]])+1))+IF(Table_Repeating_Question_Sets[[#This Row],[Value 1]]&lt;&gt;"",1,0))</f>
        <v>0</v>
      </c>
      <c r="BJ19" s="8">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K19"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L19" s="8">
        <f ca="1">IF(Table_Repeating_Question_Sets[[#This Row],[Header]]="Yes","",_xlfn.NUMBERVALUE(INDIRECT(SUBSTITUTE(ADDRESS(1,COLUMN(Table_Repeating_Question_Sets[[#This Row],[Count 2]]),4),"1","")&amp;ROW(Table_Repeating_Question_Sets[[#This Row],[Count 2]])+1))+IF(Table_Repeating_Question_Sets[[#This Row],[Value 2]]&lt;&gt;"",1,0))</f>
        <v>0</v>
      </c>
      <c r="BM19" s="8">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N19"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O19" s="8">
        <f ca="1">IF(Table_Repeating_Question_Sets[[#This Row],[Header]]="Yes","",_xlfn.NUMBERVALUE(INDIRECT(SUBSTITUTE(ADDRESS(1,COLUMN(Table_Repeating_Question_Sets[[#This Row],[Count 3]]),4),"1","")&amp;ROW(Table_Repeating_Question_Sets[[#This Row],[Count 3]])+1))+IF(Table_Repeating_Question_Sets[[#This Row],[Value 3]]&lt;&gt;"",1,0))</f>
        <v>0</v>
      </c>
      <c r="BP19" s="8">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Q19"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R19" s="8">
        <f ca="1">IF(Table_Repeating_Question_Sets[[#This Row],[Header]]="Yes","",_xlfn.NUMBERVALUE(INDIRECT(SUBSTITUTE(ADDRESS(1,COLUMN(Table_Repeating_Question_Sets[[#This Row],[Count 4]]),4),"1","")&amp;ROW(Table_Repeating_Question_Sets[[#This Row],[Count 4]])+1))+IF(Table_Repeating_Question_Sets[[#This Row],[Value 4]]&lt;&gt;"",1,0))</f>
        <v>0</v>
      </c>
      <c r="BS19" s="8">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T19"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U19" s="8">
        <f ca="1">IF(Table_Repeating_Question_Sets[[#This Row],[Header]]="Yes","",_xlfn.NUMBERVALUE(INDIRECT(SUBSTITUTE(ADDRESS(1,COLUMN(Table_Repeating_Question_Sets[[#This Row],[Count 5]]),4),"1","")&amp;ROW(Table_Repeating_Question_Sets[[#This Row],[Count 5]])+1))+IF(Table_Repeating_Question_Sets[[#This Row],[Value 5]]&lt;&gt;"",1,0))</f>
        <v>0</v>
      </c>
      <c r="BV19" s="8">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W19"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X19" s="8">
        <f ca="1">IF(Table_Repeating_Question_Sets[[#This Row],[Header]]="Yes","",_xlfn.NUMBERVALUE(INDIRECT(SUBSTITUTE(ADDRESS(1,COLUMN(Table_Repeating_Question_Sets[[#This Row],[Count 6]]),4),"1","")&amp;ROW(Table_Repeating_Question_Sets[[#This Row],[Count 6]])+1))+IF(Table_Repeating_Question_Sets[[#This Row],[Value 6]]&lt;&gt;"",1,0))</f>
        <v>0</v>
      </c>
      <c r="BY19" s="8">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Z19"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CA19" s="8">
        <f ca="1">IF(Table_Repeating_Question_Sets[[#This Row],[Header]]="Yes","",_xlfn.NUMBERVALUE(INDIRECT(SUBSTITUTE(ADDRESS(1,COLUMN(Table_Repeating_Question_Sets[[#This Row],[Count 7]]),4),"1","")&amp;ROW(Table_Repeating_Question_Sets[[#This Row],[Count 7]])+1))+IF(Table_Repeating_Question_Sets[[#This Row],[Value 7]]&lt;&gt;"",1,0))</f>
        <v>0</v>
      </c>
      <c r="CB19" s="8">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CC19"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CD19" s="8">
        <f ca="1">IF(Table_Repeating_Question_Sets[[#This Row],[Header]]="Yes","",_xlfn.NUMBERVALUE(INDIRECT(SUBSTITUTE(ADDRESS(1,COLUMN(Table_Repeating_Question_Sets[[#This Row],[Count 8]]),4),"1","")&amp;ROW(Table_Repeating_Question_Sets[[#This Row],[Count 8]])+1))+IF(Table_Repeating_Question_Sets[[#This Row],[Value 8]]&lt;&gt;"",1,0))</f>
        <v>0</v>
      </c>
      <c r="CE19" s="8">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CF19"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CG19" s="8">
        <f ca="1">IF(Table_Repeating_Question_Sets[[#This Row],[Header]]="Yes","",_xlfn.NUMBERVALUE(INDIRECT(SUBSTITUTE(ADDRESS(1,COLUMN(Table_Repeating_Question_Sets[[#This Row],[Count 9]]),4),"1","")&amp;ROW(Table_Repeating_Question_Sets[[#This Row],[Count 9]])+1))+IF(Table_Repeating_Question_Sets[[#This Row],[Value 9]]&lt;&gt;"",1,0))</f>
        <v>0</v>
      </c>
      <c r="CH19" s="8">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CI19"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CJ19" s="8">
        <f ca="1">IF(Table_Repeating_Question_Sets[[#This Row],[Header]]="Yes","",_xlfn.NUMBERVALUE(INDIRECT(SUBSTITUTE(ADDRESS(1,COLUMN(Table_Repeating_Question_Sets[[#This Row],[Count 10]]),4),"1","")&amp;ROW(Table_Repeating_Question_Sets[[#This Row],[Count 10]])+1))+IF(Table_Repeating_Question_Sets[[#This Row],[Value 10]]&lt;&gt;"",1,0))</f>
        <v>0</v>
      </c>
      <c r="CK19" s="8">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L19"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M19" s="8"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N19" s="8" t="str">
        <f>IF(Table_Repeating_Question_Sets[[#This Row],[Header]]="Yes",
IF(_xlfn.TEXTJOIN(",",TRUE,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)&lt;&gt;"",
"["&amp;_xlfn.TEXTJOIN(",",TRUE,
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
)&amp;"]","[]"),"")</f>
        <v/>
      </c>
    </row>
  </sheetData>
  <sheetProtection insertRows="0" deleteRows="0"/>
  <phoneticPr fontId="67" type="noConversion"/>
  <dataValidations count="3">
    <dataValidation type="list" allowBlank="1" showInputMessage="1" showErrorMessage="1" sqref="U14:U19 U5:U13" xr:uid="{00000000-0002-0000-0100-000000000000}">
      <formula1>Select_Repeating_Data_Type</formula1>
    </dataValidation>
    <dataValidation type="list" allowBlank="1" showInputMessage="1" showErrorMessage="1" sqref="X14:X19 X5:X13" xr:uid="{00000000-0002-0000-0100-000001000000}">
      <formula1>Select_Yes_No</formula1>
    </dataValidation>
    <dataValidation type="list" allowBlank="1" showInputMessage="1" showErrorMessage="1" sqref="V14:V1048576 V1:V13" xr:uid="{00000000-0002-0000-0100-000002000000}">
      <formula1>Select_Field_Type_By_Data_Type</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5F34"/>
  </sheetPr>
  <dimension ref="B3:J33"/>
  <sheetViews>
    <sheetView zoomScale="85" zoomScaleNormal="85" workbookViewId="0">
      <selection activeCell="B23" sqref="B23:J23"/>
    </sheetView>
  </sheetViews>
  <sheetFormatPr defaultColWidth="9.140625" defaultRowHeight="15"/>
  <cols>
    <col min="1" max="1" width="9.140625" style="2"/>
    <col min="2" max="2" width="34.42578125" style="2" customWidth="1"/>
    <col min="3" max="3" width="22.140625" style="2" hidden="1" customWidth="1"/>
    <col min="4" max="4" width="29.140625" style="2" customWidth="1"/>
    <col min="5" max="6" width="25.85546875" style="2" customWidth="1"/>
    <col min="7" max="8" width="43.5703125" style="2" customWidth="1"/>
    <col min="9" max="10" width="42.85546875" style="2" customWidth="1"/>
    <col min="11" max="11" width="73.85546875" style="2" customWidth="1"/>
    <col min="12" max="16384" width="9.140625" style="2"/>
  </cols>
  <sheetData>
    <row r="3" spans="2:10" ht="47.25" thickBot="1">
      <c r="B3" s="15" t="s">
        <v>122</v>
      </c>
      <c r="C3" s="15"/>
      <c r="D3" s="15"/>
      <c r="E3" s="15"/>
      <c r="F3" s="15"/>
      <c r="G3" s="15"/>
      <c r="H3" s="15"/>
      <c r="I3" s="15"/>
      <c r="J3" s="15"/>
    </row>
    <row r="5" spans="2:10">
      <c r="B5" t="s">
        <v>6</v>
      </c>
      <c r="C5" t="s">
        <v>2</v>
      </c>
      <c r="D5" t="s">
        <v>123</v>
      </c>
      <c r="E5" t="s">
        <v>124</v>
      </c>
      <c r="F5" t="s">
        <v>1457</v>
      </c>
      <c r="G5" t="s">
        <v>20</v>
      </c>
      <c r="H5" t="s">
        <v>33</v>
      </c>
      <c r="I5" s="1" t="s">
        <v>1151</v>
      </c>
      <c r="J5" s="1" t="s">
        <v>1306</v>
      </c>
    </row>
    <row r="6" spans="2:10" ht="29.25" thickBot="1">
      <c r="B6" s="56" t="s">
        <v>820</v>
      </c>
      <c r="C6" s="13" t="s">
        <v>49</v>
      </c>
      <c r="D6" s="13"/>
      <c r="E6" s="13"/>
      <c r="F6" s="13"/>
      <c r="G6" s="13"/>
      <c r="H6" s="13"/>
      <c r="I6" s="13"/>
      <c r="J6" s="13"/>
    </row>
    <row r="7" spans="2:10" s="16" customFormat="1" ht="21" hidden="1" customHeight="1">
      <c r="B7" s="52"/>
      <c r="C7" s="8"/>
      <c r="D7" s="8"/>
      <c r="E7" s="8"/>
      <c r="F7" s="8"/>
      <c r="G7" s="8"/>
      <c r="H7" s="8"/>
      <c r="I7" s="8"/>
      <c r="J7" s="8"/>
    </row>
    <row r="8" spans="2:10" s="16" customFormat="1" ht="21" customHeight="1">
      <c r="B8" s="115">
        <v>0</v>
      </c>
      <c r="C8" s="8"/>
      <c r="D8" s="9" t="s">
        <v>829</v>
      </c>
      <c r="E8" s="9" t="s">
        <v>1334</v>
      </c>
      <c r="F8" s="9"/>
      <c r="G8" s="8"/>
      <c r="H8" s="8"/>
      <c r="I8" s="8"/>
      <c r="J8" s="8"/>
    </row>
    <row r="9" spans="2:10" s="16" customFormat="1" ht="21" customHeight="1">
      <c r="B9" s="115">
        <v>2000000</v>
      </c>
      <c r="C9" s="11"/>
      <c r="D9" s="9" t="s">
        <v>826</v>
      </c>
      <c r="E9" s="9" t="s">
        <v>1030</v>
      </c>
      <c r="F9" s="9"/>
      <c r="G9" s="9"/>
      <c r="H9" s="9"/>
      <c r="I9" s="9"/>
      <c r="J9" s="9"/>
    </row>
    <row r="10" spans="2:10" s="16" customFormat="1" ht="21" customHeight="1">
      <c r="B10" s="115">
        <v>5000000</v>
      </c>
      <c r="C10" s="11"/>
      <c r="D10" s="9" t="s">
        <v>827</v>
      </c>
      <c r="E10" s="9" t="s">
        <v>1031</v>
      </c>
      <c r="F10" s="9"/>
      <c r="G10" s="8"/>
      <c r="H10" s="8"/>
      <c r="I10" s="8"/>
      <c r="J10" s="8"/>
    </row>
    <row r="11" spans="2:10" s="16" customFormat="1" ht="21" customHeight="1">
      <c r="B11" s="115">
        <v>10000000</v>
      </c>
      <c r="C11" s="11"/>
      <c r="D11" s="9" t="s">
        <v>828</v>
      </c>
      <c r="E11" s="9" t="s">
        <v>1032</v>
      </c>
      <c r="F11" s="9"/>
      <c r="G11" s="8"/>
      <c r="H11" s="8"/>
      <c r="I11" s="8"/>
      <c r="J11" s="8"/>
    </row>
    <row r="12" spans="2:10" ht="29.25" thickBot="1">
      <c r="B12" s="56" t="s">
        <v>974</v>
      </c>
      <c r="C12" s="13" t="s">
        <v>49</v>
      </c>
      <c r="D12" s="13"/>
      <c r="E12" s="13"/>
      <c r="F12" s="13"/>
      <c r="G12" s="13"/>
      <c r="H12" s="13"/>
      <c r="I12" s="13"/>
      <c r="J12" s="13"/>
    </row>
    <row r="13" spans="2:10" s="16" customFormat="1" ht="21" hidden="1" customHeight="1">
      <c r="B13" s="52"/>
      <c r="C13" s="45"/>
      <c r="D13" s="8"/>
      <c r="E13" s="8"/>
      <c r="F13" s="8"/>
      <c r="G13" s="8"/>
      <c r="H13" s="8"/>
      <c r="I13" s="8"/>
      <c r="J13" s="8"/>
    </row>
    <row r="14" spans="2:10" s="16" customFormat="1" ht="21" customHeight="1">
      <c r="B14" s="53" t="s">
        <v>854</v>
      </c>
      <c r="C14" s="45"/>
      <c r="D14" s="8"/>
      <c r="E14" s="8"/>
      <c r="F14" s="8"/>
      <c r="G14" s="8"/>
      <c r="H14" s="8"/>
      <c r="I14" s="8"/>
      <c r="J14" s="8"/>
    </row>
    <row r="15" spans="2:10" s="16" customFormat="1" ht="21" customHeight="1">
      <c r="B15" s="53" t="s">
        <v>137</v>
      </c>
      <c r="C15" s="45"/>
      <c r="D15" s="8"/>
      <c r="E15" s="8"/>
      <c r="F15" s="8"/>
      <c r="G15" s="8"/>
      <c r="H15" s="8"/>
      <c r="I15" s="8"/>
      <c r="J15" s="8"/>
    </row>
    <row r="16" spans="2:10" ht="29.25" thickBot="1">
      <c r="B16" s="56" t="s">
        <v>73</v>
      </c>
      <c r="C16" s="13" t="s">
        <v>49</v>
      </c>
      <c r="D16" s="13"/>
      <c r="E16" s="13"/>
      <c r="F16" s="13"/>
      <c r="G16" s="13"/>
      <c r="H16" s="13"/>
      <c r="I16" s="13"/>
      <c r="J16" s="13"/>
    </row>
    <row r="17" spans="2:10" ht="21" hidden="1" customHeight="1" thickBot="1">
      <c r="B17" s="52"/>
      <c r="C17" s="120"/>
      <c r="D17" s="8"/>
      <c r="E17" s="8"/>
      <c r="F17" s="8"/>
      <c r="G17" s="8"/>
      <c r="H17" s="120"/>
      <c r="I17" s="120"/>
      <c r="J17" s="120"/>
    </row>
    <row r="18" spans="2:10" ht="21" customHeight="1" thickBot="1">
      <c r="B18" s="52" t="s">
        <v>854</v>
      </c>
      <c r="C18" s="120"/>
      <c r="D18" s="52" t="s">
        <v>846</v>
      </c>
      <c r="E18" s="8"/>
      <c r="F18" s="8"/>
      <c r="G18" s="8"/>
      <c r="H18"/>
      <c r="I18"/>
      <c r="J18"/>
    </row>
    <row r="19" spans="2:10" ht="21" customHeight="1" thickBot="1">
      <c r="B19" s="52" t="s">
        <v>853</v>
      </c>
      <c r="C19" s="120"/>
      <c r="D19" s="52" t="s">
        <v>847</v>
      </c>
      <c r="E19" s="8"/>
      <c r="F19" s="8"/>
      <c r="G19" s="9" t="s">
        <v>1203</v>
      </c>
      <c r="H19"/>
      <c r="I19"/>
      <c r="J19"/>
    </row>
    <row r="20" spans="2:10" s="16" customFormat="1" ht="21" customHeight="1">
      <c r="B20" s="52" t="s">
        <v>850</v>
      </c>
      <c r="C20" s="45"/>
      <c r="D20" s="52" t="s">
        <v>848</v>
      </c>
      <c r="E20" s="8"/>
      <c r="F20" s="8"/>
      <c r="G20" s="8"/>
      <c r="H20"/>
      <c r="I20"/>
      <c r="J20"/>
    </row>
    <row r="21" spans="2:10" s="16" customFormat="1" ht="29.25" thickBot="1">
      <c r="B21" s="56" t="s">
        <v>72</v>
      </c>
      <c r="C21" s="34" t="s">
        <v>49</v>
      </c>
      <c r="D21" s="34"/>
      <c r="E21" s="34"/>
      <c r="F21" s="34"/>
      <c r="G21" s="34"/>
      <c r="H21" s="34"/>
      <c r="I21" s="34"/>
      <c r="J21" s="34"/>
    </row>
    <row r="22" spans="2:10" s="16" customFormat="1" ht="21" hidden="1" customHeight="1">
      <c r="B22" s="52"/>
      <c r="C22" s="45"/>
      <c r="D22" s="8"/>
      <c r="E22" s="8"/>
      <c r="F22" s="8"/>
      <c r="G22" s="8"/>
      <c r="H22" s="8"/>
      <c r="I22" s="8"/>
      <c r="J22" s="8"/>
    </row>
    <row r="23" spans="2:10" s="16" customFormat="1" ht="21" customHeight="1">
      <c r="B23" s="52" t="s">
        <v>133</v>
      </c>
      <c r="C23" s="45"/>
      <c r="D23" s="8"/>
      <c r="E23" s="8"/>
      <c r="F23" s="8"/>
      <c r="G23" s="8" t="str">
        <f>IF(Payment_Option_Annual&lt;&gt;"","false","true")</f>
        <v>false</v>
      </c>
      <c r="H23" s="8"/>
      <c r="I23" s="8"/>
      <c r="J23" s="8"/>
    </row>
    <row r="24" spans="2:10" s="16" customFormat="1" ht="21" customHeight="1">
      <c r="B24" s="52" t="s">
        <v>134</v>
      </c>
      <c r="C24" s="45"/>
      <c r="D24" s="8"/>
      <c r="E24" s="8"/>
      <c r="F24" s="8"/>
      <c r="G24" s="8" t="str">
        <f>IF(Payment_Option_Monthly&lt;&gt;"","false","true")</f>
        <v>false</v>
      </c>
      <c r="H24" s="8"/>
      <c r="I24" s="8"/>
      <c r="J24" s="8"/>
    </row>
    <row r="25" spans="2:10" s="16" customFormat="1" ht="21" customHeight="1">
      <c r="B25" s="52" t="s">
        <v>135</v>
      </c>
      <c r="C25" s="45"/>
      <c r="D25" s="8"/>
      <c r="E25" s="8"/>
      <c r="F25" s="8"/>
      <c r="G25" s="8" t="str">
        <f>IF(Payment_Option_Fortnightly&lt;&gt;"","false","true")</f>
        <v>true</v>
      </c>
      <c r="H25" s="8"/>
      <c r="I25" s="8"/>
      <c r="J25" s="8"/>
    </row>
    <row r="26" spans="2:10" s="16" customFormat="1" ht="21" customHeight="1">
      <c r="B26" s="52" t="s">
        <v>136</v>
      </c>
      <c r="C26" s="45"/>
      <c r="D26" s="8"/>
      <c r="E26" s="8"/>
      <c r="F26" s="8"/>
      <c r="G26" s="8" t="str">
        <f>IF(Payment_Option_Weekly&lt;&gt;"","false","true")</f>
        <v>true</v>
      </c>
      <c r="H26" s="8"/>
      <c r="I26" s="8"/>
      <c r="J26" s="8"/>
    </row>
    <row r="27" spans="2:10" s="16" customFormat="1" ht="29.25" thickBot="1">
      <c r="B27" s="56" t="s">
        <v>845</v>
      </c>
      <c r="C27" s="34" t="s">
        <v>49</v>
      </c>
      <c r="D27" s="34"/>
      <c r="E27" s="34"/>
      <c r="F27" s="34"/>
      <c r="G27" s="34"/>
      <c r="H27" s="34"/>
      <c r="I27" s="34"/>
      <c r="J27" s="34"/>
    </row>
    <row r="28" spans="2:10" s="16" customFormat="1" ht="21" hidden="1" customHeight="1">
      <c r="B28" s="52"/>
      <c r="C28" s="45"/>
      <c r="D28" s="8"/>
      <c r="E28" s="8"/>
      <c r="F28" s="8"/>
      <c r="G28" s="8"/>
      <c r="H28" s="8"/>
      <c r="I28" s="8"/>
      <c r="J28" s="8"/>
    </row>
    <row r="29" spans="2:10" s="16" customFormat="1" ht="21" customHeight="1">
      <c r="B29" s="52" t="s">
        <v>1046</v>
      </c>
      <c r="C29" s="45"/>
      <c r="D29" s="8"/>
      <c r="E29" s="8"/>
      <c r="F29" s="8"/>
      <c r="G29" s="8"/>
      <c r="H29" s="8"/>
      <c r="I29" s="8"/>
      <c r="J29" s="8"/>
    </row>
    <row r="30" spans="2:10" s="16" customFormat="1" ht="21" customHeight="1">
      <c r="B30" s="52" t="s">
        <v>139</v>
      </c>
      <c r="C30" s="45"/>
      <c r="D30" s="8"/>
      <c r="E30" s="8"/>
      <c r="F30" s="8"/>
      <c r="G30" s="8"/>
      <c r="H30" s="8"/>
      <c r="I30" s="8"/>
      <c r="J30" s="8"/>
    </row>
    <row r="31" spans="2:10" s="16" customFormat="1" ht="21" customHeight="1">
      <c r="B31" s="52" t="s">
        <v>1047</v>
      </c>
      <c r="C31" s="45"/>
      <c r="D31" s="8"/>
      <c r="E31" s="8"/>
      <c r="F31" s="8"/>
      <c r="G31" s="8"/>
      <c r="H31" s="8"/>
      <c r="I31" s="8"/>
      <c r="J31" s="8"/>
    </row>
    <row r="32" spans="2:10" s="16" customFormat="1" ht="21" customHeight="1">
      <c r="B32" s="52" t="s">
        <v>741</v>
      </c>
      <c r="C32" s="45"/>
      <c r="D32" s="8"/>
      <c r="E32" s="8"/>
      <c r="F32" s="8"/>
      <c r="G32" s="8"/>
      <c r="H32" s="8"/>
      <c r="I32" s="8"/>
      <c r="J32" s="8"/>
    </row>
    <row r="33" spans="2:10" s="16" customFormat="1" ht="29.25" thickBot="1">
      <c r="B33" s="34" t="s">
        <v>140</v>
      </c>
      <c r="C33" s="34" t="s">
        <v>49</v>
      </c>
      <c r="D33" s="34"/>
      <c r="E33" s="34"/>
      <c r="F33" s="34"/>
      <c r="G33" s="34"/>
      <c r="H33" s="34"/>
      <c r="I33" s="34"/>
      <c r="J33" s="34"/>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5F34"/>
  </sheetPr>
  <dimension ref="B2:T6"/>
  <sheetViews>
    <sheetView zoomScale="85" zoomScaleNormal="85" workbookViewId="0">
      <selection activeCell="R21" sqref="R21"/>
    </sheetView>
  </sheetViews>
  <sheetFormatPr defaultColWidth="9.140625" defaultRowHeight="21" customHeight="1"/>
  <cols>
    <col min="1" max="1" width="9.140625" style="2" customWidth="1"/>
    <col min="2" max="2" width="28.7109375" style="2" customWidth="1"/>
    <col min="3" max="3" width="13.85546875" style="2" hidden="1" customWidth="1"/>
    <col min="4" max="4" width="24" style="2" hidden="1" customWidth="1"/>
    <col min="5" max="6" width="34" style="2" hidden="1" customWidth="1"/>
    <col min="7" max="7" width="30.42578125" style="2" hidden="1" customWidth="1"/>
    <col min="8" max="10" width="69.7109375" style="2" hidden="1" customWidth="1"/>
    <col min="11" max="13" width="31.28515625" style="2" hidden="1" customWidth="1"/>
    <col min="14" max="14" width="8.28515625" style="2" hidden="1" customWidth="1"/>
    <col min="15" max="15" width="14.42578125" style="2" customWidth="1"/>
    <col min="16" max="16" width="37.42578125" style="2" customWidth="1"/>
    <col min="17" max="17" width="39.7109375" style="2" customWidth="1"/>
    <col min="18" max="18" width="14.42578125" style="2" customWidth="1"/>
    <col min="19" max="19" width="49.7109375" style="2" customWidth="1"/>
    <col min="20" max="20" width="115.28515625" style="2" customWidth="1"/>
    <col min="21" max="23" width="9.140625" style="2"/>
    <col min="24" max="24" width="20.7109375" style="2" customWidth="1"/>
    <col min="25" max="16384" width="9.140625" style="2"/>
  </cols>
  <sheetData>
    <row r="2" spans="2:20" ht="47.25" thickBot="1">
      <c r="B2" s="15" t="s">
        <v>141</v>
      </c>
      <c r="C2" s="15"/>
      <c r="D2" s="15"/>
      <c r="E2" s="15"/>
      <c r="F2" s="15"/>
      <c r="G2" s="15"/>
      <c r="H2" s="15"/>
      <c r="I2" s="15"/>
      <c r="J2" s="15"/>
      <c r="K2" s="15"/>
      <c r="L2" s="15"/>
      <c r="M2" s="15"/>
      <c r="N2" s="15"/>
      <c r="O2" s="15"/>
      <c r="P2" s="15"/>
      <c r="Q2" s="15"/>
      <c r="R2" s="15"/>
      <c r="S2" s="15"/>
      <c r="T2" s="15"/>
    </row>
    <row r="4" spans="2:20" ht="15">
      <c r="B4" t="s">
        <v>1</v>
      </c>
      <c r="C4" t="s">
        <v>2</v>
      </c>
      <c r="D4" t="s">
        <v>3</v>
      </c>
      <c r="E4" t="s">
        <v>4</v>
      </c>
      <c r="F4" t="s">
        <v>5</v>
      </c>
      <c r="G4" t="s">
        <v>37</v>
      </c>
      <c r="H4" t="s">
        <v>142</v>
      </c>
      <c r="I4" s="86" t="s">
        <v>40</v>
      </c>
      <c r="J4" s="86" t="s">
        <v>41</v>
      </c>
      <c r="K4" s="1" t="s">
        <v>46</v>
      </c>
      <c r="L4" s="1" t="s">
        <v>44</v>
      </c>
      <c r="M4" s="1" t="s">
        <v>45</v>
      </c>
      <c r="N4" s="1" t="s">
        <v>47</v>
      </c>
      <c r="O4" t="s">
        <v>6</v>
      </c>
      <c r="P4" t="s">
        <v>980</v>
      </c>
      <c r="Q4" t="s">
        <v>979</v>
      </c>
      <c r="R4" t="s">
        <v>855</v>
      </c>
      <c r="S4" t="s">
        <v>981</v>
      </c>
      <c r="T4" t="s">
        <v>512</v>
      </c>
    </row>
    <row r="5" spans="2:20" ht="29.25" thickBot="1">
      <c r="B5" s="34" t="s">
        <v>758</v>
      </c>
      <c r="C5" s="34" t="s">
        <v>49</v>
      </c>
      <c r="D5" s="34"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34"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review</v>
      </c>
      <c r="F5" s="34" t="str">
        <f>IF(Table_Triggers[[#This Row],[Header]]="Yes","",IF(Table_Triggers[[#This Row],[Property]]&lt;&gt;"",SUBSTITUTE(Table_Triggers[[#This Row],[Type]]," ","")&amp;SUBSTITUTE(Table_Triggers[[#This Row],[Property]]," ",""),""))</f>
        <v/>
      </c>
      <c r="G5" s="34" t="str">
        <f>IF(Table_Triggers[[#This Row],[Header]]&lt;&gt;"Yes",IF(Table_Triggers[[#This Row],[Value]]=FALSE,"false",IF(Table_Triggers[[#This Row],[Value]]=TRUE,"true","")),"")</f>
        <v/>
      </c>
      <c r="H5" s="34" t="str">
        <f xml:space="preserve">
IF(AND(Table_Triggers[[#This Row],[Header]]&lt;&gt;"Yes",Table_Triggers[[#This Row],[Property]]&lt;&gt;"",Table_Triggers[[#This Row],[Text]]&lt;&gt;""),
"""" &amp;  Table_Triggers[[#This Row],[Key]] &amp; """: {" &amp;
IF(Table_Triggers[[#This Row],[Sidebar Header]]&lt;&gt;"","""header"": """ &amp; Table_Triggers[[#This Row],[Sidebar Header]] &amp; """,","") &amp;
IF(Table_Triggers[[#This Row],[Sidebar Title]]&lt;&gt;"","""title"": """ &amp; Table_Triggers[[#This Row],[Sidebar Title]] &amp; """,","") &amp;
IF(Table_Triggers[[#This Row],[Display Price]]&lt;&gt;"","""displayPrice"": " &amp; IF(Table_Triggers[[#This Row],[Display Price]]="Yes", "true", "false") &amp; ",","") &amp;
IF(Table_Triggers[[#This Row],[Sidebar Message]]&lt;&gt;"","""message"": " &amp; IF(Table_Triggers[[#This Row],[Sidebar Message]]="Yes", "true", "false") &amp; ",","") &amp;
IF(Table_Triggers[[#This Row],[Description]]&lt;&gt;"","""description"": """ &amp; Table_Triggers[[#This Row],[Description]] &amp; """","") &amp;
"}",
"")</f>
        <v/>
      </c>
      <c r="I5" s="34"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"review":{"toolsCover5k": {"displayPrice": true,"message": false,"description": "The amount of tools cover is %{ currencyAsString(toolsLimit) }%."}},</v>
      </c>
      <c r="J5" s="34">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34" t="str">
        <f ca="1">IF(ISNUMBER(Table_Triggers[[#This Row],[Config Use Row]]),INDEX(Table_Triggers[Config Rollup],Table_Triggers[[#This Row],[Config Use Row]]),"")</f>
        <v>"review":{"toolsCover5k": {"displayPrice": true,"message": false,"description": "The amount of tools cover is %{ currencyAsString(toolsLimit) }%."}},</v>
      </c>
      <c r="L5" s="34" t="str">
        <f xml:space="preserve">
IF(AND(Table_Triggers[[#This Row],[Header]]&lt;&gt;"Yes",Table_Triggers[[#This Row],[Property]]&lt;&gt;"",Table_Triggers[[#This Row],[Text]]&lt;&gt;""),
""""&amp;Table_Triggers[[#This Row],[Key]]&amp;""":"&amp;Table_Triggers[[#This Row],[Text]],
"")</f>
        <v/>
      </c>
      <c r="M5" s="34"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"review":{"toolsCover5k":true},</v>
      </c>
      <c r="N5" s="34" t="str">
        <f ca="1">IF(ISNUMBER(Table_Triggers[[#This Row],[Config Use Row]]),INDEX(Table_Triggers[Calculation Rollup],Table_Triggers[[#This Row],[Config Use Row]]),"")</f>
        <v>"review":{"toolsCover5k":true},</v>
      </c>
      <c r="O5" s="34"/>
      <c r="P5" s="34"/>
      <c r="Q5" s="34"/>
      <c r="R5" s="34"/>
      <c r="S5" s="34"/>
      <c r="T5" s="34"/>
    </row>
    <row r="6" spans="2:20" ht="21" customHeight="1">
      <c r="B6" s="8" t="s">
        <v>838</v>
      </c>
      <c r="C6" s="8"/>
      <c r="D6"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Review</v>
      </c>
      <c r="E6"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toolsCover5k</v>
      </c>
      <c r="F6" s="8" t="str">
        <f ca="1">IF(Table_Triggers[[#This Row],[Header]]="Yes","",IF(Table_Triggers[[#This Row],[Property]]&lt;&gt;"",SUBSTITUTE(Table_Triggers[[#This Row],[Type]]," ","")&amp;SUBSTITUTE(Table_Triggers[[#This Row],[Property]]," ",""),""))</f>
        <v>ReviewToolsCover5k</v>
      </c>
      <c r="G6" s="8" t="str">
        <f>IF(Table_Triggers[[#This Row],[Header]]&lt;&gt;"Yes",IF(Table_Triggers[[#This Row],[Value]]=FALSE,"false",IF(Table_Triggers[[#This Row],[Value]]=TRUE,"true","")),"")</f>
        <v>true</v>
      </c>
      <c r="H6" s="8" t="str">
        <f xml:space="preserve">
IF(AND(Table_Triggers[[#This Row],[Header]]&lt;&gt;"Yes",Table_Triggers[[#This Row],[Property]]&lt;&gt;"",Table_Triggers[[#This Row],[Text]]&lt;&gt;""),
"""" &amp;  Table_Triggers[[#This Row],[Key]] &amp; """: {" &amp;
IF(Table_Triggers[[#This Row],[Sidebar Header]]&lt;&gt;"","""header"": """ &amp; Table_Triggers[[#This Row],[Sidebar Header]] &amp; """,","") &amp;
IF(Table_Triggers[[#This Row],[Sidebar Title]]&lt;&gt;"","""title"": """ &amp; Table_Triggers[[#This Row],[Sidebar Title]] &amp; """,","") &amp;
IF(Table_Triggers[[#This Row],[Display Price]]&lt;&gt;"","""displayPrice"": " &amp; IF(Table_Triggers[[#This Row],[Display Price]]="Yes", "true", "false") &amp; ",","") &amp;
IF(Table_Triggers[[#This Row],[Sidebar Message]]&lt;&gt;"","""message"": " &amp; IF(Table_Triggers[[#This Row],[Sidebar Message]]="Yes", "true", "false") &amp; ",","") &amp;
IF(Table_Triggers[[#This Row],[Description]]&lt;&gt;"","""description"": """ &amp; Table_Triggers[[#This Row],[Description]] &amp; """","") &amp;
"}",
"")</f>
        <v>"toolsCover5k": {"displayPrice": true,"message": false,"description": "The amount of tools cover is %{ currencyAsString(toolsLimit) }%."}</v>
      </c>
      <c r="I6" s="90"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"toolsCover5k": {"displayPrice": true,"message": false,"description": "The amount of tools cover is %{ currencyAsString(toolsLimit) }%."}</v>
      </c>
      <c r="J6" s="90"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6" s="9" t="str">
        <f ca="1">IF(ISNUMBER(Table_Triggers[[#This Row],[Config Use Row]]),INDEX(Table_Triggers[Config Rollup],Table_Triggers[[#This Row],[Config Use Row]]),"")</f>
        <v/>
      </c>
      <c r="L6" s="9" t="str">
        <f xml:space="preserve">
IF(AND(Table_Triggers[[#This Row],[Header]]&lt;&gt;"Yes",Table_Triggers[[#This Row],[Property]]&lt;&gt;"",Table_Triggers[[#This Row],[Text]]&lt;&gt;""),
""""&amp;Table_Triggers[[#This Row],[Key]]&amp;""":"&amp;Table_Triggers[[#This Row],[Text]],
"")</f>
        <v>"toolsCover5k":true</v>
      </c>
      <c r="M6" s="9"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"toolsCover5k":true</v>
      </c>
      <c r="N6" s="9" t="str">
        <f ca="1">IF(ISNUMBER(Table_Triggers[[#This Row],[Config Use Row]]),INDEX(Table_Triggers[Calculation Rollup],Table_Triggers[[#This Row],[Config Use Row]]),"")</f>
        <v/>
      </c>
      <c r="O6" s="8" t="b">
        <v>1</v>
      </c>
      <c r="P6" s="8"/>
      <c r="Q6" s="8"/>
      <c r="R6" s="8" t="s">
        <v>49</v>
      </c>
      <c r="S6" s="8" t="s">
        <v>1059</v>
      </c>
      <c r="T6" s="8" t="s">
        <v>1361</v>
      </c>
    </row>
  </sheetData>
  <sheetProtection insertRows="0" deleteRows="0"/>
  <phoneticPr fontId="64" type="noConversion"/>
  <conditionalFormatting sqref="O5:R6">
    <cfRule type="cellIs" dxfId="1"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5F34"/>
  </sheetPr>
  <dimension ref="B2:N82"/>
  <sheetViews>
    <sheetView zoomScale="85" zoomScaleNormal="85" workbookViewId="0">
      <selection activeCell="B2" sqref="B2"/>
    </sheetView>
  </sheetViews>
  <sheetFormatPr defaultColWidth="9.140625" defaultRowHeight="21" customHeight="1"/>
  <cols>
    <col min="1" max="1" width="9.140625" style="2" customWidth="1"/>
    <col min="2" max="2" width="57.140625" style="2" customWidth="1"/>
    <col min="3" max="3" width="12.42578125" style="2" hidden="1" customWidth="1"/>
    <col min="4" max="4" width="19.85546875" style="2" hidden="1" customWidth="1"/>
    <col min="5" max="7" width="36.5703125" style="2" hidden="1" customWidth="1"/>
    <col min="8" max="8" width="29.85546875" style="2" hidden="1" customWidth="1"/>
    <col min="9" max="9" width="51.140625" style="2" hidden="1" customWidth="1"/>
    <col min="10" max="10" width="29.85546875" style="2" customWidth="1"/>
    <col min="11" max="14" width="24.85546875" style="2" hidden="1" customWidth="1"/>
    <col min="15" max="18" width="15" style="2" customWidth="1"/>
    <col min="19" max="22" width="9.140625" style="2"/>
    <col min="23" max="23" width="41.7109375" style="2" customWidth="1"/>
    <col min="24" max="24" width="34.7109375" style="2" customWidth="1"/>
    <col min="25" max="16384" width="9.140625" style="2"/>
  </cols>
  <sheetData>
    <row r="2" spans="2:14" ht="47.25" thickBot="1">
      <c r="B2" s="15" t="str">
        <f>"Risk 1 - " &amp; Risk_1_Name</f>
        <v>Risk 1 - Liability</v>
      </c>
      <c r="C2" s="15"/>
      <c r="D2" s="15"/>
      <c r="E2" s="15"/>
      <c r="F2" s="15"/>
      <c r="G2" s="15"/>
      <c r="H2" s="15"/>
      <c r="I2" s="15"/>
      <c r="J2" s="15"/>
      <c r="K2" s="15"/>
      <c r="L2" s="15"/>
      <c r="M2" s="15"/>
      <c r="N2" s="15"/>
    </row>
    <row r="4" spans="2:14" ht="15">
      <c r="B4" t="s">
        <v>1</v>
      </c>
      <c r="C4" t="s">
        <v>2</v>
      </c>
      <c r="D4" t="s">
        <v>3</v>
      </c>
      <c r="E4" t="s">
        <v>4</v>
      </c>
      <c r="F4" t="s">
        <v>5</v>
      </c>
      <c r="G4" t="s">
        <v>37</v>
      </c>
      <c r="H4" t="s">
        <v>38</v>
      </c>
      <c r="I4" s="1" t="s">
        <v>47</v>
      </c>
      <c r="J4" t="s">
        <v>6</v>
      </c>
      <c r="K4" t="s">
        <v>145</v>
      </c>
      <c r="L4" t="s">
        <v>146</v>
      </c>
      <c r="M4" t="s">
        <v>147</v>
      </c>
      <c r="N4" t="s">
        <v>148</v>
      </c>
    </row>
    <row r="5" spans="2:14" ht="29.25" thickBot="1">
      <c r="B5" s="13" t="s">
        <v>149</v>
      </c>
      <c r="C5" s="13" t="s">
        <v>49</v>
      </c>
      <c r="D5" s="1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1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13" t="str">
        <f>IF(Table_Risk_1[[#This Row],[Header]]="Yes","",IF(Table_Risk_1[[#This Row],[Property]]&lt;&gt;"",Risk_1_Prefix&amp;SUBSTITUTE(Table_Risk_1[[#This Row],[Type]]," ","")&amp;SUBSTITUTE(Table_Risk_1[[#This Row],[Property]]," ",""),""))</f>
        <v/>
      </c>
      <c r="G5" s="1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13" t="str">
        <f>IF(OR(Table_Risk_1[[#This Row],[Header]]="Yes",Table_Risk_1[[#This Row],[Property]]=""),"",IF(OR(Table_Risk_1[[#This Row],[Text]]="true",Table_Risk_1[[#This Row],[Text]]="false",ISNUMBER(Table_Risk_1[[#This Row],[Text]])),Table_Risk_1[[#This Row],[Text]],""""&amp;Table_Risk_1[[#This Row],[Text]]&amp;""""))</f>
        <v/>
      </c>
      <c r="I5" s="1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13"/>
      <c r="K5" s="13"/>
      <c r="L5" s="13"/>
      <c r="M5" s="13"/>
      <c r="N5" s="13"/>
    </row>
    <row r="6" spans="2:14" s="16" customFormat="1" ht="21" hidden="1" customHeight="1">
      <c r="B6" s="8"/>
      <c r="C6" s="8"/>
      <c r="D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8" t="str">
        <f>IF(Table_Risk_1[[#This Row],[Header]]="Yes","",IF(Table_Risk_1[[#This Row],[Property]]&lt;&gt;"",Risk_1_Prefix&amp;SUBSTITUTE(Table_Risk_1[[#This Row],[Type]]," ","")&amp;SUBSTITUTE(Table_Risk_1[[#This Row],[Property]]," ",""),""))</f>
        <v/>
      </c>
      <c r="G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8" t="str">
        <f>IF(OR(Table_Risk_1[[#This Row],[Header]]="Yes",Table_Risk_1[[#This Row],[Property]]=""),"",IF(OR(Table_Risk_1[[#This Row],[Text]]="true",Table_Risk_1[[#This Row],[Text]]="false",ISNUMBER(Table_Risk_1[[#This Row],[Text]])),Table_Risk_1[[#This Row],[Text]],""""&amp;Table_Risk_1[[#This Row],[Text]]&amp;""""))</f>
        <v/>
      </c>
      <c r="I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8"/>
      <c r="K6" s="8"/>
      <c r="L6" s="8"/>
      <c r="M6" s="8"/>
      <c r="N6" s="8"/>
    </row>
    <row r="7" spans="2:14" s="16" customFormat="1" ht="21" customHeight="1">
      <c r="B7" s="8" t="s">
        <v>150</v>
      </c>
      <c r="C7" s="8"/>
      <c r="D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8" t="str">
        <f ca="1">IF(Table_Risk_1[[#This Row],[Header]]="Yes","",IF(Table_Risk_1[[#This Row],[Property]]&lt;&gt;"",Risk_1_Prefix&amp;SUBSTITUTE(Table_Risk_1[[#This Row],[Type]]," ","")&amp;SUBSTITUTE(Table_Risk_1[[#This Row],[Property]]," ",""),""))</f>
        <v>LSettingRiskName</v>
      </c>
      <c r="G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Liability</v>
      </c>
      <c r="H7" s="8" t="str">
        <f ca="1">IF(OR(Table_Risk_1[[#This Row],[Header]]="Yes",Table_Risk_1[[#This Row],[Property]]=""),"",IF(OR(Table_Risk_1[[#This Row],[Text]]="true",Table_Risk_1[[#This Row],[Text]]="false",ISNUMBER(Table_Risk_1[[#This Row],[Text]])),Table_Risk_1[[#This Row],[Text]],""""&amp;Table_Risk_1[[#This Row],[Text]]&amp;""""))</f>
        <v>"Liability"</v>
      </c>
      <c r="I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"riskName":"Liability",</v>
      </c>
      <c r="J7" s="181" t="s">
        <v>1337</v>
      </c>
      <c r="K7" s="8"/>
      <c r="L7" s="8"/>
      <c r="M7" s="8"/>
      <c r="N7" s="8"/>
    </row>
    <row r="8" spans="2:14" s="16" customFormat="1" ht="21" customHeight="1">
      <c r="B8" s="8" t="s">
        <v>151</v>
      </c>
      <c r="C8" s="8"/>
      <c r="D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8" t="str">
        <f ca="1">IF(Table_Risk_1[[#This Row],[Header]]="Yes","",IF(Table_Risk_1[[#This Row],[Property]]&lt;&gt;"",Risk_1_Prefix&amp;SUBSTITUTE(Table_Risk_1[[#This Row],[Type]]," ","")&amp;SUBSTITUTE(Table_Risk_1[[#This Row],[Property]]," ",""),""))</f>
        <v>LSettingFieldCodePrefix</v>
      </c>
      <c r="G8"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L</v>
      </c>
      <c r="H8" s="8" t="str">
        <f ca="1">IF(OR(Table_Risk_1[[#This Row],[Header]]="Yes",Table_Risk_1[[#This Row],[Property]]=""),"",IF(OR(Table_Risk_1[[#This Row],[Text]]="true",Table_Risk_1[[#This Row],[Text]]="false",ISNUMBER(Table_Risk_1[[#This Row],[Text]])),Table_Risk_1[[#This Row],[Text]],""""&amp;Table_Risk_1[[#This Row],[Text]]&amp;""""))</f>
        <v>"L"</v>
      </c>
      <c r="I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"fieldCodePrefix":"L"},</v>
      </c>
      <c r="J8" s="181" t="s">
        <v>17</v>
      </c>
      <c r="K8" s="8"/>
      <c r="L8" s="8"/>
      <c r="M8" s="8"/>
      <c r="N8" s="8"/>
    </row>
    <row r="9" spans="2:14" ht="29.25" thickBot="1">
      <c r="B9" s="13" t="s">
        <v>152</v>
      </c>
      <c r="C9" s="13" t="s">
        <v>49</v>
      </c>
      <c r="D9" s="1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1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13" t="str">
        <f>IF(Table_Risk_1[[#This Row],[Header]]="Yes","",IF(Table_Risk_1[[#This Row],[Property]]&lt;&gt;"",Risk_1_Prefix&amp;SUBSTITUTE(Table_Risk_1[[#This Row],[Type]]," ","")&amp;SUBSTITUTE(Table_Risk_1[[#This Row],[Property]]," ",""),""))</f>
        <v/>
      </c>
      <c r="G9" s="1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13" t="str">
        <f>IF(OR(Table_Risk_1[[#This Row],[Header]]="Yes",Table_Risk_1[[#This Row],[Property]]=""),"",IF(OR(Table_Risk_1[[#This Row],[Text]]="true",Table_Risk_1[[#This Row],[Text]]="false",ISNUMBER(Table_Risk_1[[#This Row],[Text]])),Table_Risk_1[[#This Row],[Text]],""""&amp;Table_Risk_1[[#This Row],[Text]]&amp;""""))</f>
        <v/>
      </c>
      <c r="I9" s="1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13"/>
      <c r="K9" s="13"/>
      <c r="L9" s="13"/>
      <c r="M9" s="13"/>
      <c r="N9" s="13"/>
    </row>
    <row r="10" spans="2:14" s="16" customFormat="1" ht="21" hidden="1" customHeight="1">
      <c r="B10" s="8"/>
      <c r="C10" s="8"/>
      <c r="D1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8" t="str">
        <f>IF(Table_Risk_1[[#This Row],[Header]]="Yes","",IF(Table_Risk_1[[#This Row],[Property]]&lt;&gt;"",Risk_1_Prefix&amp;SUBSTITUTE(Table_Risk_1[[#This Row],[Type]]," ","")&amp;SUBSTITUTE(Table_Risk_1[[#This Row],[Property]]," ",""),""))</f>
        <v/>
      </c>
      <c r="G10"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8" t="str">
        <f>IF(OR(Table_Risk_1[[#This Row],[Header]]="Yes",Table_Risk_1[[#This Row],[Property]]=""),"",IF(OR(Table_Risk_1[[#This Row],[Text]]="true",Table_Risk_1[[#This Row],[Text]]="false",ISNUMBER(Table_Risk_1[[#This Row],[Text]])),Table_Risk_1[[#This Row],[Text]],""""&amp;Table_Risk_1[[#This Row],[Text]]&amp;""""))</f>
        <v/>
      </c>
      <c r="I1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8"/>
      <c r="K10" s="8"/>
      <c r="L10" s="8"/>
      <c r="M10" s="8"/>
      <c r="N10" s="8"/>
    </row>
    <row r="11" spans="2:14" s="16" customFormat="1" ht="21" customHeight="1">
      <c r="B11" s="8" t="s">
        <v>820</v>
      </c>
      <c r="C11" s="8"/>
      <c r="D1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liabilityLimit</v>
      </c>
      <c r="F11" s="8" t="str">
        <f ca="1">IF(Table_Risk_1[[#This Row],[Header]]="Yes","",IF(Table_Risk_1[[#This Row],[Property]]&lt;&gt;"",Risk_1_Prefix&amp;SUBSTITUTE(Table_Risk_1[[#This Row],[Type]]," ","")&amp;SUBSTITUTE(Table_Risk_1[[#This Row],[Property]]," ",""),""))</f>
        <v>LRatingFactorLiabilityLimit</v>
      </c>
      <c r="G11"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11" s="8">
        <f ca="1">IF(OR(Table_Risk_1[[#This Row],[Header]]="Yes",Table_Risk_1[[#This Row],[Property]]=""),"",IF(OR(Table_Risk_1[[#This Row],[Text]]="true",Table_Risk_1[[#This Row],[Text]]="false",ISNUMBER(Table_Risk_1[[#This Row],[Text]])),Table_Risk_1[[#This Row],[Text]],""""&amp;Table_Risk_1[[#This Row],[Text]]&amp;""""))</f>
        <v>0</v>
      </c>
      <c r="I1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"liabilityLimit":0,</v>
      </c>
      <c r="J11" s="11">
        <f>INDEX(Table_Question_Sets[Used Value],MATCH(Table_Risk_1[[#This Row],[Property]],Table_Question_Sets[Property],0),0)</f>
        <v>0</v>
      </c>
      <c r="K11" s="8"/>
      <c r="L11" s="8"/>
      <c r="M11" s="8"/>
      <c r="N11" s="8"/>
    </row>
    <row r="12" spans="2:14" s="16" customFormat="1" ht="21" customHeight="1">
      <c r="B12" s="8" t="s">
        <v>1346</v>
      </c>
      <c r="C12" s="8"/>
      <c r="D1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liabilityCustomPremium</v>
      </c>
      <c r="F12" s="8" t="str">
        <f ca="1">IF(Table_Risk_1[[#This Row],[Header]]="Yes","",IF(Table_Risk_1[[#This Row],[Property]]&lt;&gt;"",Risk_1_Prefix&amp;SUBSTITUTE(Table_Risk_1[[#This Row],[Type]]," ","")&amp;SUBSTITUTE(Table_Risk_1[[#This Row],[Property]]," ",""),""))</f>
        <v>LRatingFactorLiabilityCustomPremium</v>
      </c>
      <c r="G12"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12" s="8" t="e">
        <f ca="1">IF(OR(Table_Risk_1[[#This Row],[Header]]="Yes",Table_Risk_1[[#This Row],[Property]]=""),"",IF(OR(Table_Risk_1[[#This Row],[Text]]="true",Table_Risk_1[[#This Row],[Text]]="false",ISNUMBER(Table_Risk_1[[#This Row],[Text]])),Table_Risk_1[[#This Row],[Text]],""""&amp;Table_Risk_1[[#This Row],[Text]]&amp;""""))</f>
        <v>#N/A</v>
      </c>
      <c r="I12"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12" s="11" t="e">
        <f>INDEX(Table_Question_Sets[Used Value],MATCH(Table_Risk_1[[#This Row],[Property]],Table_Question_Sets[Property],0),0)</f>
        <v>#N/A</v>
      </c>
      <c r="K12" s="8"/>
      <c r="L12" s="8"/>
      <c r="M12" s="8"/>
      <c r="N12" s="8"/>
    </row>
    <row r="13" spans="2:14" s="16" customFormat="1" ht="21" customHeight="1">
      <c r="B13" s="8" t="s">
        <v>1309</v>
      </c>
      <c r="C13" s="8"/>
      <c r="D1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stateACT</v>
      </c>
      <c r="F13" s="8" t="str">
        <f ca="1">IF(Table_Risk_1[[#This Row],[Header]]="Yes","",IF(Table_Risk_1[[#This Row],[Property]]&lt;&gt;"",Risk_1_Prefix&amp;SUBSTITUTE(Table_Risk_1[[#This Row],[Type]]," ","")&amp;SUBSTITUTE(Table_Risk_1[[#This Row],[Property]]," ",""),""))</f>
        <v>LRatingFactorStateACT</v>
      </c>
      <c r="G13"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13" s="8" t="e">
        <f ca="1">IF(OR(Table_Risk_1[[#This Row],[Header]]="Yes",Table_Risk_1[[#This Row],[Property]]=""),"",IF(OR(Table_Risk_1[[#This Row],[Text]]="true",Table_Risk_1[[#This Row],[Text]]="false",ISNUMBER(Table_Risk_1[[#This Row],[Text]])),Table_Risk_1[[#This Row],[Text]],""""&amp;Table_Risk_1[[#This Row],[Text]]&amp;""""))</f>
        <v>#N/A</v>
      </c>
      <c r="I13"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13" s="184" t="e">
        <f>INDEX(Table_Question_Sets[Used Value],MATCH(Table_Risk_1[[#This Row],[Property]],Table_Question_Sets[Property],0),0)</f>
        <v>#N/A</v>
      </c>
      <c r="K13" s="8"/>
      <c r="L13" s="8"/>
      <c r="M13" s="8"/>
      <c r="N13" s="8"/>
    </row>
    <row r="14" spans="2:14" s="16" customFormat="1" ht="21" customHeight="1">
      <c r="B14" s="8" t="s">
        <v>1308</v>
      </c>
      <c r="C14" s="8"/>
      <c r="D1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stateNSW</v>
      </c>
      <c r="F14" s="8" t="str">
        <f ca="1">IF(Table_Risk_1[[#This Row],[Header]]="Yes","",IF(Table_Risk_1[[#This Row],[Property]]&lt;&gt;"",Risk_1_Prefix&amp;SUBSTITUTE(Table_Risk_1[[#This Row],[Type]]," ","")&amp;SUBSTITUTE(Table_Risk_1[[#This Row],[Property]]," ",""),""))</f>
        <v>LRatingFactorStateNSW</v>
      </c>
      <c r="G14"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14" s="8" t="e">
        <f ca="1">IF(OR(Table_Risk_1[[#This Row],[Header]]="Yes",Table_Risk_1[[#This Row],[Property]]=""),"",IF(OR(Table_Risk_1[[#This Row],[Text]]="true",Table_Risk_1[[#This Row],[Text]]="false",ISNUMBER(Table_Risk_1[[#This Row],[Text]])),Table_Risk_1[[#This Row],[Text]],""""&amp;Table_Risk_1[[#This Row],[Text]]&amp;""""))</f>
        <v>#N/A</v>
      </c>
      <c r="I14"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14" s="184" t="e">
        <f>INDEX(Table_Question_Sets[Used Value],MATCH(Table_Risk_1[[#This Row],[Property]],Table_Question_Sets[Property],0),0)</f>
        <v>#N/A</v>
      </c>
      <c r="K14" s="8"/>
      <c r="L14" s="8"/>
      <c r="M14" s="8"/>
      <c r="N14" s="8"/>
    </row>
    <row r="15" spans="2:14" s="16" customFormat="1" ht="21" customHeight="1">
      <c r="B15" s="8" t="s">
        <v>1314</v>
      </c>
      <c r="C15" s="8"/>
      <c r="D1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stateNT</v>
      </c>
      <c r="F15" s="8" t="str">
        <f ca="1">IF(Table_Risk_1[[#This Row],[Header]]="Yes","",IF(Table_Risk_1[[#This Row],[Property]]&lt;&gt;"",Risk_1_Prefix&amp;SUBSTITUTE(Table_Risk_1[[#This Row],[Type]]," ","")&amp;SUBSTITUTE(Table_Risk_1[[#This Row],[Property]]," ",""),""))</f>
        <v>LRatingFactorStateNT</v>
      </c>
      <c r="G15"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15" s="8" t="e">
        <f ca="1">IF(OR(Table_Risk_1[[#This Row],[Header]]="Yes",Table_Risk_1[[#This Row],[Property]]=""),"",IF(OR(Table_Risk_1[[#This Row],[Text]]="true",Table_Risk_1[[#This Row],[Text]]="false",ISNUMBER(Table_Risk_1[[#This Row],[Text]])),Table_Risk_1[[#This Row],[Text]],""""&amp;Table_Risk_1[[#This Row],[Text]]&amp;""""))</f>
        <v>#N/A</v>
      </c>
      <c r="I15"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15" s="184" t="e">
        <f>INDEX(Table_Question_Sets[Used Value],MATCH(Table_Risk_1[[#This Row],[Property]],Table_Question_Sets[Property],0),0)</f>
        <v>#N/A</v>
      </c>
      <c r="K15" s="8"/>
      <c r="L15" s="8"/>
      <c r="M15" s="8"/>
      <c r="N15" s="8"/>
    </row>
    <row r="16" spans="2:14" s="16" customFormat="1" ht="21" customHeight="1">
      <c r="B16" s="8" t="s">
        <v>1311</v>
      </c>
      <c r="C16" s="8"/>
      <c r="D1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stateQLD</v>
      </c>
      <c r="F16" s="8" t="str">
        <f ca="1">IF(Table_Risk_1[[#This Row],[Header]]="Yes","",IF(Table_Risk_1[[#This Row],[Property]]&lt;&gt;"",Risk_1_Prefix&amp;SUBSTITUTE(Table_Risk_1[[#This Row],[Type]]," ","")&amp;SUBSTITUTE(Table_Risk_1[[#This Row],[Property]]," ",""),""))</f>
        <v>LRatingFactorStateQLD</v>
      </c>
      <c r="G16"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16" s="8" t="e">
        <f ca="1">IF(OR(Table_Risk_1[[#This Row],[Header]]="Yes",Table_Risk_1[[#This Row],[Property]]=""),"",IF(OR(Table_Risk_1[[#This Row],[Text]]="true",Table_Risk_1[[#This Row],[Text]]="false",ISNUMBER(Table_Risk_1[[#This Row],[Text]])),Table_Risk_1[[#This Row],[Text]],""""&amp;Table_Risk_1[[#This Row],[Text]]&amp;""""))</f>
        <v>#N/A</v>
      </c>
      <c r="I16"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16" s="184" t="e">
        <f>INDEX(Table_Question_Sets[Used Value],MATCH(Table_Risk_1[[#This Row],[Property]],Table_Question_Sets[Property],0),0)</f>
        <v>#N/A</v>
      </c>
      <c r="K16" s="8"/>
      <c r="L16" s="8"/>
      <c r="M16" s="8"/>
      <c r="N16" s="8"/>
    </row>
    <row r="17" spans="2:14" s="16" customFormat="1" ht="21" customHeight="1">
      <c r="B17" s="8" t="s">
        <v>1312</v>
      </c>
      <c r="C17" s="8"/>
      <c r="D1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stateSA</v>
      </c>
      <c r="F17" s="8" t="str">
        <f ca="1">IF(Table_Risk_1[[#This Row],[Header]]="Yes","",IF(Table_Risk_1[[#This Row],[Property]]&lt;&gt;"",Risk_1_Prefix&amp;SUBSTITUTE(Table_Risk_1[[#This Row],[Type]]," ","")&amp;SUBSTITUTE(Table_Risk_1[[#This Row],[Property]]," ",""),""))</f>
        <v>LRatingFactorStateSA</v>
      </c>
      <c r="G17"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17" s="8" t="e">
        <f ca="1">IF(OR(Table_Risk_1[[#This Row],[Header]]="Yes",Table_Risk_1[[#This Row],[Property]]=""),"",IF(OR(Table_Risk_1[[#This Row],[Text]]="true",Table_Risk_1[[#This Row],[Text]]="false",ISNUMBER(Table_Risk_1[[#This Row],[Text]])),Table_Risk_1[[#This Row],[Text]],""""&amp;Table_Risk_1[[#This Row],[Text]]&amp;""""))</f>
        <v>#N/A</v>
      </c>
      <c r="I17"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17" s="184" t="e">
        <f>INDEX(Table_Question_Sets[Used Value],MATCH(Table_Risk_1[[#This Row],[Property]],Table_Question_Sets[Property],0),0)</f>
        <v>#N/A</v>
      </c>
      <c r="K17" s="8"/>
      <c r="L17" s="8"/>
      <c r="M17" s="8"/>
      <c r="N17" s="8"/>
    </row>
    <row r="18" spans="2:14" s="16" customFormat="1" ht="21" customHeight="1">
      <c r="B18" s="8" t="s">
        <v>1315</v>
      </c>
      <c r="C18" s="8"/>
      <c r="D1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stateTAS</v>
      </c>
      <c r="F18" s="8" t="str">
        <f ca="1">IF(Table_Risk_1[[#This Row],[Header]]="Yes","",IF(Table_Risk_1[[#This Row],[Property]]&lt;&gt;"",Risk_1_Prefix&amp;SUBSTITUTE(Table_Risk_1[[#This Row],[Type]]," ","")&amp;SUBSTITUTE(Table_Risk_1[[#This Row],[Property]]," ",""),""))</f>
        <v>LRatingFactorStateTAS</v>
      </c>
      <c r="G18"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18" s="8" t="e">
        <f ca="1">IF(OR(Table_Risk_1[[#This Row],[Header]]="Yes",Table_Risk_1[[#This Row],[Property]]=""),"",IF(OR(Table_Risk_1[[#This Row],[Text]]="true",Table_Risk_1[[#This Row],[Text]]="false",ISNUMBER(Table_Risk_1[[#This Row],[Text]])),Table_Risk_1[[#This Row],[Text]],""""&amp;Table_Risk_1[[#This Row],[Text]]&amp;""""))</f>
        <v>#N/A</v>
      </c>
      <c r="I18"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18" s="184" t="e">
        <f>INDEX(Table_Question_Sets[Used Value],MATCH(Table_Risk_1[[#This Row],[Property]],Table_Question_Sets[Property],0),0)</f>
        <v>#N/A</v>
      </c>
      <c r="K18" s="8"/>
      <c r="L18" s="8"/>
      <c r="M18" s="8"/>
      <c r="N18" s="8"/>
    </row>
    <row r="19" spans="2:14" s="16" customFormat="1" ht="21" customHeight="1">
      <c r="B19" s="8" t="s">
        <v>1310</v>
      </c>
      <c r="C19" s="8"/>
      <c r="D1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stateVIC</v>
      </c>
      <c r="F19" s="8" t="str">
        <f ca="1">IF(Table_Risk_1[[#This Row],[Header]]="Yes","",IF(Table_Risk_1[[#This Row],[Property]]&lt;&gt;"",Risk_1_Prefix&amp;SUBSTITUTE(Table_Risk_1[[#This Row],[Type]]," ","")&amp;SUBSTITUTE(Table_Risk_1[[#This Row],[Property]]," ",""),""))</f>
        <v>LRatingFactorStateVIC</v>
      </c>
      <c r="G19"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19" s="8" t="e">
        <f ca="1">IF(OR(Table_Risk_1[[#This Row],[Header]]="Yes",Table_Risk_1[[#This Row],[Property]]=""),"",IF(OR(Table_Risk_1[[#This Row],[Text]]="true",Table_Risk_1[[#This Row],[Text]]="false",ISNUMBER(Table_Risk_1[[#This Row],[Text]])),Table_Risk_1[[#This Row],[Text]],""""&amp;Table_Risk_1[[#This Row],[Text]]&amp;""""))</f>
        <v>#N/A</v>
      </c>
      <c r="I19"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19" s="184" t="e">
        <f>INDEX(Table_Question_Sets[Used Value],MATCH(Table_Risk_1[[#This Row],[Property]],Table_Question_Sets[Property],0),0)</f>
        <v>#N/A</v>
      </c>
      <c r="K19" s="8"/>
      <c r="L19" s="8"/>
      <c r="M19" s="8"/>
      <c r="N19" s="8"/>
    </row>
    <row r="20" spans="2:14" s="16" customFormat="1" ht="21" customHeight="1">
      <c r="B20" s="8" t="s">
        <v>1313</v>
      </c>
      <c r="C20" s="8"/>
      <c r="D2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stateWA</v>
      </c>
      <c r="F20" s="8" t="str">
        <f ca="1">IF(Table_Risk_1[[#This Row],[Header]]="Yes","",IF(Table_Risk_1[[#This Row],[Property]]&lt;&gt;"",Risk_1_Prefix&amp;SUBSTITUTE(Table_Risk_1[[#This Row],[Type]]," ","")&amp;SUBSTITUTE(Table_Risk_1[[#This Row],[Property]]," ",""),""))</f>
        <v>LRatingFactorStateWA</v>
      </c>
      <c r="G20"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20" s="8" t="e">
        <f ca="1">IF(OR(Table_Risk_1[[#This Row],[Header]]="Yes",Table_Risk_1[[#This Row],[Property]]=""),"",IF(OR(Table_Risk_1[[#This Row],[Text]]="true",Table_Risk_1[[#This Row],[Text]]="false",ISNUMBER(Table_Risk_1[[#This Row],[Text]])),Table_Risk_1[[#This Row],[Text]],""""&amp;Table_Risk_1[[#This Row],[Text]]&amp;""""))</f>
        <v>#N/A</v>
      </c>
      <c r="I20"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20" s="184" t="e">
        <f>INDEX(Table_Question_Sets[Used Value],MATCH(Table_Risk_1[[#This Row],[Property]],Table_Question_Sets[Property],0),0)</f>
        <v>#N/A</v>
      </c>
      <c r="K20" s="8"/>
      <c r="L20" s="8"/>
      <c r="M20" s="8"/>
      <c r="N20" s="8"/>
    </row>
    <row r="21" spans="2:14" s="16" customFormat="1" ht="21" customHeight="1">
      <c r="B21" s="8" t="s">
        <v>1316</v>
      </c>
      <c r="C21" s="8"/>
      <c r="D2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stateOverseas</v>
      </c>
      <c r="F21" s="8" t="str">
        <f ca="1">IF(Table_Risk_1[[#This Row],[Header]]="Yes","",IF(Table_Risk_1[[#This Row],[Property]]&lt;&gt;"",Risk_1_Prefix&amp;SUBSTITUTE(Table_Risk_1[[#This Row],[Type]]," ","")&amp;SUBSTITUTE(Table_Risk_1[[#This Row],[Property]]," ",""),""))</f>
        <v>LRatingFactorStateOverseas</v>
      </c>
      <c r="G21"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21" s="8" t="e">
        <f ca="1">IF(OR(Table_Risk_1[[#This Row],[Header]]="Yes",Table_Risk_1[[#This Row],[Property]]=""),"",IF(OR(Table_Risk_1[[#This Row],[Text]]="true",Table_Risk_1[[#This Row],[Text]]="false",ISNUMBER(Table_Risk_1[[#This Row],[Text]])),Table_Risk_1[[#This Row],[Text]],""""&amp;Table_Risk_1[[#This Row],[Text]]&amp;""""))</f>
        <v>#N/A</v>
      </c>
      <c r="I21"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21" s="184" t="e">
        <f>INDEX(Table_Question_Sets[Used Value],MATCH(Table_Risk_1[[#This Row],[Property]],Table_Question_Sets[Property],0),0)</f>
        <v>#N/A</v>
      </c>
      <c r="K21" s="8"/>
      <c r="L21" s="8"/>
      <c r="M21" s="8"/>
      <c r="N21" s="8"/>
    </row>
    <row r="22" spans="2:14" s="16" customFormat="1" ht="21" customHeight="1">
      <c r="B22" s="8" t="s">
        <v>1330</v>
      </c>
      <c r="C22" s="8"/>
      <c r="D2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NSWStampDutyExemption</v>
      </c>
      <c r="F22" s="8" t="str">
        <f ca="1">IF(Table_Risk_1[[#This Row],[Header]]="Yes","",IF(Table_Risk_1[[#This Row],[Property]]&lt;&gt;"",Risk_1_Prefix&amp;SUBSTITUTE(Table_Risk_1[[#This Row],[Type]]," ","")&amp;SUBSTITUTE(Table_Risk_1[[#This Row],[Property]]," ",""),""))</f>
        <v>LRatingFactorNSWStampDutyExemption</v>
      </c>
      <c r="G22"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22" s="8" t="e">
        <f ca="1">IF(OR(Table_Risk_1[[#This Row],[Header]]="Yes",Table_Risk_1[[#This Row],[Property]]=""),"",IF(OR(Table_Risk_1[[#This Row],[Text]]="true",Table_Risk_1[[#This Row],[Text]]="false",ISNUMBER(Table_Risk_1[[#This Row],[Text]])),Table_Risk_1[[#This Row],[Text]],""""&amp;Table_Risk_1[[#This Row],[Text]]&amp;""""))</f>
        <v>#N/A</v>
      </c>
      <c r="I22"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22" s="183" t="e">
        <f>INDEX(Table_Question_Sets[Used Value],MATCH(Table_Risk_1[[#This Row],[Property]],Table_Question_Sets[Property],0),0)</f>
        <v>#N/A</v>
      </c>
      <c r="K22" s="8"/>
      <c r="L22" s="8"/>
      <c r="M22" s="8"/>
      <c r="N22" s="8"/>
    </row>
    <row r="23" spans="2:14" s="16" customFormat="1" ht="21" customHeight="1">
      <c r="B23" s="8" t="s">
        <v>57</v>
      </c>
      <c r="C23" s="8"/>
      <c r="D2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23" s="8" t="str">
        <f ca="1">IF(Table_Risk_1[[#This Row],[Header]]="Yes","",IF(Table_Risk_1[[#This Row],[Property]]&lt;&gt;"",Risk_1_Prefix&amp;SUBSTITUTE(Table_Risk_1[[#This Row],[Type]]," ","")&amp;SUBSTITUTE(Table_Risk_1[[#This Row],[Property]]," ",""),""))</f>
        <v>LRatingFactorPolicyStartDate</v>
      </c>
      <c r="G23"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23" s="8" t="e">
        <f ca="1">IF(OR(Table_Risk_1[[#This Row],[Header]]="Yes",Table_Risk_1[[#This Row],[Property]]=""),"",IF(OR(Table_Risk_1[[#This Row],[Text]]="true",Table_Risk_1[[#This Row],[Text]]="false",ISNUMBER(Table_Risk_1[[#This Row],[Text]])),Table_Risk_1[[#This Row],[Text]],""""&amp;Table_Risk_1[[#This Row],[Text]]&amp;""""))</f>
        <v>#N/A</v>
      </c>
      <c r="I23"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23" s="113" t="e">
        <f>INDEX(Table_Question_Sets[Used Value],MATCH(Table_Risk_1[[#This Row],[Property]],Table_Question_Sets[Property],0),0)</f>
        <v>#N/A</v>
      </c>
      <c r="K23" s="8"/>
      <c r="L23" s="8"/>
      <c r="M23" s="8"/>
      <c r="N23" s="8"/>
    </row>
    <row r="24" spans="2:14" s="16" customFormat="1" ht="21" customHeight="1">
      <c r="B24" s="8" t="s">
        <v>1338</v>
      </c>
      <c r="C24" s="8"/>
      <c r="D2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liabilityLoadingFactor</v>
      </c>
      <c r="F24" s="8" t="str">
        <f ca="1">IF(Table_Risk_1[[#This Row],[Header]]="Yes","",IF(Table_Risk_1[[#This Row],[Property]]&lt;&gt;"",Risk_1_Prefix&amp;SUBSTITUTE(Table_Risk_1[[#This Row],[Type]]," ","")&amp;SUBSTITUTE(Table_Risk_1[[#This Row],[Property]]," ",""),""))</f>
        <v>LRatingFactorLiabilityLoadingFactor</v>
      </c>
      <c r="G24"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24" s="8" t="e">
        <f ca="1">IF(OR(Table_Risk_1[[#This Row],[Header]]="Yes",Table_Risk_1[[#This Row],[Property]]=""),"",IF(OR(Table_Risk_1[[#This Row],[Text]]="true",Table_Risk_1[[#This Row],[Text]]="false",ISNUMBER(Table_Risk_1[[#This Row],[Text]])),Table_Risk_1[[#This Row],[Text]],""""&amp;Table_Risk_1[[#This Row],[Text]]&amp;""""))</f>
        <v>#N/A</v>
      </c>
      <c r="I24"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24" s="182" t="e">
        <f>INDEX(Table_Question_Sets[Used Value],MATCH(Table_Risk_1[[#This Row],[Property]],Table_Question_Sets[Property],0),0)</f>
        <v>#N/A</v>
      </c>
      <c r="K24" s="10" t="s">
        <v>126</v>
      </c>
      <c r="L24" s="10" t="s">
        <v>125</v>
      </c>
      <c r="M24" s="10" t="s">
        <v>128</v>
      </c>
      <c r="N24" s="10" t="s">
        <v>51</v>
      </c>
    </row>
    <row r="25" spans="2:14" s="16" customFormat="1" ht="21" customHeight="1">
      <c r="B25" s="8" t="s">
        <v>1339</v>
      </c>
      <c r="C25" s="8"/>
      <c r="D2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liabilityAdditionalPremium</v>
      </c>
      <c r="F25" s="8" t="str">
        <f ca="1">IF(Table_Risk_1[[#This Row],[Header]]="Yes","",IF(Table_Risk_1[[#This Row],[Property]]&lt;&gt;"",Risk_1_Prefix&amp;SUBSTITUTE(Table_Risk_1[[#This Row],[Type]]," ","")&amp;SUBSTITUTE(Table_Risk_1[[#This Row],[Property]]," ",""),""))</f>
        <v>LRatingFactorLiabilityAdditionalPremium</v>
      </c>
      <c r="G25"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25" s="8" t="e">
        <f ca="1">IF(OR(Table_Risk_1[[#This Row],[Header]]="Yes",Table_Risk_1[[#This Row],[Property]]=""),"",IF(OR(Table_Risk_1[[#This Row],[Text]]="true",Table_Risk_1[[#This Row],[Text]]="false",ISNUMBER(Table_Risk_1[[#This Row],[Text]])),Table_Risk_1[[#This Row],[Text]],""""&amp;Table_Risk_1[[#This Row],[Text]]&amp;""""))</f>
        <v>#N/A</v>
      </c>
      <c r="I25"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25" s="11" t="e">
        <f>INDEX(Table_Question_Sets[Used Value],MATCH(Table_Risk_1[[#This Row],[Property]],Table_Question_Sets[Property],0),0)</f>
        <v>#N/A</v>
      </c>
      <c r="K25" s="12">
        <v>42948</v>
      </c>
      <c r="L25" s="12">
        <v>42948</v>
      </c>
      <c r="M25" s="12">
        <v>42948</v>
      </c>
      <c r="N25" s="12">
        <v>42948</v>
      </c>
    </row>
    <row r="26" spans="2:14" s="16" customFormat="1" ht="21" customHeight="1">
      <c r="B26" s="8" t="s">
        <v>1340</v>
      </c>
      <c r="C26" s="8"/>
      <c r="D2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2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liabilitySpecialConditions</v>
      </c>
      <c r="F26" s="8" t="str">
        <f ca="1">IF(Table_Risk_1[[#This Row],[Header]]="Yes","",IF(Table_Risk_1[[#This Row],[Property]]&lt;&gt;"",Risk_1_Prefix&amp;SUBSTITUTE(Table_Risk_1[[#This Row],[Type]]," ","")&amp;SUBSTITUTE(Table_Risk_1[[#This Row],[Property]]," ",""),""))</f>
        <v>LRatingFactorLiabilitySpecialConditions</v>
      </c>
      <c r="G26"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26" s="8" t="e">
        <f ca="1">IF(OR(Table_Risk_1[[#This Row],[Header]]="Yes",Table_Risk_1[[#This Row],[Property]]=""),"",IF(OR(Table_Risk_1[[#This Row],[Text]]="true",Table_Risk_1[[#This Row],[Text]]="false",ISNUMBER(Table_Risk_1[[#This Row],[Text]])),Table_Risk_1[[#This Row],[Text]],""""&amp;Table_Risk_1[[#This Row],[Text]]&amp;""""))</f>
        <v>#N/A</v>
      </c>
      <c r="I26"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26" s="183" t="e">
        <f>INDEX(Table_Question_Sets[Used Value],MATCH(Table_Risk_1[[#This Row],[Property]],Table_Question_Sets[Property],0),0)</f>
        <v>#N/A</v>
      </c>
      <c r="K26" s="8"/>
      <c r="L26" s="8"/>
      <c r="M26" s="8"/>
      <c r="N26" s="8"/>
    </row>
    <row r="27" spans="2:14" s="16" customFormat="1" ht="29.25" thickBot="1">
      <c r="B27" s="34" t="s">
        <v>1358</v>
      </c>
      <c r="C27" s="13" t="s">
        <v>49</v>
      </c>
      <c r="D27" s="34"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7" s="34"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injected</v>
      </c>
      <c r="F27" s="34" t="str">
        <f>IF(Table_Risk_1[[#This Row],[Header]]="Yes","",IF(Table_Risk_1[[#This Row],[Property]]&lt;&gt;"",Risk_1_Prefix&amp;SUBSTITUTE(Table_Risk_1[[#This Row],[Type]]," ","")&amp;SUBSTITUTE(Table_Risk_1[[#This Row],[Property]]," ",""),""))</f>
        <v/>
      </c>
      <c r="G27" s="34"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7" s="34" t="str">
        <f>IF(OR(Table_Risk_1[[#This Row],[Header]]="Yes",Table_Risk_1[[#This Row],[Property]]=""),"",IF(OR(Table_Risk_1[[#This Row],[Text]]="true",Table_Risk_1[[#This Row],[Text]]="false",ISNUMBER(Table_Risk_1[[#This Row],[Text]])),Table_Risk_1[[#This Row],[Text]],""""&amp;Table_Risk_1[[#This Row],[Text]]&amp;""""))</f>
        <v/>
      </c>
      <c r="I27" s="34"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"injected":{</v>
      </c>
      <c r="J27" s="34"/>
      <c r="K27" s="34"/>
      <c r="L27" s="34"/>
      <c r="M27" s="34"/>
      <c r="N27" s="34"/>
    </row>
    <row r="28" spans="2:14" s="16" customFormat="1" ht="21" hidden="1" customHeight="1">
      <c r="B28"/>
      <c r="C28" s="8"/>
      <c r="D28" s="8"/>
      <c r="E28" s="8"/>
      <c r="F28" s="8"/>
      <c r="G28" s="8"/>
      <c r="H28" s="8"/>
      <c r="I28" s="8"/>
      <c r="J28" s="8"/>
      <c r="K28" s="8"/>
      <c r="L28" s="8"/>
      <c r="M28" s="8"/>
      <c r="N28" s="8"/>
    </row>
    <row r="29" spans="2:14" s="16" customFormat="1" ht="21" customHeight="1">
      <c r="B29" t="s">
        <v>1355</v>
      </c>
      <c r="C29" s="8"/>
      <c r="D29" s="8">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0</v>
      </c>
      <c r="E2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quoteType</v>
      </c>
      <c r="F29" s="8" t="str">
        <f ca="1">IF(Table_Risk_1[[#This Row],[Header]]="Yes","",IF(Table_Risk_1[[#This Row],[Property]]&lt;&gt;"",Risk_1_Prefix&amp;SUBSTITUTE(Table_Risk_1[[#This Row],[Type]]," ","")&amp;SUBSTITUTE(Table_Risk_1[[#This Row],[Property]]," ",""),""))</f>
        <v>L0QuoteType</v>
      </c>
      <c r="G29"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newBusiness</v>
      </c>
      <c r="H29" s="8" t="str">
        <f ca="1">IF(OR(Table_Risk_1[[#This Row],[Header]]="Yes",Table_Risk_1[[#This Row],[Property]]=""),"",IF(OR(Table_Risk_1[[#This Row],[Text]]="true",Table_Risk_1[[#This Row],[Text]]="false",ISNUMBER(Table_Risk_1[[#This Row],[Text]])),Table_Risk_1[[#This Row],[Text]],""""&amp;Table_Risk_1[[#This Row],[Text]]&amp;""""))</f>
        <v>"newBusiness"</v>
      </c>
      <c r="I2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"quoteType":"newBusiness",</v>
      </c>
      <c r="J29" s="8" t="str">
        <f>INDEX(Table_Rating_Factors[Value],MATCH(Table_Risk_1[[#This Row],[Property]],Table_Rating_Factors[Property],0),0)</f>
        <v>newBusiness</v>
      </c>
      <c r="K29" s="8"/>
      <c r="L29" s="8"/>
      <c r="M29" s="8"/>
      <c r="N29" s="8"/>
    </row>
    <row r="30" spans="2:14" s="16" customFormat="1" ht="21" customHeight="1">
      <c r="B30" t="s">
        <v>1356</v>
      </c>
      <c r="C30" s="8"/>
      <c r="D30" s="8">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0</v>
      </c>
      <c r="E3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quoteState</v>
      </c>
      <c r="F30" s="8" t="str">
        <f ca="1">IF(Table_Risk_1[[#This Row],[Header]]="Yes","",IF(Table_Risk_1[[#This Row],[Property]]&lt;&gt;"",Risk_1_Prefix&amp;SUBSTITUTE(Table_Risk_1[[#This Row],[Type]]," ","")&amp;SUBSTITUTE(Table_Risk_1[[#This Row],[Property]]," ",""),""))</f>
        <v>L0QuoteState</v>
      </c>
      <c r="G30"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incomplete</v>
      </c>
      <c r="H30" s="8" t="str">
        <f ca="1">IF(OR(Table_Risk_1[[#This Row],[Header]]="Yes",Table_Risk_1[[#This Row],[Property]]=""),"",IF(OR(Table_Risk_1[[#This Row],[Text]]="true",Table_Risk_1[[#This Row],[Text]]="false",ISNUMBER(Table_Risk_1[[#This Row],[Text]])),Table_Risk_1[[#This Row],[Text]],""""&amp;Table_Risk_1[[#This Row],[Text]]&amp;""""))</f>
        <v>"incomplete"</v>
      </c>
      <c r="I3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"quoteState":"incomplete",</v>
      </c>
      <c r="J30" s="8" t="str">
        <f>INDEX(Table_Rating_Factors[Value],MATCH(Table_Risk_1[[#This Row],[Property]],Table_Rating_Factors[Property],0),0)</f>
        <v>incomplete</v>
      </c>
      <c r="K30" s="8"/>
      <c r="L30" s="8"/>
      <c r="M30" s="8"/>
      <c r="N30" s="8"/>
    </row>
    <row r="31" spans="2:14" s="16" customFormat="1" ht="21" customHeight="1">
      <c r="B31" t="s">
        <v>1357</v>
      </c>
      <c r="C31" s="8"/>
      <c r="D31" s="8">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0</v>
      </c>
      <c r="E3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environment</v>
      </c>
      <c r="F31" s="8" t="str">
        <f ca="1">IF(Table_Risk_1[[#This Row],[Header]]="Yes","",IF(Table_Risk_1[[#This Row],[Property]]&lt;&gt;"",Risk_1_Prefix&amp;SUBSTITUTE(Table_Risk_1[[#This Row],[Type]]," ","")&amp;SUBSTITUTE(Table_Risk_1[[#This Row],[Property]]," ",""),""))</f>
        <v>L0Environment</v>
      </c>
      <c r="G3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development</v>
      </c>
      <c r="H31" s="8" t="str">
        <f ca="1">IF(OR(Table_Risk_1[[#This Row],[Header]]="Yes",Table_Risk_1[[#This Row],[Property]]=""),"",IF(OR(Table_Risk_1[[#This Row],[Text]]="true",Table_Risk_1[[#This Row],[Text]]="false",ISNUMBER(Table_Risk_1[[#This Row],[Text]])),Table_Risk_1[[#This Row],[Text]],""""&amp;Table_Risk_1[[#This Row],[Text]]&amp;""""))</f>
        <v>"development"</v>
      </c>
      <c r="I3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"environment":"development"},</v>
      </c>
      <c r="J31" s="8" t="str">
        <f>INDEX(Table_Rating_Factors[Value],MATCH(Table_Risk_1[[#This Row],[Property]],Table_Rating_Factors[Property],0),0)</f>
        <v>development</v>
      </c>
      <c r="K31" s="8"/>
      <c r="L31" s="8"/>
      <c r="M31" s="8"/>
      <c r="N31" s="8"/>
    </row>
    <row r="32" spans="2:14" ht="29.25" thickBot="1">
      <c r="B32" s="13" t="s">
        <v>153</v>
      </c>
      <c r="C32" s="13" t="s">
        <v>49</v>
      </c>
      <c r="D32" s="1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2" s="1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32" s="13" t="str">
        <f>IF(Table_Risk_1[[#This Row],[Header]]="Yes","",IF(Table_Risk_1[[#This Row],[Property]]&lt;&gt;"",Risk_1_Prefix&amp;SUBSTITUTE(Table_Risk_1[[#This Row],[Type]]," ","")&amp;SUBSTITUTE(Table_Risk_1[[#This Row],[Property]]," ",""),""))</f>
        <v/>
      </c>
      <c r="G32" s="1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2" s="13" t="str">
        <f>IF(OR(Table_Risk_1[[#This Row],[Header]]="Yes",Table_Risk_1[[#This Row],[Property]]=""),"",IF(OR(Table_Risk_1[[#This Row],[Text]]="true",Table_Risk_1[[#This Row],[Text]]="false",ISNUMBER(Table_Risk_1[[#This Row],[Text]])),Table_Risk_1[[#This Row],[Text]],""""&amp;Table_Risk_1[[#This Row],[Text]]&amp;""""))</f>
        <v/>
      </c>
      <c r="I32" s="1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32" s="13"/>
      <c r="K32" s="13"/>
      <c r="L32" s="13"/>
      <c r="M32" s="13"/>
      <c r="N32" s="13"/>
    </row>
    <row r="33" spans="2:14" s="16" customFormat="1" ht="21" hidden="1" customHeight="1">
      <c r="B33" s="8"/>
      <c r="C33" s="8"/>
      <c r="D3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3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3" s="8" t="str">
        <f>IF(Table_Risk_1[[#This Row],[Header]]="Yes","",IF(Table_Risk_1[[#This Row],[Property]]&lt;&gt;"",Risk_1_Prefix&amp;SUBSTITUTE(Table_Risk_1[[#This Row],[Type]]," ","")&amp;SUBSTITUTE(Table_Risk_1[[#This Row],[Property]]," ",""),""))</f>
        <v/>
      </c>
      <c r="G33"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3" s="8" t="str">
        <f>IF(OR(Table_Risk_1[[#This Row],[Header]]="Yes",Table_Risk_1[[#This Row],[Property]]=""),"",IF(OR(Table_Risk_1[[#This Row],[Text]]="true",Table_Risk_1[[#This Row],[Text]]="false",ISNUMBER(Table_Risk_1[[#This Row],[Text]])),Table_Risk_1[[#This Row],[Text]],""""&amp;Table_Risk_1[[#This Row],[Text]]&amp;""""))</f>
        <v/>
      </c>
      <c r="I3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3" s="8"/>
      <c r="K33" s="8"/>
      <c r="L33" s="8"/>
      <c r="M33" s="8"/>
      <c r="N33" s="8"/>
    </row>
    <row r="34" spans="2:14" s="16" customFormat="1" ht="21" customHeight="1">
      <c r="B34" s="8" t="s">
        <v>996</v>
      </c>
      <c r="C34" s="8"/>
      <c r="D3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3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hasActiveEndorsementTrigger</v>
      </c>
      <c r="F34" s="8" t="str">
        <f ca="1">IF(Table_Risk_1[[#This Row],[Header]]="Yes","",IF(Table_Risk_1[[#This Row],[Property]]&lt;&gt;"",Risk_1_Prefix&amp;SUBSTITUTE(Table_Risk_1[[#This Row],[Type]]," ","")&amp;SUBSTITUTE(Table_Risk_1[[#This Row],[Property]]," ",""),""))</f>
        <v>LCheckHasActiveEndorsementTrigger</v>
      </c>
      <c r="G34"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34" s="8" t="e">
        <f ca="1">IF(OR(Table_Risk_1[[#This Row],[Header]]="Yes",Table_Risk_1[[#This Row],[Property]]=""),"",IF(OR(Table_Risk_1[[#This Row],[Text]]="true",Table_Risk_1[[#This Row],[Text]]="false",ISNUMBER(Table_Risk_1[[#This Row],[Text]])),Table_Risk_1[[#This Row],[Text]],""""&amp;Table_Risk_1[[#This Row],[Text]]&amp;""""))</f>
        <v>#REF!</v>
      </c>
      <c r="I34"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34" s="8" t="e">
        <f>OR(Triggers!#REF!)</f>
        <v>#REF!</v>
      </c>
      <c r="K34" s="8" t="b">
        <v>1</v>
      </c>
      <c r="L34" s="8" t="b">
        <v>1</v>
      </c>
      <c r="M34" s="8" t="b">
        <v>1</v>
      </c>
      <c r="N34" s="8" t="b">
        <v>1</v>
      </c>
    </row>
    <row r="35" spans="2:14" s="16" customFormat="1" ht="21" customHeight="1">
      <c r="B35" s="8" t="s">
        <v>154</v>
      </c>
      <c r="C35" s="8"/>
      <c r="D3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3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includeRisk</v>
      </c>
      <c r="F35" s="8" t="str">
        <f ca="1">IF(Table_Risk_1[[#This Row],[Header]]="Yes","",IF(Table_Risk_1[[#This Row],[Property]]&lt;&gt;"",Risk_1_Prefix&amp;SUBSTITUTE(Table_Risk_1[[#This Row],[Type]]," ","")&amp;SUBSTITUTE(Table_Risk_1[[#This Row],[Property]]," ",""),""))</f>
        <v>LCheckIncludeRisk</v>
      </c>
      <c r="G35"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35" s="8" t="e">
        <f ca="1">IF(OR(Table_Risk_1[[#This Row],[Header]]="Yes",Table_Risk_1[[#This Row],[Property]]=""),"",IF(OR(Table_Risk_1[[#This Row],[Text]]="true",Table_Risk_1[[#This Row],[Text]]="false",ISNUMBER(Table_Risk_1[[#This Row],[Text]])),Table_Risk_1[[#This Row],[Text]],""""&amp;Table_Risk_1[[#This Row],[Text]]&amp;""""))</f>
        <v>#REF!</v>
      </c>
      <c r="I35"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35" s="8" t="e">
        <f>IF('Question Sets'!#REF!="cancellation",FALSE,TRUE)</f>
        <v>#REF!</v>
      </c>
      <c r="K35" s="8"/>
      <c r="L35" s="8"/>
      <c r="M35" s="8"/>
      <c r="N35" s="8"/>
    </row>
    <row r="36" spans="2:14" ht="29.25" thickBot="1">
      <c r="B36" s="13" t="s">
        <v>155</v>
      </c>
      <c r="C36" s="13" t="s">
        <v>49</v>
      </c>
      <c r="D36" s="1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6" s="1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36" s="13" t="str">
        <f>IF(Table_Risk_1[[#This Row],[Header]]="Yes","",IF(Table_Risk_1[[#This Row],[Property]]&lt;&gt;"",Risk_1_Prefix&amp;SUBSTITUTE(Table_Risk_1[[#This Row],[Type]]," ","")&amp;SUBSTITUTE(Table_Risk_1[[#This Row],[Property]]," ",""),""))</f>
        <v/>
      </c>
      <c r="G36" s="1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6" s="13" t="str">
        <f>IF(OR(Table_Risk_1[[#This Row],[Header]]="Yes",Table_Risk_1[[#This Row],[Property]]=""),"",IF(OR(Table_Risk_1[[#This Row],[Text]]="true",Table_Risk_1[[#This Row],[Text]]="false",ISNUMBER(Table_Risk_1[[#This Row],[Text]])),Table_Risk_1[[#This Row],[Text]],""""&amp;Table_Risk_1[[#This Row],[Text]]&amp;""""))</f>
        <v/>
      </c>
      <c r="I36" s="1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36" s="13"/>
      <c r="K36" s="13"/>
      <c r="L36" s="13"/>
      <c r="M36" s="13"/>
      <c r="N36" s="13"/>
    </row>
    <row r="37" spans="2:14" s="16" customFormat="1" ht="21" hidden="1" customHeight="1">
      <c r="B37" s="8"/>
      <c r="C37" s="8"/>
      <c r="D3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7" s="8" t="str">
        <f>IF(Table_Risk_1[[#This Row],[Header]]="Yes","",IF(Table_Risk_1[[#This Row],[Property]]&lt;&gt;"",Risk_1_Prefix&amp;SUBSTITUTE(Table_Risk_1[[#This Row],[Type]]," ","")&amp;SUBSTITUTE(Table_Risk_1[[#This Row],[Property]]," ",""),""))</f>
        <v/>
      </c>
      <c r="G3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7" s="8" t="str">
        <f>IF(OR(Table_Risk_1[[#This Row],[Header]]="Yes",Table_Risk_1[[#This Row],[Property]]=""),"",IF(OR(Table_Risk_1[[#This Row],[Text]]="true",Table_Risk_1[[#This Row],[Text]]="false",ISNUMBER(Table_Risk_1[[#This Row],[Text]])),Table_Risk_1[[#This Row],[Text]],""""&amp;Table_Risk_1[[#This Row],[Text]]&amp;""""))</f>
        <v/>
      </c>
      <c r="I3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7" s="8"/>
      <c r="K37" s="8"/>
      <c r="L37" s="8"/>
      <c r="M37" s="8"/>
      <c r="N37" s="8"/>
    </row>
    <row r="38" spans="2:14" s="16" customFormat="1" ht="21" customHeight="1">
      <c r="B38" s="8" t="s">
        <v>622</v>
      </c>
      <c r="C38" s="8"/>
      <c r="D3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basePremium</v>
      </c>
      <c r="F38" s="8" t="str">
        <f ca="1">IF(Table_Risk_1[[#This Row],[Header]]="Yes","",IF(Table_Risk_1[[#This Row],[Property]]&lt;&gt;"",Risk_1_Prefix&amp;SUBSTITUTE(Table_Risk_1[[#This Row],[Type]]," ","")&amp;SUBSTITUTE(Table_Risk_1[[#This Row],[Property]]," ",""),""))</f>
        <v>LPremiumBasePremium</v>
      </c>
      <c r="G38"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38" s="8" t="e">
        <f ca="1">IF(OR(Table_Risk_1[[#This Row],[Header]]="Yes",Table_Risk_1[[#This Row],[Property]]=""),"",IF(OR(Table_Risk_1[[#This Row],[Text]]="true",Table_Risk_1[[#This Row],[Text]]="false",ISNUMBER(Table_Risk_1[[#This Row],[Text]])),Table_Risk_1[[#This Row],[Text]],""""&amp;Table_Risk_1[[#This Row],[Text]]&amp;""""))</f>
        <v>#REF!</v>
      </c>
      <c r="I38"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38" s="36" t="e">
        <f>IF(J35,IFERROR(INDEX(Table_Rating_Factors_Liability[],MATCH(VALUE(J11),Table_Rating_Factors_Liability[Limit],0),2),0) + IF(ISNUMBER(J12), J12, 0),0)</f>
        <v>#REF!</v>
      </c>
      <c r="K38" s="36" t="e">
        <f ca="1">((#REF!/(1+K61))/(1+K60))</f>
        <v>#REF!</v>
      </c>
      <c r="L38" s="36" t="e">
        <f ca="1">((#REF!/(1+L61))/(1+L60))</f>
        <v>#REF!</v>
      </c>
      <c r="M38" s="36" t="e">
        <f ca="1">((#REF!/(1+M61))/(1+M60))</f>
        <v>#REF!</v>
      </c>
      <c r="N38" s="36" t="e">
        <f ca="1">((#REF!/(1+N61))/(1+N60))</f>
        <v>#REF!</v>
      </c>
    </row>
    <row r="39" spans="2:14" s="16" customFormat="1" ht="21" customHeight="1">
      <c r="B39" s="8" t="s">
        <v>993</v>
      </c>
      <c r="C39" s="8"/>
      <c r="D3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applicableLoadingFactor</v>
      </c>
      <c r="F39" s="8" t="str">
        <f ca="1">IF(Table_Risk_1[[#This Row],[Header]]="Yes","",IF(Table_Risk_1[[#This Row],[Property]]&lt;&gt;"",Risk_1_Prefix&amp;SUBSTITUTE(Table_Risk_1[[#This Row],[Type]]," ","")&amp;SUBSTITUTE(Table_Risk_1[[#This Row],[Property]]," ",""),""))</f>
        <v>LPremiumApplicableLoadingFactor</v>
      </c>
      <c r="G39"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39" s="8" t="e">
        <f ca="1">IF(OR(Table_Risk_1[[#This Row],[Header]]="Yes",Table_Risk_1[[#This Row],[Property]]=""),"",IF(OR(Table_Risk_1[[#This Row],[Text]]="true",Table_Risk_1[[#This Row],[Text]]="false",ISNUMBER(Table_Risk_1[[#This Row],[Text]])),Table_Risk_1[[#This Row],[Text]],""""&amp;Table_Risk_1[[#This Row],[Text]]&amp;""""))</f>
        <v>#REF!</v>
      </c>
      <c r="I39"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39" s="137" t="e">
        <f>IF(AND(OR(J30="endorsement",J30="approved"),J34),J24,1)</f>
        <v>#REF!</v>
      </c>
      <c r="K39" s="8"/>
      <c r="L39" s="8"/>
      <c r="M39" s="8"/>
      <c r="N39" s="8"/>
    </row>
    <row r="40" spans="2:14" s="16" customFormat="1" ht="21" customHeight="1">
      <c r="B40" s="8" t="s">
        <v>994</v>
      </c>
      <c r="C40" s="8"/>
      <c r="D4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4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applicableAdditionalPremium</v>
      </c>
      <c r="F40" s="8" t="str">
        <f ca="1">IF(Table_Risk_1[[#This Row],[Header]]="Yes","",IF(Table_Risk_1[[#This Row],[Property]]&lt;&gt;"",Risk_1_Prefix&amp;SUBSTITUTE(Table_Risk_1[[#This Row],[Type]]," ","")&amp;SUBSTITUTE(Table_Risk_1[[#This Row],[Property]]," ",""),""))</f>
        <v>LPremiumApplicableAdditionalPremium</v>
      </c>
      <c r="G40"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40" s="8" t="e">
        <f ca="1">IF(OR(Table_Risk_1[[#This Row],[Header]]="Yes",Table_Risk_1[[#This Row],[Property]]=""),"",IF(OR(Table_Risk_1[[#This Row],[Text]]="true",Table_Risk_1[[#This Row],[Text]]="false",ISNUMBER(Table_Risk_1[[#This Row],[Text]])),Table_Risk_1[[#This Row],[Text]],""""&amp;Table_Risk_1[[#This Row],[Text]]&amp;""""))</f>
        <v>#REF!</v>
      </c>
      <c r="I40"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40" s="36" t="e">
        <f>IF(AND(OR(J30="endorsement",J30="approved"),J34),J25,0)</f>
        <v>#REF!</v>
      </c>
      <c r="K40" s="8"/>
      <c r="L40" s="8"/>
      <c r="M40" s="8"/>
      <c r="N40" s="8"/>
    </row>
    <row r="41" spans="2:14" s="16" customFormat="1" ht="21" customHeight="1">
      <c r="B41" s="8" t="s">
        <v>995</v>
      </c>
      <c r="C41" s="8"/>
      <c r="D4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4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loadedPremium</v>
      </c>
      <c r="F41" s="8" t="str">
        <f ca="1">IF(Table_Risk_1[[#This Row],[Header]]="Yes","",IF(Table_Risk_1[[#This Row],[Property]]&lt;&gt;"",Risk_1_Prefix&amp;SUBSTITUTE(Table_Risk_1[[#This Row],[Type]]," ","")&amp;SUBSTITUTE(Table_Risk_1[[#This Row],[Property]]," ",""),""))</f>
        <v>LPremiumLoadedPremium</v>
      </c>
      <c r="G41"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41" s="8" t="e">
        <f ca="1">IF(OR(Table_Risk_1[[#This Row],[Header]]="Yes",Table_Risk_1[[#This Row],[Property]]=""),"",IF(OR(Table_Risk_1[[#This Row],[Text]]="true",Table_Risk_1[[#This Row],[Text]]="false",ISNUMBER(Table_Risk_1[[#This Row],[Text]])),Table_Risk_1[[#This Row],[Text]],""""&amp;Table_Risk_1[[#This Row],[Text]]&amp;""""))</f>
        <v>#REF!</v>
      </c>
      <c r="I41"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41" s="32" t="e">
        <f>J38*IFERROR(J39,1)+IFERROR(J40,0)</f>
        <v>#REF!</v>
      </c>
      <c r="K41" s="8"/>
      <c r="L41" s="8"/>
      <c r="M41" s="8"/>
      <c r="N41" s="8"/>
    </row>
    <row r="42" spans="2:14" s="16" customFormat="1" ht="21" customHeight="1">
      <c r="B42" s="8" t="s">
        <v>750</v>
      </c>
      <c r="C42" s="8"/>
      <c r="D4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4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premiumPercentACT</v>
      </c>
      <c r="F42" s="8" t="str">
        <f ca="1">IF(Table_Risk_1[[#This Row],[Header]]="Yes","",IF(Table_Risk_1[[#This Row],[Property]]&lt;&gt;"",Risk_1_Prefix&amp;SUBSTITUTE(Table_Risk_1[[#This Row],[Type]]," ","")&amp;SUBSTITUTE(Table_Risk_1[[#This Row],[Property]]," ",""),""))</f>
        <v>LPremiumPremiumPercentACT</v>
      </c>
      <c r="G4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2" s="8">
        <f ca="1">IF(OR(Table_Risk_1[[#This Row],[Header]]="Yes",Table_Risk_1[[#This Row],[Property]]=""),"",IF(OR(Table_Risk_1[[#This Row],[Text]]="true",Table_Risk_1[[#This Row],[Text]]="false",ISNUMBER(Table_Risk_1[[#This Row],[Text]])),Table_Risk_1[[#This Row],[Text]],""""&amp;Table_Risk_1[[#This Row],[Text]]&amp;""""))</f>
        <v>0</v>
      </c>
      <c r="I4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"premiumPercentACT":0,</v>
      </c>
      <c r="J42" s="29">
        <f>IF(ISNUMBER(VALUE(J13)),J13/100,0)</f>
        <v>0</v>
      </c>
      <c r="K42" s="8"/>
      <c r="L42" s="8"/>
      <c r="M42" s="8"/>
      <c r="N42" s="8"/>
    </row>
    <row r="43" spans="2:14" s="16" customFormat="1" ht="21" customHeight="1">
      <c r="B43" s="8" t="s">
        <v>751</v>
      </c>
      <c r="C43" s="8"/>
      <c r="D4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4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premiumPercentNSW</v>
      </c>
      <c r="F43" s="8" t="str">
        <f ca="1">IF(Table_Risk_1[[#This Row],[Header]]="Yes","",IF(Table_Risk_1[[#This Row],[Property]]&lt;&gt;"",Risk_1_Prefix&amp;SUBSTITUTE(Table_Risk_1[[#This Row],[Type]]," ","")&amp;SUBSTITUTE(Table_Risk_1[[#This Row],[Property]]," ",""),""))</f>
        <v>LPremiumPremiumPercentNSW</v>
      </c>
      <c r="G43"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3" s="8">
        <f ca="1">IF(OR(Table_Risk_1[[#This Row],[Header]]="Yes",Table_Risk_1[[#This Row],[Property]]=""),"",IF(OR(Table_Risk_1[[#This Row],[Text]]="true",Table_Risk_1[[#This Row],[Text]]="false",ISNUMBER(Table_Risk_1[[#This Row],[Text]])),Table_Risk_1[[#This Row],[Text]],""""&amp;Table_Risk_1[[#This Row],[Text]]&amp;""""))</f>
        <v>0</v>
      </c>
      <c r="I4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"premiumPercentNSW":0,</v>
      </c>
      <c r="J43" s="29">
        <f t="shared" ref="J43:J49" si="0">IF(ISNUMBER(VALUE(J14)),J14/100,0)</f>
        <v>0</v>
      </c>
      <c r="K43" s="8"/>
      <c r="L43" s="8"/>
      <c r="M43" s="8"/>
      <c r="N43" s="8"/>
    </row>
    <row r="44" spans="2:14" s="16" customFormat="1" ht="21" customHeight="1">
      <c r="B44" s="8" t="s">
        <v>752</v>
      </c>
      <c r="C44" s="8"/>
      <c r="D4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4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premiumPercentNT</v>
      </c>
      <c r="F44" s="8" t="str">
        <f ca="1">IF(Table_Risk_1[[#This Row],[Header]]="Yes","",IF(Table_Risk_1[[#This Row],[Property]]&lt;&gt;"",Risk_1_Prefix&amp;SUBSTITUTE(Table_Risk_1[[#This Row],[Type]]," ","")&amp;SUBSTITUTE(Table_Risk_1[[#This Row],[Property]]," ",""),""))</f>
        <v>LPremiumPremiumPercentNT</v>
      </c>
      <c r="G44"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4" s="8">
        <f ca="1">IF(OR(Table_Risk_1[[#This Row],[Header]]="Yes",Table_Risk_1[[#This Row],[Property]]=""),"",IF(OR(Table_Risk_1[[#This Row],[Text]]="true",Table_Risk_1[[#This Row],[Text]]="false",ISNUMBER(Table_Risk_1[[#This Row],[Text]])),Table_Risk_1[[#This Row],[Text]],""""&amp;Table_Risk_1[[#This Row],[Text]]&amp;""""))</f>
        <v>0</v>
      </c>
      <c r="I4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"premiumPercentNT":0,</v>
      </c>
      <c r="J44" s="29">
        <f t="shared" si="0"/>
        <v>0</v>
      </c>
      <c r="K44" s="8"/>
      <c r="L44" s="8"/>
      <c r="M44" s="8"/>
      <c r="N44" s="8"/>
    </row>
    <row r="45" spans="2:14" s="16" customFormat="1" ht="21" customHeight="1">
      <c r="B45" s="8" t="s">
        <v>753</v>
      </c>
      <c r="C45" s="8"/>
      <c r="D4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4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premiumPercentQLD</v>
      </c>
      <c r="F45" s="8" t="str">
        <f ca="1">IF(Table_Risk_1[[#This Row],[Header]]="Yes","",IF(Table_Risk_1[[#This Row],[Property]]&lt;&gt;"",Risk_1_Prefix&amp;SUBSTITUTE(Table_Risk_1[[#This Row],[Type]]," ","")&amp;SUBSTITUTE(Table_Risk_1[[#This Row],[Property]]," ",""),""))</f>
        <v>LPremiumPremiumPercentQLD</v>
      </c>
      <c r="G45"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5" s="8">
        <f ca="1">IF(OR(Table_Risk_1[[#This Row],[Header]]="Yes",Table_Risk_1[[#This Row],[Property]]=""),"",IF(OR(Table_Risk_1[[#This Row],[Text]]="true",Table_Risk_1[[#This Row],[Text]]="false",ISNUMBER(Table_Risk_1[[#This Row],[Text]])),Table_Risk_1[[#This Row],[Text]],""""&amp;Table_Risk_1[[#This Row],[Text]]&amp;""""))</f>
        <v>0</v>
      </c>
      <c r="I4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"premiumPercentQLD":0,</v>
      </c>
      <c r="J45" s="29">
        <f t="shared" si="0"/>
        <v>0</v>
      </c>
      <c r="K45" s="8"/>
      <c r="L45" s="8"/>
      <c r="M45" s="8"/>
      <c r="N45" s="8"/>
    </row>
    <row r="46" spans="2:14" s="16" customFormat="1" ht="21" customHeight="1">
      <c r="B46" s="8" t="s">
        <v>754</v>
      </c>
      <c r="C46" s="8"/>
      <c r="D4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4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premiumPercentSA</v>
      </c>
      <c r="F46" s="8" t="str">
        <f ca="1">IF(Table_Risk_1[[#This Row],[Header]]="Yes","",IF(Table_Risk_1[[#This Row],[Property]]&lt;&gt;"",Risk_1_Prefix&amp;SUBSTITUTE(Table_Risk_1[[#This Row],[Type]]," ","")&amp;SUBSTITUTE(Table_Risk_1[[#This Row],[Property]]," ",""),""))</f>
        <v>LPremiumPremiumPercentSA</v>
      </c>
      <c r="G46"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6" s="8">
        <f ca="1">IF(OR(Table_Risk_1[[#This Row],[Header]]="Yes",Table_Risk_1[[#This Row],[Property]]=""),"",IF(OR(Table_Risk_1[[#This Row],[Text]]="true",Table_Risk_1[[#This Row],[Text]]="false",ISNUMBER(Table_Risk_1[[#This Row],[Text]])),Table_Risk_1[[#This Row],[Text]],""""&amp;Table_Risk_1[[#This Row],[Text]]&amp;""""))</f>
        <v>0</v>
      </c>
      <c r="I4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"premiumPercentSA":0,</v>
      </c>
      <c r="J46" s="29">
        <f t="shared" si="0"/>
        <v>0</v>
      </c>
      <c r="K46" s="8"/>
      <c r="L46" s="8"/>
      <c r="M46" s="8"/>
      <c r="N46" s="8"/>
    </row>
    <row r="47" spans="2:14" s="16" customFormat="1" ht="21" customHeight="1">
      <c r="B47" s="8" t="s">
        <v>755</v>
      </c>
      <c r="C47" s="8"/>
      <c r="D4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4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premiumPercentTAS</v>
      </c>
      <c r="F47" s="8" t="str">
        <f ca="1">IF(Table_Risk_1[[#This Row],[Header]]="Yes","",IF(Table_Risk_1[[#This Row],[Property]]&lt;&gt;"",Risk_1_Prefix&amp;SUBSTITUTE(Table_Risk_1[[#This Row],[Type]]," ","")&amp;SUBSTITUTE(Table_Risk_1[[#This Row],[Property]]," ",""),""))</f>
        <v>LPremiumPremiumPercentTAS</v>
      </c>
      <c r="G47"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7" s="8">
        <f ca="1">IF(OR(Table_Risk_1[[#This Row],[Header]]="Yes",Table_Risk_1[[#This Row],[Property]]=""),"",IF(OR(Table_Risk_1[[#This Row],[Text]]="true",Table_Risk_1[[#This Row],[Text]]="false",ISNUMBER(Table_Risk_1[[#This Row],[Text]])),Table_Risk_1[[#This Row],[Text]],""""&amp;Table_Risk_1[[#This Row],[Text]]&amp;""""))</f>
        <v>0</v>
      </c>
      <c r="I4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"premiumPercentTAS":0,</v>
      </c>
      <c r="J47" s="29">
        <f t="shared" si="0"/>
        <v>0</v>
      </c>
      <c r="K47" s="8"/>
      <c r="L47" s="8"/>
      <c r="M47" s="8"/>
      <c r="N47" s="8"/>
    </row>
    <row r="48" spans="2:14" s="16" customFormat="1" ht="21" customHeight="1">
      <c r="B48" s="8" t="s">
        <v>756</v>
      </c>
      <c r="C48" s="8"/>
      <c r="D4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4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premiumPercentVIC</v>
      </c>
      <c r="F48" s="8" t="str">
        <f ca="1">IF(Table_Risk_1[[#This Row],[Header]]="Yes","",IF(Table_Risk_1[[#This Row],[Property]]&lt;&gt;"",Risk_1_Prefix&amp;SUBSTITUTE(Table_Risk_1[[#This Row],[Type]]," ","")&amp;SUBSTITUTE(Table_Risk_1[[#This Row],[Property]]," ",""),""))</f>
        <v>LPremiumPremiumPercentVIC</v>
      </c>
      <c r="G48"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8" s="8">
        <f ca="1">IF(OR(Table_Risk_1[[#This Row],[Header]]="Yes",Table_Risk_1[[#This Row],[Property]]=""),"",IF(OR(Table_Risk_1[[#This Row],[Text]]="true",Table_Risk_1[[#This Row],[Text]]="false",ISNUMBER(Table_Risk_1[[#This Row],[Text]])),Table_Risk_1[[#This Row],[Text]],""""&amp;Table_Risk_1[[#This Row],[Text]]&amp;""""))</f>
        <v>0</v>
      </c>
      <c r="I4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"premiumPercentVIC":0,</v>
      </c>
      <c r="J48" s="29">
        <f t="shared" si="0"/>
        <v>0</v>
      </c>
      <c r="K48" s="8"/>
      <c r="L48" s="8"/>
      <c r="M48" s="8"/>
      <c r="N48" s="8"/>
    </row>
    <row r="49" spans="2:14" s="16" customFormat="1" ht="21" customHeight="1">
      <c r="B49" s="8" t="s">
        <v>757</v>
      </c>
      <c r="C49" s="8"/>
      <c r="D4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4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premiumPercentWA</v>
      </c>
      <c r="F49" s="8" t="str">
        <f ca="1">IF(Table_Risk_1[[#This Row],[Header]]="Yes","",IF(Table_Risk_1[[#This Row],[Property]]&lt;&gt;"",Risk_1_Prefix&amp;SUBSTITUTE(Table_Risk_1[[#This Row],[Type]]," ","")&amp;SUBSTITUTE(Table_Risk_1[[#This Row],[Property]]," ",""),""))</f>
        <v>LPremiumPremiumPercentWA</v>
      </c>
      <c r="G49"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9" s="8">
        <f ca="1">IF(OR(Table_Risk_1[[#This Row],[Header]]="Yes",Table_Risk_1[[#This Row],[Property]]=""),"",IF(OR(Table_Risk_1[[#This Row],[Text]]="true",Table_Risk_1[[#This Row],[Text]]="false",ISNUMBER(Table_Risk_1[[#This Row],[Text]])),Table_Risk_1[[#This Row],[Text]],""""&amp;Table_Risk_1[[#This Row],[Text]]&amp;""""))</f>
        <v>0</v>
      </c>
      <c r="I4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"premiumPercentWA":0},</v>
      </c>
      <c r="J49" s="29">
        <f t="shared" si="0"/>
        <v>0</v>
      </c>
      <c r="K49" s="8"/>
      <c r="L49" s="8"/>
      <c r="M49" s="8"/>
      <c r="N49" s="8"/>
    </row>
    <row r="50" spans="2:14" ht="29.25" thickBot="1">
      <c r="B50" s="13" t="s">
        <v>156</v>
      </c>
      <c r="C50" s="13" t="s">
        <v>49</v>
      </c>
      <c r="D50" s="1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0" s="1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other</v>
      </c>
      <c r="F50" s="13" t="str">
        <f>IF(Table_Risk_1[[#This Row],[Header]]="Yes","",IF(Table_Risk_1[[#This Row],[Property]]&lt;&gt;"",Risk_1_Prefix&amp;SUBSTITUTE(Table_Risk_1[[#This Row],[Type]]," ","")&amp;SUBSTITUTE(Table_Risk_1[[#This Row],[Property]]," ",""),""))</f>
        <v/>
      </c>
      <c r="G50" s="1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0" s="13" t="str">
        <f>IF(OR(Table_Risk_1[[#This Row],[Header]]="Yes",Table_Risk_1[[#This Row],[Property]]=""),"",IF(OR(Table_Risk_1[[#This Row],[Text]]="true",Table_Risk_1[[#This Row],[Text]]="false",ISNUMBER(Table_Risk_1[[#This Row],[Text]])),Table_Risk_1[[#This Row],[Text]],""""&amp;Table_Risk_1[[#This Row],[Text]]&amp;""""))</f>
        <v/>
      </c>
      <c r="I50" s="1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"other":{</v>
      </c>
      <c r="J50" s="13"/>
      <c r="K50" s="13"/>
      <c r="L50" s="13"/>
      <c r="M50" s="13"/>
      <c r="N50" s="13"/>
    </row>
    <row r="51" spans="2:14" s="16" customFormat="1" ht="21" hidden="1" customHeight="1">
      <c r="B51" s="8"/>
      <c r="C51" s="8"/>
      <c r="D5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5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51" s="8" t="str">
        <f>IF(Table_Risk_1[[#This Row],[Header]]="Yes","",IF(Table_Risk_1[[#This Row],[Property]]&lt;&gt;"",Risk_1_Prefix&amp;SUBSTITUTE(Table_Risk_1[[#This Row],[Type]]," ","")&amp;SUBSTITUTE(Table_Risk_1[[#This Row],[Property]]," ",""),""))</f>
        <v/>
      </c>
      <c r="G5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1" s="8" t="str">
        <f>IF(OR(Table_Risk_1[[#This Row],[Header]]="Yes",Table_Risk_1[[#This Row],[Property]]=""),"",IF(OR(Table_Risk_1[[#This Row],[Text]]="true",Table_Risk_1[[#This Row],[Text]]="false",ISNUMBER(Table_Risk_1[[#This Row],[Text]])),Table_Risk_1[[#This Row],[Text]],""""&amp;Table_Risk_1[[#This Row],[Text]]&amp;""""))</f>
        <v/>
      </c>
      <c r="I5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51" s="8"/>
      <c r="K51" s="8"/>
      <c r="L51" s="8"/>
      <c r="M51" s="8"/>
      <c r="N51" s="8"/>
    </row>
    <row r="52" spans="2:14" s="16" customFormat="1" ht="21" customHeight="1">
      <c r="B52" s="8" t="s">
        <v>822</v>
      </c>
      <c r="C52" s="8"/>
      <c r="D5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5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specialConditions</v>
      </c>
      <c r="F52" s="8" t="str">
        <f ca="1">IF(Table_Risk_1[[#This Row],[Header]]="Yes","",IF(Table_Risk_1[[#This Row],[Property]]&lt;&gt;"",Risk_1_Prefix&amp;SUBSTITUTE(Table_Risk_1[[#This Row],[Type]]," ","")&amp;SUBSTITUTE(Table_Risk_1[[#This Row],[Property]]," ",""),""))</f>
        <v>LOtherSpecialConditions</v>
      </c>
      <c r="G52"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52" s="8" t="e">
        <f ca="1">IF(OR(Table_Risk_1[[#This Row],[Header]]="Yes",Table_Risk_1[[#This Row],[Property]]=""),"",IF(OR(Table_Risk_1[[#This Row],[Text]]="true",Table_Risk_1[[#This Row],[Text]]="false",ISNUMBER(Table_Risk_1[[#This Row],[Text]])),Table_Risk_1[[#This Row],[Text]],""""&amp;Table_Risk_1[[#This Row],[Text]]&amp;""""))</f>
        <v>#N/A</v>
      </c>
      <c r="I52"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52" s="8" t="e">
        <f>IF(AND(J34,J26&lt;&gt;""),J26,"N/A")</f>
        <v>#N/A</v>
      </c>
      <c r="K52" s="8"/>
      <c r="L52" s="8"/>
      <c r="M52" s="8"/>
      <c r="N52" s="8"/>
    </row>
    <row r="53" spans="2:14" ht="29.25" thickBot="1">
      <c r="B53" s="13" t="s">
        <v>157</v>
      </c>
      <c r="C53" s="13" t="s">
        <v>49</v>
      </c>
      <c r="D53" s="1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3" s="1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53" s="13" t="str">
        <f>IF(Table_Risk_1[[#This Row],[Header]]="Yes","",IF(Table_Risk_1[[#This Row],[Property]]&lt;&gt;"",Risk_1_Prefix&amp;SUBSTITUTE(Table_Risk_1[[#This Row],[Type]]," ","")&amp;SUBSTITUTE(Table_Risk_1[[#This Row],[Property]]," ",""),""))</f>
        <v/>
      </c>
      <c r="G53" s="1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3" s="13" t="str">
        <f>IF(OR(Table_Risk_1[[#This Row],[Header]]="Yes",Table_Risk_1[[#This Row],[Property]]=""),"",IF(OR(Table_Risk_1[[#This Row],[Text]]="true",Table_Risk_1[[#This Row],[Text]]="false",ISNUMBER(Table_Risk_1[[#This Row],[Text]])),Table_Risk_1[[#This Row],[Text]],""""&amp;Table_Risk_1[[#This Row],[Text]]&amp;""""))</f>
        <v/>
      </c>
      <c r="I53" s="1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53" s="13"/>
      <c r="K53" s="13"/>
      <c r="L53" s="13"/>
      <c r="M53" s="13"/>
      <c r="N53" s="13"/>
    </row>
    <row r="54" spans="2:14" s="16" customFormat="1" ht="21" hidden="1" customHeight="1">
      <c r="B54" s="8"/>
      <c r="C54" s="8"/>
      <c r="D5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5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54" s="8" t="str">
        <f>IF(Table_Risk_1[[#This Row],[Header]]="Yes","",IF(Table_Risk_1[[#This Row],[Property]]&lt;&gt;"",Risk_1_Prefix&amp;SUBSTITUTE(Table_Risk_1[[#This Row],[Type]]," ","")&amp;SUBSTITUTE(Table_Risk_1[[#This Row],[Property]]," ",""),""))</f>
        <v/>
      </c>
      <c r="G54"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4" s="8" t="str">
        <f>IF(OR(Table_Risk_1[[#This Row],[Header]]="Yes",Table_Risk_1[[#This Row],[Property]]=""),"",IF(OR(Table_Risk_1[[#This Row],[Text]]="true",Table_Risk_1[[#This Row],[Text]]="false",ISNUMBER(Table_Risk_1[[#This Row],[Text]])),Table_Risk_1[[#This Row],[Text]],""""&amp;Table_Risk_1[[#This Row],[Text]]&amp;""""))</f>
        <v/>
      </c>
      <c r="I5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54" s="8"/>
      <c r="K54" s="8"/>
      <c r="L54" s="8"/>
      <c r="M54" s="8"/>
      <c r="N54" s="8"/>
    </row>
    <row r="55" spans="2:14" s="16" customFormat="1" ht="21" customHeight="1">
      <c r="B55" s="8" t="s">
        <v>158</v>
      </c>
      <c r="C55" s="8"/>
      <c r="D5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5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55" s="8" t="str">
        <f ca="1">IF(Table_Risk_1[[#This Row],[Header]]="Yes","",IF(Table_Risk_1[[#This Row],[Property]]&lt;&gt;"",Risk_1_Prefix&amp;SUBSTITUTE(Table_Risk_1[[#This Row],[Type]]," ","")&amp;SUBSTITUTE(Table_Risk_1[[#This Row],[Property]]," ",""),""))</f>
        <v>LStatutoryRateRiskType</v>
      </c>
      <c r="G55"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55" s="8" t="str">
        <f ca="1">IF(OR(Table_Risk_1[[#This Row],[Header]]="Yes",Table_Risk_1[[#This Row],[Property]]=""),"",IF(OR(Table_Risk_1[[#This Row],[Text]]="true",Table_Risk_1[[#This Row],[Text]]="false",ISNUMBER(Table_Risk_1[[#This Row],[Text]])),Table_Risk_1[[#This Row],[Text]],""""&amp;Table_Risk_1[[#This Row],[Text]]&amp;""""))</f>
        <v>"General"</v>
      </c>
      <c r="I5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55" s="8" t="s">
        <v>159</v>
      </c>
      <c r="K55" s="8" t="s">
        <v>159</v>
      </c>
      <c r="L55" s="8" t="s">
        <v>159</v>
      </c>
      <c r="M55" s="8" t="s">
        <v>159</v>
      </c>
      <c r="N55" s="8" t="s">
        <v>159</v>
      </c>
    </row>
    <row r="56" spans="2:14" s="16" customFormat="1" ht="21" customHeight="1">
      <c r="B56" s="9" t="s">
        <v>160</v>
      </c>
      <c r="C56" s="8"/>
      <c r="D5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5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56" s="8" t="str">
        <f ca="1">IF(Table_Risk_1[[#This Row],[Header]]="Yes","",IF(Table_Risk_1[[#This Row],[Property]]&lt;&gt;"",Risk_1_Prefix&amp;SUBSTITUTE(Table_Risk_1[[#This Row],[Type]]," ","")&amp;SUBSTITUTE(Table_Risk_1[[#This Row],[Property]]," ",""),""))</f>
        <v>LStatutoryRateESLApplicability</v>
      </c>
      <c r="G5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Not Applicable</v>
      </c>
      <c r="H56" s="8" t="str">
        <f ca="1">IF(OR(Table_Risk_1[[#This Row],[Header]]="Yes",Table_Risk_1[[#This Row],[Property]]=""),"",IF(OR(Table_Risk_1[[#This Row],[Text]]="true",Table_Risk_1[[#This Row],[Text]]="false",ISNUMBER(Table_Risk_1[[#This Row],[Text]])),Table_Risk_1[[#This Row],[Text]],""""&amp;Table_Risk_1[[#This Row],[Text]]&amp;""""))</f>
        <v>"Not Applicable"</v>
      </c>
      <c r="I5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"ESLApplicability":"Not Applicable",</v>
      </c>
      <c r="J56" s="8" t="s">
        <v>178</v>
      </c>
      <c r="K56" s="8" t="s">
        <v>178</v>
      </c>
      <c r="L56" s="8" t="s">
        <v>178</v>
      </c>
      <c r="M56" s="8" t="s">
        <v>178</v>
      </c>
      <c r="N56" s="8" t="s">
        <v>178</v>
      </c>
    </row>
    <row r="57" spans="2:14" s="16" customFormat="1" ht="21" customHeight="1">
      <c r="B57" s="8" t="s">
        <v>1330</v>
      </c>
      <c r="C57" s="8"/>
      <c r="D5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5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NSWStampDutyExemption</v>
      </c>
      <c r="F57" s="8" t="str">
        <f ca="1">IF(Table_Risk_1[[#This Row],[Header]]="Yes","",IF(Table_Risk_1[[#This Row],[Property]]&lt;&gt;"",Risk_1_Prefix&amp;SUBSTITUTE(Table_Risk_1[[#This Row],[Type]]," ","")&amp;SUBSTITUTE(Table_Risk_1[[#This Row],[Property]]," ",""),""))</f>
        <v>LStatutoryRateNSWStampDutyExemption</v>
      </c>
      <c r="G57"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57" s="8" t="e">
        <f ca="1">IF(OR(Table_Risk_1[[#This Row],[Header]]="Yes",Table_Risk_1[[#This Row],[Property]]=""),"",IF(OR(Table_Risk_1[[#This Row],[Text]]="true",Table_Risk_1[[#This Row],[Text]]="false",ISNUMBER(Table_Risk_1[[#This Row],[Text]])),Table_Risk_1[[#This Row],[Text]],""""&amp;Table_Risk_1[[#This Row],[Text]]&amp;""""))</f>
        <v>#N/A</v>
      </c>
      <c r="I57"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57" s="8" t="e">
        <f>J22</f>
        <v>#N/A</v>
      </c>
      <c r="K57" s="8"/>
      <c r="L57" s="8"/>
      <c r="M57" s="8"/>
      <c r="N57" s="8"/>
    </row>
    <row r="58" spans="2:14" s="16" customFormat="1" ht="21" customHeight="1">
      <c r="B58" s="9" t="s">
        <v>57</v>
      </c>
      <c r="C58" s="8"/>
      <c r="D5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5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58" s="8" t="str">
        <f ca="1">IF(Table_Risk_1[[#This Row],[Header]]="Yes","",IF(Table_Risk_1[[#This Row],[Property]]&lt;&gt;"",Risk_1_Prefix&amp;SUBSTITUTE(Table_Risk_1[[#This Row],[Type]]," ","")&amp;SUBSTITUTE(Table_Risk_1[[#This Row],[Property]]," ",""),""))</f>
        <v>LStatutoryRatePolicyStartDate</v>
      </c>
      <c r="G58"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58" s="8" t="e">
        <f ca="1">IF(OR(Table_Risk_1[[#This Row],[Header]]="Yes",Table_Risk_1[[#This Row],[Property]]=""),"",IF(OR(Table_Risk_1[[#This Row],[Text]]="true",Table_Risk_1[[#This Row],[Text]]="false",ISNUMBER(Table_Risk_1[[#This Row],[Text]])),Table_Risk_1[[#This Row],[Text]],""""&amp;Table_Risk_1[[#This Row],[Text]]&amp;""""))</f>
        <v>#N/A</v>
      </c>
      <c r="I58"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58" s="28" t="e">
        <f>J23</f>
        <v>#N/A</v>
      </c>
      <c r="K58" s="28">
        <f>K25</f>
        <v>42948</v>
      </c>
      <c r="L58" s="28">
        <f>L25</f>
        <v>42948</v>
      </c>
      <c r="M58" s="28">
        <f>M25</f>
        <v>42948</v>
      </c>
      <c r="N58" s="28">
        <f>N25</f>
        <v>42948</v>
      </c>
    </row>
    <row r="59" spans="2:14" s="16" customFormat="1" ht="21" customHeight="1">
      <c r="B59" s="8" t="s">
        <v>162</v>
      </c>
      <c r="C59" s="8"/>
      <c r="D5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5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ESLRate</v>
      </c>
      <c r="F59" s="8" t="str">
        <f ca="1">IF(Table_Risk_1[[#This Row],[Header]]="Yes","",IF(Table_Risk_1[[#This Row],[Property]]&lt;&gt;"",Risk_1_Prefix&amp;SUBSTITUTE(Table_Risk_1[[#This Row],[Type]]," ","")&amp;SUBSTITUTE(Table_Risk_1[[#This Row],[Property]]," ",""),""))</f>
        <v>LStatutoryRateESLRate</v>
      </c>
      <c r="G59"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59" s="8">
        <f ca="1">IF(OR(Table_Risk_1[[#This Row],[Header]]="Yes",Table_Risk_1[[#This Row],[Property]]=""),"",IF(OR(Table_Risk_1[[#This Row],[Text]]="true",Table_Risk_1[[#This Row],[Text]]="false",ISNUMBER(Table_Risk_1[[#This Row],[Text]])),Table_Risk_1[[#This Row],[Text]],""""&amp;Table_Risk_1[[#This Row],[Text]]&amp;""""))</f>
        <v>0</v>
      </c>
      <c r="I5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"ESLRate":0,</v>
      </c>
      <c r="J59" s="29">
        <f t="array" ref="J59">IF(AND(Risk_1_ESL="Applicable",NOT(ISNA(MATCH("NSW",Table_Statutory_Rates[#Headers],0)))),
INDEX(
Table_Statutory_Rates[],
MATCH(1,(Table_Statutory_Rates[Type]="ESL")*(Table_Statutory_Rates[Next Value]&gt;J58),0),
MATCH("NSW",Table_Statutory_Rates[#Headers],0)
),0)</f>
        <v>0</v>
      </c>
      <c r="K59" s="29">
        <f t="array" ref="K59">IF(AND(Risk_1_ESL="Applicable",NOT(ISNA(MATCH(#REF!,Table_Statutory_Rates[#Headers],0)))),
INDEX(
Table_Statutory_Rates[],
MATCH(1,(Table_Statutory_Rates[Type]="ESL")*(Table_Statutory_Rates[Next Value]&gt;K58),0),
MATCH(#REF!,Table_Statutory_Rates[#Headers],0)
),0)</f>
        <v>0</v>
      </c>
      <c r="L59" s="29">
        <f t="array" ref="L59">IF(AND(Risk_1_ESL="Applicable",NOT(ISNA(MATCH(#REF!,Table_Statutory_Rates[#Headers],0)))),
INDEX(
Table_Statutory_Rates[],
MATCH(1,(Table_Statutory_Rates[Type]="ESL")*(Table_Statutory_Rates[Next Value]&gt;L58),0),
MATCH(#REF!,Table_Statutory_Rates[#Headers],0)
),0)</f>
        <v>0</v>
      </c>
      <c r="M59" s="29">
        <f t="array" ref="M59">IF(AND(Risk_1_ESL="Applicable",NOT(ISNA(MATCH(#REF!,Table_Statutory_Rates[#Headers],0)))),
INDEX(
Table_Statutory_Rates[],
MATCH(1,(Table_Statutory_Rates[Type]="ESL")*(Table_Statutory_Rates[Next Value]&gt;M58),0),
MATCH(#REF!,Table_Statutory_Rates[#Headers],0)
),0)</f>
        <v>0</v>
      </c>
      <c r="N59" s="29">
        <f t="array" ref="N59">IF(AND(Risk_1_ESL="Applicable",NOT(ISNA(MATCH(#REF!,Table_Statutory_Rates[#Headers],0)))),
INDEX(
Table_Statutory_Rates[],
MATCH(1,(Table_Statutory_Rates[Type]="ESL")*(Table_Statutory_Rates[Next Value]&gt;N58),0),
MATCH(#REF!,Table_Statutory_Rates[#Headers],0)
),0)</f>
        <v>0</v>
      </c>
    </row>
    <row r="60" spans="2:14" s="16" customFormat="1" ht="21" customHeight="1">
      <c r="B60" s="8" t="s">
        <v>163</v>
      </c>
      <c r="C60" s="8"/>
      <c r="D6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6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GSTRate</v>
      </c>
      <c r="F60" s="8" t="str">
        <f ca="1">IF(Table_Risk_1[[#This Row],[Header]]="Yes","",IF(Table_Risk_1[[#This Row],[Property]]&lt;&gt;"",Risk_1_Prefix&amp;SUBSTITUTE(Table_Risk_1[[#This Row],[Type]]," ","")&amp;SUBSTITUTE(Table_Risk_1[[#This Row],[Property]]," ",""),""))</f>
        <v>LStatutoryRateGSTRate</v>
      </c>
      <c r="G60"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60" s="8" t="e">
        <f ca="1">IF(OR(Table_Risk_1[[#This Row],[Header]]="Yes",Table_Risk_1[[#This Row],[Property]]=""),"",IF(OR(Table_Risk_1[[#This Row],[Text]]="true",Table_Risk_1[[#This Row],[Text]]="false",ISNUMBER(Table_Risk_1[[#This Row],[Text]])),Table_Risk_1[[#This Row],[Text]],""""&amp;Table_Risk_1[[#This Row],[Text]]&amp;""""))</f>
        <v>#N/A</v>
      </c>
      <c r="I60"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60" s="20" t="e" cm="1">
        <f t="array" aca="1" ref="J60" ca="1">IF(NOT(ISNA(MATCH(#REF!,Table_Statutory_Rates[#Headers],0))),
INDEX(
Table_Statutory_Rates[],
MATCH(1,(Table_Statutory_Rates[Type]="GST")*(Table_Statutory_Rates[Next Value]&gt;J58),0),
MATCH("VIC",Table_Statutory_Rates[#Headers],0)
),0)</f>
        <v>#N/A</v>
      </c>
      <c r="K60" s="20" t="e">
        <f t="array" aca="1" ref="K60" ca="1">IF(NOT(ISNA(MATCH(#REF!,Table_Statutory_Rates[#Headers],0))),
INDEX(
Table_Statutory_Rates[],
MATCH(1,(Table_Statutory_Rates[Type]="GST")*(Table_Statutory_Rates[Next Value]&gt;K58),0),
MATCH(#REF!,Table_Statutory_Rates[#Headers],0)
),0)</f>
        <v>#REF!</v>
      </c>
      <c r="L60" s="20" t="e">
        <f t="array" aca="1" ref="L60" ca="1">IF(NOT(ISNA(MATCH(#REF!,Table_Statutory_Rates[#Headers],0))),
INDEX(
Table_Statutory_Rates[],
MATCH(1,(Table_Statutory_Rates[Type]="GST")*(Table_Statutory_Rates[Next Value]&gt;L58),0),
MATCH(#REF!,Table_Statutory_Rates[#Headers],0)
),0)</f>
        <v>#REF!</v>
      </c>
      <c r="M60" s="20" t="e">
        <f t="array" aca="1" ref="M60" ca="1">IF(NOT(ISNA(MATCH(#REF!,Table_Statutory_Rates[#Headers],0))),
INDEX(
Table_Statutory_Rates[],
MATCH(1,(Table_Statutory_Rates[Type]="GST")*(Table_Statutory_Rates[Next Value]&gt;M58),0),
MATCH(#REF!,Table_Statutory_Rates[#Headers],0)
),0)</f>
        <v>#REF!</v>
      </c>
      <c r="N60" s="20" t="e">
        <f t="array" aca="1" ref="N60" ca="1">IF(NOT(ISNA(MATCH(#REF!,Table_Statutory_Rates[#Headers],0))),
INDEX(
Table_Statutory_Rates[],
MATCH(1,(Table_Statutory_Rates[Type]="GST")*(Table_Statutory_Rates[Next Value]&gt;N58),0),
MATCH(#REF!,Table_Statutory_Rates[#Headers],0)
),0)</f>
        <v>#REF!</v>
      </c>
    </row>
    <row r="61" spans="2:14" s="16" customFormat="1" ht="21" customHeight="1">
      <c r="B61" s="8" t="s">
        <v>742</v>
      </c>
      <c r="C61" s="8"/>
      <c r="D6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6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SDRateACT</v>
      </c>
      <c r="F61" s="8" t="str">
        <f ca="1">IF(Table_Risk_1[[#This Row],[Header]]="Yes","",IF(Table_Risk_1[[#This Row],[Property]]&lt;&gt;"",Risk_1_Prefix&amp;SUBSTITUTE(Table_Risk_1[[#This Row],[Type]]," ","")&amp;SUBSTITUTE(Table_Risk_1[[#This Row],[Property]]," ",""),""))</f>
        <v>LStatutoryRateSDRateACT</v>
      </c>
      <c r="G61"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61" s="8" t="e">
        <f ca="1">IF(OR(Table_Risk_1[[#This Row],[Header]]="Yes",Table_Risk_1[[#This Row],[Property]]=""),"",IF(OR(Table_Risk_1[[#This Row],[Text]]="true",Table_Risk_1[[#This Row],[Text]]="false",ISNUMBER(Table_Risk_1[[#This Row],[Text]])),Table_Risk_1[[#This Row],[Text]],""""&amp;Table_Risk_1[[#This Row],[Text]]&amp;""""))</f>
        <v>#N/A</v>
      </c>
      <c r="I61"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61" s="20" t="e">
        <f t="array" aca="1" ref="J61" ca="1">IF(NOT(ISNA(MATCH("ACT",Table_Statutory_Rates[#Headers],0))),
INDEX(
Table_Statutory_Rates[],
MATCH(1,(Table_Statutory_Rates[Type]=Risk_1_Type)*(Table_Statutory_Rates[Next Value]&gt;J58),0),
MATCH("ACT",Table_Statutory_Rates[#Headers],0)
),0)</f>
        <v>#N/A</v>
      </c>
      <c r="K61" s="20" t="e">
        <f t="array" aca="1" ref="K61" ca="1">IF(NOT(ISNA(MATCH(#REF!,Table_Statutory_Rates[#Headers],0))),
INDEX(
Table_Statutory_Rates[],
MATCH(1,(Table_Statutory_Rates[Type]=Risk_1_Type)*(Table_Statutory_Rates[Next Value]&gt;K58),0),
MATCH(#REF!,Table_Statutory_Rates[#Headers],0)
),0)</f>
        <v>#REF!</v>
      </c>
      <c r="L61" s="20" t="e">
        <f t="array" aca="1" ref="L61" ca="1">IF(NOT(ISNA(MATCH(#REF!,Table_Statutory_Rates[#Headers],0))),
INDEX(
Table_Statutory_Rates[],
MATCH(1,(Table_Statutory_Rates[Type]=Risk_1_Type)*(Table_Statutory_Rates[Next Value]&gt;L58),0),
MATCH(#REF!,Table_Statutory_Rates[#Headers],0)
),0)</f>
        <v>#REF!</v>
      </c>
      <c r="M61" s="20" t="e">
        <f t="array" aca="1" ref="M61" ca="1">IF(NOT(ISNA(MATCH(#REF!,Table_Statutory_Rates[#Headers],0))),
INDEX(
Table_Statutory_Rates[],
MATCH(1,(Table_Statutory_Rates[Type]=Risk_1_Type)*(Table_Statutory_Rates[Next Value]&gt;M58),0),
MATCH(#REF!,Table_Statutory_Rates[#Headers],0)
),0)</f>
        <v>#REF!</v>
      </c>
      <c r="N61" s="20" t="e">
        <f t="array" aca="1" ref="N61" ca="1">IF(NOT(ISNA(MATCH(#REF!,Table_Statutory_Rates[#Headers],0))),
INDEX(
Table_Statutory_Rates[],
MATCH(1,(Table_Statutory_Rates[Type]=Risk_1_Type)*(Table_Statutory_Rates[Next Value]&gt;N58),0),
MATCH(#REF!,Table_Statutory_Rates[#Headers],0)
),0)</f>
        <v>#REF!</v>
      </c>
    </row>
    <row r="62" spans="2:14" s="16" customFormat="1" ht="21" customHeight="1">
      <c r="B62" s="8" t="s">
        <v>743</v>
      </c>
      <c r="C62" s="8"/>
      <c r="D6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6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SDRateNSW</v>
      </c>
      <c r="F62" s="8" t="str">
        <f ca="1">IF(Table_Risk_1[[#This Row],[Header]]="Yes","",IF(Table_Risk_1[[#This Row],[Property]]&lt;&gt;"",Risk_1_Prefix&amp;SUBSTITUTE(Table_Risk_1[[#This Row],[Type]]," ","")&amp;SUBSTITUTE(Table_Risk_1[[#This Row],[Property]]," ",""),""))</f>
        <v>LStatutoryRateSDRateNSW</v>
      </c>
      <c r="G62"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62" s="8" t="e">
        <f ca="1">IF(OR(Table_Risk_1[[#This Row],[Header]]="Yes",Table_Risk_1[[#This Row],[Property]]=""),"",IF(OR(Table_Risk_1[[#This Row],[Text]]="true",Table_Risk_1[[#This Row],[Text]]="false",ISNUMBER(Table_Risk_1[[#This Row],[Text]])),Table_Risk_1[[#This Row],[Text]],""""&amp;Table_Risk_1[[#This Row],[Text]]&amp;""""))</f>
        <v>#N/A</v>
      </c>
      <c r="I62"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62" s="20" t="e" cm="1">
        <f t="array" ref="J62">IF(NOT(ISNA(MATCH("NSW",Table_Statutory_Rates[#Headers],0))),
IF(J57="Not Applicable",
INDEX(
Table_Statutory_Rates[],
MATCH(1,(Table_Statutory_Rates[Type]=Risk_1_Type)*(Table_Statutory_Rates[Next Value]&gt;J58),0),
MATCH("NSW",Table_Statutory_Rates[#Headers],0)
),0),0)</f>
        <v>#N/A</v>
      </c>
      <c r="K62" s="8"/>
      <c r="L62" s="8"/>
      <c r="M62" s="8"/>
      <c r="N62" s="8"/>
    </row>
    <row r="63" spans="2:14" s="16" customFormat="1" ht="21" customHeight="1">
      <c r="B63" s="8" t="s">
        <v>744</v>
      </c>
      <c r="C63" s="8"/>
      <c r="D6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6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SDRateNT</v>
      </c>
      <c r="F63" s="8" t="str">
        <f ca="1">IF(Table_Risk_1[[#This Row],[Header]]="Yes","",IF(Table_Risk_1[[#This Row],[Property]]&lt;&gt;"",Risk_1_Prefix&amp;SUBSTITUTE(Table_Risk_1[[#This Row],[Type]]," ","")&amp;SUBSTITUTE(Table_Risk_1[[#This Row],[Property]]," ",""),""))</f>
        <v>LStatutoryRateSDRateNT</v>
      </c>
      <c r="G63"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63" s="8" t="e">
        <f ca="1">IF(OR(Table_Risk_1[[#This Row],[Header]]="Yes",Table_Risk_1[[#This Row],[Property]]=""),"",IF(OR(Table_Risk_1[[#This Row],[Text]]="true",Table_Risk_1[[#This Row],[Text]]="false",ISNUMBER(Table_Risk_1[[#This Row],[Text]])),Table_Risk_1[[#This Row],[Text]],""""&amp;Table_Risk_1[[#This Row],[Text]]&amp;""""))</f>
        <v>#N/A</v>
      </c>
      <c r="I63"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63" s="20" t="e">
        <f t="array" aca="1" ref="J63" ca="1">IF(NOT(ISNA(MATCH("NT",Table_Statutory_Rates[#Headers],0))),
INDEX(
Table_Statutory_Rates[],
MATCH(1,(Table_Statutory_Rates[Type]=Risk_1_Type)*(Table_Statutory_Rates[Next Value]&gt;J58),0),
MATCH("NT",Table_Statutory_Rates[#Headers],0)
),0)</f>
        <v>#N/A</v>
      </c>
      <c r="K63" s="8"/>
      <c r="L63" s="8"/>
      <c r="M63" s="8"/>
      <c r="N63" s="8"/>
    </row>
    <row r="64" spans="2:14" s="16" customFormat="1" ht="21" customHeight="1">
      <c r="B64" s="8" t="s">
        <v>745</v>
      </c>
      <c r="C64" s="8"/>
      <c r="D6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6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SDRateQLD</v>
      </c>
      <c r="F64" s="8" t="str">
        <f ca="1">IF(Table_Risk_1[[#This Row],[Header]]="Yes","",IF(Table_Risk_1[[#This Row],[Property]]&lt;&gt;"",Risk_1_Prefix&amp;SUBSTITUTE(Table_Risk_1[[#This Row],[Type]]," ","")&amp;SUBSTITUTE(Table_Risk_1[[#This Row],[Property]]," ",""),""))</f>
        <v>LStatutoryRateSDRateQLD</v>
      </c>
      <c r="G64"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64" s="8" t="e">
        <f ca="1">IF(OR(Table_Risk_1[[#This Row],[Header]]="Yes",Table_Risk_1[[#This Row],[Property]]=""),"",IF(OR(Table_Risk_1[[#This Row],[Text]]="true",Table_Risk_1[[#This Row],[Text]]="false",ISNUMBER(Table_Risk_1[[#This Row],[Text]])),Table_Risk_1[[#This Row],[Text]],""""&amp;Table_Risk_1[[#This Row],[Text]]&amp;""""))</f>
        <v>#N/A</v>
      </c>
      <c r="I64"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64" s="20" t="e">
        <f t="array" aca="1" ref="J64" ca="1">IF(NOT(ISNA(MATCH("QLD",Table_Statutory_Rates[#Headers],0))),
INDEX(
Table_Statutory_Rates[],
MATCH(1,(Table_Statutory_Rates[Type]=Risk_1_Type)*(Table_Statutory_Rates[Next Value]&gt;J58),0),
MATCH("QLD",Table_Statutory_Rates[#Headers],0)
),0)</f>
        <v>#N/A</v>
      </c>
      <c r="K64" s="8"/>
      <c r="L64" s="8"/>
      <c r="M64" s="8"/>
      <c r="N64" s="8"/>
    </row>
    <row r="65" spans="2:14" s="16" customFormat="1" ht="21" customHeight="1">
      <c r="B65" s="8" t="s">
        <v>746</v>
      </c>
      <c r="C65" s="8"/>
      <c r="D6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6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SDRateSA</v>
      </c>
      <c r="F65" s="8" t="str">
        <f ca="1">IF(Table_Risk_1[[#This Row],[Header]]="Yes","",IF(Table_Risk_1[[#This Row],[Property]]&lt;&gt;"",Risk_1_Prefix&amp;SUBSTITUTE(Table_Risk_1[[#This Row],[Type]]," ","")&amp;SUBSTITUTE(Table_Risk_1[[#This Row],[Property]]," ",""),""))</f>
        <v>LStatutoryRateSDRateSA</v>
      </c>
      <c r="G65"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65" s="8" t="e">
        <f ca="1">IF(OR(Table_Risk_1[[#This Row],[Header]]="Yes",Table_Risk_1[[#This Row],[Property]]=""),"",IF(OR(Table_Risk_1[[#This Row],[Text]]="true",Table_Risk_1[[#This Row],[Text]]="false",ISNUMBER(Table_Risk_1[[#This Row],[Text]])),Table_Risk_1[[#This Row],[Text]],""""&amp;Table_Risk_1[[#This Row],[Text]]&amp;""""))</f>
        <v>#N/A</v>
      </c>
      <c r="I65"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65" s="20" t="e">
        <f t="array" aca="1" ref="J65" ca="1">IF(NOT(ISNA(MATCH("SA",Table_Statutory_Rates[#Headers],0))),
INDEX(
Table_Statutory_Rates[],
MATCH(1,(Table_Statutory_Rates[Type]=Risk_1_Type)*(Table_Statutory_Rates[Next Value]&gt;J58),0),
MATCH("SA",Table_Statutory_Rates[#Headers],0)
),0)</f>
        <v>#N/A</v>
      </c>
      <c r="K65" s="8"/>
      <c r="L65" s="8"/>
      <c r="M65" s="8"/>
      <c r="N65" s="8"/>
    </row>
    <row r="66" spans="2:14" s="16" customFormat="1" ht="21" customHeight="1">
      <c r="B66" s="8" t="s">
        <v>749</v>
      </c>
      <c r="C66" s="8"/>
      <c r="D6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6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SDRateTAS</v>
      </c>
      <c r="F66" s="8" t="str">
        <f ca="1">IF(Table_Risk_1[[#This Row],[Header]]="Yes","",IF(Table_Risk_1[[#This Row],[Property]]&lt;&gt;"",Risk_1_Prefix&amp;SUBSTITUTE(Table_Risk_1[[#This Row],[Type]]," ","")&amp;SUBSTITUTE(Table_Risk_1[[#This Row],[Property]]," ",""),""))</f>
        <v>LStatutoryRateSDRateTAS</v>
      </c>
      <c r="G66"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66" s="8" t="e">
        <f ca="1">IF(OR(Table_Risk_1[[#This Row],[Header]]="Yes",Table_Risk_1[[#This Row],[Property]]=""),"",IF(OR(Table_Risk_1[[#This Row],[Text]]="true",Table_Risk_1[[#This Row],[Text]]="false",ISNUMBER(Table_Risk_1[[#This Row],[Text]])),Table_Risk_1[[#This Row],[Text]],""""&amp;Table_Risk_1[[#This Row],[Text]]&amp;""""))</f>
        <v>#N/A</v>
      </c>
      <c r="I66"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66" s="20" t="e">
        <f t="array" aca="1" ref="J66" ca="1">IF(NOT(ISNA(MATCH("TAS",Table_Statutory_Rates[#Headers],0))),
INDEX(
Table_Statutory_Rates[],
MATCH(1,(Table_Statutory_Rates[Type]=Risk_1_Type)*(Table_Statutory_Rates[Next Value]&gt;J58),0),
MATCH("TAS",Table_Statutory_Rates[#Headers],0)
),0)</f>
        <v>#N/A</v>
      </c>
      <c r="K66" s="8"/>
      <c r="L66" s="8"/>
      <c r="M66" s="8"/>
      <c r="N66" s="8"/>
    </row>
    <row r="67" spans="2:14" s="16" customFormat="1" ht="21" customHeight="1">
      <c r="B67" s="8" t="s">
        <v>747</v>
      </c>
      <c r="C67" s="8"/>
      <c r="D6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6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SDRateVIC</v>
      </c>
      <c r="F67" s="8" t="str">
        <f ca="1">IF(Table_Risk_1[[#This Row],[Header]]="Yes","",IF(Table_Risk_1[[#This Row],[Property]]&lt;&gt;"",Risk_1_Prefix&amp;SUBSTITUTE(Table_Risk_1[[#This Row],[Type]]," ","")&amp;SUBSTITUTE(Table_Risk_1[[#This Row],[Property]]," ",""),""))</f>
        <v>LStatutoryRateSDRateVIC</v>
      </c>
      <c r="G67"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67" s="8" t="e">
        <f ca="1">IF(OR(Table_Risk_1[[#This Row],[Header]]="Yes",Table_Risk_1[[#This Row],[Property]]=""),"",IF(OR(Table_Risk_1[[#This Row],[Text]]="true",Table_Risk_1[[#This Row],[Text]]="false",ISNUMBER(Table_Risk_1[[#This Row],[Text]])),Table_Risk_1[[#This Row],[Text]],""""&amp;Table_Risk_1[[#This Row],[Text]]&amp;""""))</f>
        <v>#N/A</v>
      </c>
      <c r="I67"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67" s="20" t="e">
        <f t="array" aca="1" ref="J67" ca="1">IF(NOT(ISNA(MATCH("VIC",Table_Statutory_Rates[#Headers],0))),
INDEX(
Table_Statutory_Rates[],
MATCH(1,(Table_Statutory_Rates[Type]=Risk_1_Type)*(Table_Statutory_Rates[Next Value]&gt;J58),0),
MATCH("VIC",Table_Statutory_Rates[#Headers],0)
),0)</f>
        <v>#N/A</v>
      </c>
      <c r="K67" s="8"/>
      <c r="L67" s="8"/>
      <c r="M67" s="8"/>
      <c r="N67" s="8"/>
    </row>
    <row r="68" spans="2:14" s="16" customFormat="1" ht="21" customHeight="1">
      <c r="B68" s="8" t="s">
        <v>748</v>
      </c>
      <c r="C68" s="8"/>
      <c r="D6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6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SDRateWA</v>
      </c>
      <c r="F68" s="8" t="str">
        <f ca="1">IF(Table_Risk_1[[#This Row],[Header]]="Yes","",IF(Table_Risk_1[[#This Row],[Property]]&lt;&gt;"",Risk_1_Prefix&amp;SUBSTITUTE(Table_Risk_1[[#This Row],[Type]]," ","")&amp;SUBSTITUTE(Table_Risk_1[[#This Row],[Property]]," ",""),""))</f>
        <v>LStatutoryRateSDRateWA</v>
      </c>
      <c r="G68"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68" s="8" t="e">
        <f ca="1">IF(OR(Table_Risk_1[[#This Row],[Header]]="Yes",Table_Risk_1[[#This Row],[Property]]=""),"",IF(OR(Table_Risk_1[[#This Row],[Text]]="true",Table_Risk_1[[#This Row],[Text]]="false",ISNUMBER(Table_Risk_1[[#This Row],[Text]])),Table_Risk_1[[#This Row],[Text]],""""&amp;Table_Risk_1[[#This Row],[Text]]&amp;""""))</f>
        <v>#N/A</v>
      </c>
      <c r="I68"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68" s="20" t="e">
        <f t="array" aca="1" ref="J68" ca="1">IF(NOT(ISNA(MATCH("WA",Table_Statutory_Rates[#Headers],0))),
INDEX(
Table_Statutory_Rates[],
MATCH(1,(Table_Statutory_Rates[Type]=Risk_1_Type)*(Table_Statutory_Rates[Next Value]&gt;J58),0),
MATCH("WA",Table_Statutory_Rates[#Headers],0)
),0)</f>
        <v>#N/A</v>
      </c>
      <c r="K68" s="8"/>
      <c r="L68" s="8"/>
      <c r="M68" s="8"/>
      <c r="N68" s="8"/>
    </row>
    <row r="69" spans="2:14" ht="29.25" thickBot="1">
      <c r="B69" s="13" t="s">
        <v>164</v>
      </c>
      <c r="C69" s="13" t="s">
        <v>49</v>
      </c>
      <c r="D69" s="1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69" s="1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69" s="13" t="str">
        <f>IF(Table_Risk_1[[#This Row],[Header]]="Yes","",IF(Table_Risk_1[[#This Row],[Property]]&lt;&gt;"",Risk_1_Prefix&amp;SUBSTITUTE(Table_Risk_1[[#This Row],[Type]]," ","")&amp;SUBSTITUTE(Table_Risk_1[[#This Row],[Property]]," ",""),""))</f>
        <v/>
      </c>
      <c r="G69" s="1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9" s="13" t="str">
        <f>IF(OR(Table_Risk_1[[#This Row],[Header]]="Yes",Table_Risk_1[[#This Row],[Property]]=""),"",IF(OR(Table_Risk_1[[#This Row],[Text]]="true",Table_Risk_1[[#This Row],[Text]]="false",ISNUMBER(Table_Risk_1[[#This Row],[Text]])),Table_Risk_1[[#This Row],[Text]],""""&amp;Table_Risk_1[[#This Row],[Text]]&amp;""""))</f>
        <v/>
      </c>
      <c r="I69" s="1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69" s="13"/>
      <c r="K69" s="13"/>
      <c r="L69" s="13"/>
      <c r="M69" s="13"/>
      <c r="N69" s="13"/>
    </row>
    <row r="70" spans="2:14" s="16" customFormat="1" ht="21" hidden="1" customHeight="1">
      <c r="B70" s="8"/>
      <c r="C70" s="8"/>
      <c r="D7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7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70" s="8" t="str">
        <f>IF(Table_Risk_1[[#This Row],[Header]]="Yes","",IF(Table_Risk_1[[#This Row],[Property]]&lt;&gt;"",Risk_1_Prefix&amp;SUBSTITUTE(Table_Risk_1[[#This Row],[Type]]," ","")&amp;SUBSTITUTE(Table_Risk_1[[#This Row],[Property]]," ",""),""))</f>
        <v/>
      </c>
      <c r="G70"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70" s="8" t="str">
        <f>IF(OR(Table_Risk_1[[#This Row],[Header]]="Yes",Table_Risk_1[[#This Row],[Property]]=""),"",IF(OR(Table_Risk_1[[#This Row],[Text]]="true",Table_Risk_1[[#This Row],[Text]]="false",ISNUMBER(Table_Risk_1[[#This Row],[Text]])),Table_Risk_1[[#This Row],[Text]],""""&amp;Table_Risk_1[[#This Row],[Text]]&amp;""""))</f>
        <v/>
      </c>
      <c r="I7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70" s="8"/>
      <c r="K70" s="8"/>
      <c r="L70" s="8"/>
      <c r="M70" s="8"/>
      <c r="N70" s="8"/>
    </row>
    <row r="71" spans="2:14" s="16" customFormat="1" ht="21" customHeight="1">
      <c r="B71" s="8" t="s">
        <v>155</v>
      </c>
      <c r="C71" s="8"/>
      <c r="D7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7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71" s="8" t="str">
        <f ca="1">IF(Table_Risk_1[[#This Row],[Header]]="Yes","",IF(Table_Risk_1[[#This Row],[Property]]&lt;&gt;"",Risk_1_Prefix&amp;SUBSTITUTE(Table_Risk_1[[#This Row],[Type]]," ","")&amp;SUBSTITUTE(Table_Risk_1[[#This Row],[Property]]," ",""),""))</f>
        <v>LPaymentPremium</v>
      </c>
      <c r="G71"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71" s="8" t="e">
        <f ca="1">IF(OR(Table_Risk_1[[#This Row],[Header]]="Yes",Table_Risk_1[[#This Row],[Property]]=""),"",IF(OR(Table_Risk_1[[#This Row],[Text]]="true",Table_Risk_1[[#This Row],[Text]]="false",ISNUMBER(Table_Risk_1[[#This Row],[Text]])),Table_Risk_1[[#This Row],[Text]],""""&amp;Table_Risk_1[[#This Row],[Text]]&amp;""""))</f>
        <v>#REF!</v>
      </c>
      <c r="I71"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71" s="32" t="e">
        <f>J41</f>
        <v>#REF!</v>
      </c>
      <c r="K71" s="32" t="e">
        <f ca="1">K38</f>
        <v>#REF!</v>
      </c>
      <c r="L71" s="32" t="e">
        <f ca="1">L38</f>
        <v>#REF!</v>
      </c>
      <c r="M71" s="32" t="e">
        <f ca="1">M38</f>
        <v>#REF!</v>
      </c>
      <c r="N71" s="32" t="e">
        <f ca="1">N38</f>
        <v>#REF!</v>
      </c>
    </row>
    <row r="72" spans="2:14" s="16" customFormat="1" ht="21" customHeight="1">
      <c r="B72" s="8" t="s">
        <v>165</v>
      </c>
      <c r="C72" s="8"/>
      <c r="D7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7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v>
      </c>
      <c r="F72" s="8" t="str">
        <f ca="1">IF(Table_Risk_1[[#This Row],[Header]]="Yes","",IF(Table_Risk_1[[#This Row],[Property]]&lt;&gt;"",Risk_1_Prefix&amp;SUBSTITUTE(Table_Risk_1[[#This Row],[Type]]," ","")&amp;SUBSTITUTE(Table_Risk_1[[#This Row],[Property]]," ",""),""))</f>
        <v>LPaymentESL</v>
      </c>
      <c r="G72"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72" s="8" t="e">
        <f ca="1">IF(OR(Table_Risk_1[[#This Row],[Header]]="Yes",Table_Risk_1[[#This Row],[Property]]=""),"",IF(OR(Table_Risk_1[[#This Row],[Text]]="true",Table_Risk_1[[#This Row],[Text]]="false",ISNUMBER(Table_Risk_1[[#This Row],[Text]])),Table_Risk_1[[#This Row],[Text]],""""&amp;Table_Risk_1[[#This Row],[Text]]&amp;""""))</f>
        <v>#REF!</v>
      </c>
      <c r="I72"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72" s="36" t="e">
        <f>J71*J43*J59</f>
        <v>#REF!</v>
      </c>
      <c r="K72" s="36" t="e">
        <f ca="1">K71*K59</f>
        <v>#REF!</v>
      </c>
      <c r="L72" s="36" t="e">
        <f ca="1">L71*L59</f>
        <v>#REF!</v>
      </c>
      <c r="M72" s="36" t="e">
        <f ca="1">M71*M59</f>
        <v>#REF!</v>
      </c>
      <c r="N72" s="36" t="e">
        <f ca="1">N71*N59</f>
        <v>#REF!</v>
      </c>
    </row>
    <row r="73" spans="2:14" s="16" customFormat="1" ht="21" customHeight="1">
      <c r="B73" s="8" t="s">
        <v>166</v>
      </c>
      <c r="C73" s="8"/>
      <c r="D7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7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73" s="8" t="str">
        <f ca="1">IF(Table_Risk_1[[#This Row],[Header]]="Yes","",IF(Table_Risk_1[[#This Row],[Property]]&lt;&gt;"",Risk_1_Prefix&amp;SUBSTITUTE(Table_Risk_1[[#This Row],[Type]]," ","")&amp;SUBSTITUTE(Table_Risk_1[[#This Row],[Property]]," ",""),""))</f>
        <v>LPaymentGST</v>
      </c>
      <c r="G73"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73" s="8" t="e">
        <f ca="1">IF(OR(Table_Risk_1[[#This Row],[Header]]="Yes",Table_Risk_1[[#This Row],[Property]]=""),"",IF(OR(Table_Risk_1[[#This Row],[Text]]="true",Table_Risk_1[[#This Row],[Text]]="false",ISNUMBER(Table_Risk_1[[#This Row],[Text]])),Table_Risk_1[[#This Row],[Text]],""""&amp;Table_Risk_1[[#This Row],[Text]]&amp;""""))</f>
        <v>#REF!</v>
      </c>
      <c r="I73"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73" s="37" t="e">
        <f ca="1">SUM(J71:J72)*J60</f>
        <v>#REF!</v>
      </c>
      <c r="K73" s="37" t="e">
        <f ca="1">SUM(K71:K72)*K60</f>
        <v>#REF!</v>
      </c>
      <c r="L73" s="37" t="e">
        <f ca="1">SUM(L71:L72)*L60</f>
        <v>#REF!</v>
      </c>
      <c r="M73" s="37" t="e">
        <f ca="1">SUM(M71:M72)*M60</f>
        <v>#REF!</v>
      </c>
      <c r="N73" s="37" t="e">
        <f ca="1">SUM(N71:N72)*N60</f>
        <v>#REF!</v>
      </c>
    </row>
    <row r="74" spans="2:14" s="16" customFormat="1" ht="21" customHeight="1">
      <c r="B74" s="8" t="s">
        <v>732</v>
      </c>
      <c r="C74" s="8"/>
      <c r="D7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7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SDACT</v>
      </c>
      <c r="F74" s="8" t="str">
        <f ca="1">IF(Table_Risk_1[[#This Row],[Header]]="Yes","",IF(Table_Risk_1[[#This Row],[Property]]&lt;&gt;"",Risk_1_Prefix&amp;SUBSTITUTE(Table_Risk_1[[#This Row],[Type]]," ","")&amp;SUBSTITUTE(Table_Risk_1[[#This Row],[Property]]," ",""),""))</f>
        <v>LPaymentSDACT</v>
      </c>
      <c r="G74"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74" s="8" t="e">
        <f ca="1">IF(OR(Table_Risk_1[[#This Row],[Header]]="Yes",Table_Risk_1[[#This Row],[Property]]=""),"",IF(OR(Table_Risk_1[[#This Row],[Text]]="true",Table_Risk_1[[#This Row],[Text]]="false",ISNUMBER(Table_Risk_1[[#This Row],[Text]])),Table_Risk_1[[#This Row],[Text]],""""&amp;Table_Risk_1[[#This Row],[Text]]&amp;""""))</f>
        <v>#REF!</v>
      </c>
      <c r="I74"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74" s="32" t="e">
        <f ca="1">(J71+J73)*J42*J61</f>
        <v>#REF!</v>
      </c>
      <c r="K74" s="37" t="e">
        <f ca="1">SUM(K71:K73)*K61</f>
        <v>#REF!</v>
      </c>
      <c r="L74" s="37" t="e">
        <f ca="1">SUM(L71:L73)*L61</f>
        <v>#REF!</v>
      </c>
      <c r="M74" s="37" t="e">
        <f ca="1">SUM(M71:M73)*M61</f>
        <v>#REF!</v>
      </c>
      <c r="N74" s="37" t="e">
        <f ca="1">SUM(N71:N73)*N61</f>
        <v>#REF!</v>
      </c>
    </row>
    <row r="75" spans="2:14" s="16" customFormat="1" ht="21" customHeight="1">
      <c r="B75" s="8" t="s">
        <v>733</v>
      </c>
      <c r="C75" s="8"/>
      <c r="D7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7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SDNSW</v>
      </c>
      <c r="F75" s="8" t="str">
        <f ca="1">IF(Table_Risk_1[[#This Row],[Header]]="Yes","",IF(Table_Risk_1[[#This Row],[Property]]&lt;&gt;"",Risk_1_Prefix&amp;SUBSTITUTE(Table_Risk_1[[#This Row],[Type]]," ","")&amp;SUBSTITUTE(Table_Risk_1[[#This Row],[Property]]," ",""),""))</f>
        <v>LPaymentSDNSW</v>
      </c>
      <c r="G75"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75" s="8" t="e">
        <f ca="1">IF(OR(Table_Risk_1[[#This Row],[Header]]="Yes",Table_Risk_1[[#This Row],[Property]]=""),"",IF(OR(Table_Risk_1[[#This Row],[Text]]="true",Table_Risk_1[[#This Row],[Text]]="false",ISNUMBER(Table_Risk_1[[#This Row],[Text]])),Table_Risk_1[[#This Row],[Text]],""""&amp;Table_Risk_1[[#This Row],[Text]]&amp;""""))</f>
        <v>#REF!</v>
      </c>
      <c r="I75"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75" s="32" t="e">
        <f>SUM(J71:J73)*J43*J62</f>
        <v>#REF!</v>
      </c>
      <c r="K75" s="8"/>
      <c r="L75" s="8"/>
      <c r="M75" s="8"/>
      <c r="N75" s="8"/>
    </row>
    <row r="76" spans="2:14" s="16" customFormat="1" ht="21" customHeight="1">
      <c r="B76" s="8" t="s">
        <v>734</v>
      </c>
      <c r="C76" s="8"/>
      <c r="D7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7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SDNT</v>
      </c>
      <c r="F76" s="8" t="str">
        <f ca="1">IF(Table_Risk_1[[#This Row],[Header]]="Yes","",IF(Table_Risk_1[[#This Row],[Property]]&lt;&gt;"",Risk_1_Prefix&amp;SUBSTITUTE(Table_Risk_1[[#This Row],[Type]]," ","")&amp;SUBSTITUTE(Table_Risk_1[[#This Row],[Property]]," ",""),""))</f>
        <v>LPaymentSDNT</v>
      </c>
      <c r="G76"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76" s="8" t="e">
        <f ca="1">IF(OR(Table_Risk_1[[#This Row],[Header]]="Yes",Table_Risk_1[[#This Row],[Property]]=""),"",IF(OR(Table_Risk_1[[#This Row],[Text]]="true",Table_Risk_1[[#This Row],[Text]]="false",ISNUMBER(Table_Risk_1[[#This Row],[Text]])),Table_Risk_1[[#This Row],[Text]],""""&amp;Table_Risk_1[[#This Row],[Text]]&amp;""""))</f>
        <v>#REF!</v>
      </c>
      <c r="I76"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76" s="32" t="e">
        <f ca="1">(J71+J73)*J44*J63</f>
        <v>#REF!</v>
      </c>
      <c r="K76" s="8"/>
      <c r="L76" s="8"/>
      <c r="M76" s="8"/>
      <c r="N76" s="8"/>
    </row>
    <row r="77" spans="2:14" s="16" customFormat="1" ht="21" customHeight="1">
      <c r="B77" s="8" t="s">
        <v>735</v>
      </c>
      <c r="C77" s="8"/>
      <c r="D7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7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SDQLD</v>
      </c>
      <c r="F77" s="8" t="str">
        <f ca="1">IF(Table_Risk_1[[#This Row],[Header]]="Yes","",IF(Table_Risk_1[[#This Row],[Property]]&lt;&gt;"",Risk_1_Prefix&amp;SUBSTITUTE(Table_Risk_1[[#This Row],[Type]]," ","")&amp;SUBSTITUTE(Table_Risk_1[[#This Row],[Property]]," ",""),""))</f>
        <v>LPaymentSDQLD</v>
      </c>
      <c r="G77"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77" s="8" t="e">
        <f ca="1">IF(OR(Table_Risk_1[[#This Row],[Header]]="Yes",Table_Risk_1[[#This Row],[Property]]=""),"",IF(OR(Table_Risk_1[[#This Row],[Text]]="true",Table_Risk_1[[#This Row],[Text]]="false",ISNUMBER(Table_Risk_1[[#This Row],[Text]])),Table_Risk_1[[#This Row],[Text]],""""&amp;Table_Risk_1[[#This Row],[Text]]&amp;""""))</f>
        <v>#REF!</v>
      </c>
      <c r="I77"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77" s="32" t="e">
        <f ca="1">(J71+J73)*J45*J64</f>
        <v>#REF!</v>
      </c>
      <c r="K77" s="8"/>
      <c r="L77" s="8"/>
      <c r="M77" s="8"/>
      <c r="N77" s="8"/>
    </row>
    <row r="78" spans="2:14" s="16" customFormat="1" ht="21" customHeight="1">
      <c r="B78" s="8" t="s">
        <v>736</v>
      </c>
      <c r="C78" s="8"/>
      <c r="D7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7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SDSA</v>
      </c>
      <c r="F78" s="8" t="str">
        <f ca="1">IF(Table_Risk_1[[#This Row],[Header]]="Yes","",IF(Table_Risk_1[[#This Row],[Property]]&lt;&gt;"",Risk_1_Prefix&amp;SUBSTITUTE(Table_Risk_1[[#This Row],[Type]]," ","")&amp;SUBSTITUTE(Table_Risk_1[[#This Row],[Property]]," ",""),""))</f>
        <v>LPaymentSDSA</v>
      </c>
      <c r="G78"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78" s="8" t="e">
        <f ca="1">IF(OR(Table_Risk_1[[#This Row],[Header]]="Yes",Table_Risk_1[[#This Row],[Property]]=""),"",IF(OR(Table_Risk_1[[#This Row],[Text]]="true",Table_Risk_1[[#This Row],[Text]]="false",ISNUMBER(Table_Risk_1[[#This Row],[Text]])),Table_Risk_1[[#This Row],[Text]],""""&amp;Table_Risk_1[[#This Row],[Text]]&amp;""""))</f>
        <v>#REF!</v>
      </c>
      <c r="I78"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78" s="32" t="e">
        <f ca="1">(J71+J73)*J46*J65</f>
        <v>#REF!</v>
      </c>
      <c r="K78" s="8"/>
      <c r="L78" s="8"/>
      <c r="M78" s="8"/>
      <c r="N78" s="8"/>
    </row>
    <row r="79" spans="2:14" s="16" customFormat="1" ht="21" customHeight="1">
      <c r="B79" s="8" t="s">
        <v>737</v>
      </c>
      <c r="C79" s="8"/>
      <c r="D7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7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SDTAS</v>
      </c>
      <c r="F79" s="8" t="str">
        <f ca="1">IF(Table_Risk_1[[#This Row],[Header]]="Yes","",IF(Table_Risk_1[[#This Row],[Property]]&lt;&gt;"",Risk_1_Prefix&amp;SUBSTITUTE(Table_Risk_1[[#This Row],[Type]]," ","")&amp;SUBSTITUTE(Table_Risk_1[[#This Row],[Property]]," ",""),""))</f>
        <v>LPaymentSDTAS</v>
      </c>
      <c r="G79"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79" s="8" t="e">
        <f ca="1">IF(OR(Table_Risk_1[[#This Row],[Header]]="Yes",Table_Risk_1[[#This Row],[Property]]=""),"",IF(OR(Table_Risk_1[[#This Row],[Text]]="true",Table_Risk_1[[#This Row],[Text]]="false",ISNUMBER(Table_Risk_1[[#This Row],[Text]])),Table_Risk_1[[#This Row],[Text]],""""&amp;Table_Risk_1[[#This Row],[Text]]&amp;""""))</f>
        <v>#REF!</v>
      </c>
      <c r="I79"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79" s="32" t="e">
        <f ca="1">(J71+J73)*J47*J66</f>
        <v>#REF!</v>
      </c>
      <c r="K79" s="8"/>
      <c r="L79" s="8"/>
      <c r="M79" s="8"/>
      <c r="N79" s="8"/>
    </row>
    <row r="80" spans="2:14" s="16" customFormat="1" ht="21" customHeight="1">
      <c r="B80" s="8" t="s">
        <v>738</v>
      </c>
      <c r="C80" s="8"/>
      <c r="D8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8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SDVIC</v>
      </c>
      <c r="F80" s="8" t="str">
        <f ca="1">IF(Table_Risk_1[[#This Row],[Header]]="Yes","",IF(Table_Risk_1[[#This Row],[Property]]&lt;&gt;"",Risk_1_Prefix&amp;SUBSTITUTE(Table_Risk_1[[#This Row],[Type]]," ","")&amp;SUBSTITUTE(Table_Risk_1[[#This Row],[Property]]," ",""),""))</f>
        <v>LPaymentSDVIC</v>
      </c>
      <c r="G80"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80" s="8" t="e">
        <f ca="1">IF(OR(Table_Risk_1[[#This Row],[Header]]="Yes",Table_Risk_1[[#This Row],[Property]]=""),"",IF(OR(Table_Risk_1[[#This Row],[Text]]="true",Table_Risk_1[[#This Row],[Text]]="false",ISNUMBER(Table_Risk_1[[#This Row],[Text]])),Table_Risk_1[[#This Row],[Text]],""""&amp;Table_Risk_1[[#This Row],[Text]]&amp;""""))</f>
        <v>#REF!</v>
      </c>
      <c r="I80"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80" s="32" t="e">
        <f ca="1">(J71+J73)*J48*J67</f>
        <v>#REF!</v>
      </c>
      <c r="K80" s="8"/>
      <c r="L80" s="8"/>
      <c r="M80" s="8"/>
      <c r="N80" s="8"/>
    </row>
    <row r="81" spans="2:14" s="16" customFormat="1" ht="21" customHeight="1">
      <c r="B81" s="8" t="s">
        <v>739</v>
      </c>
      <c r="C81" s="8"/>
      <c r="D8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8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SDWA</v>
      </c>
      <c r="F81" s="8" t="str">
        <f ca="1">IF(Table_Risk_1[[#This Row],[Header]]="Yes","",IF(Table_Risk_1[[#This Row],[Property]]&lt;&gt;"",Risk_1_Prefix&amp;SUBSTITUTE(Table_Risk_1[[#This Row],[Type]]," ","")&amp;SUBSTITUTE(Table_Risk_1[[#This Row],[Property]]," ",""),""))</f>
        <v>LPaymentSDWA</v>
      </c>
      <c r="G81"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81" s="8" t="e">
        <f ca="1">IF(OR(Table_Risk_1[[#This Row],[Header]]="Yes",Table_Risk_1[[#This Row],[Property]]=""),"",IF(OR(Table_Risk_1[[#This Row],[Text]]="true",Table_Risk_1[[#This Row],[Text]]="false",ISNUMBER(Table_Risk_1[[#This Row],[Text]])),Table_Risk_1[[#This Row],[Text]],""""&amp;Table_Risk_1[[#This Row],[Text]]&amp;""""))</f>
        <v>#REF!</v>
      </c>
      <c r="I81"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81" s="32" t="e">
        <f ca="1">(J71+J73)*J49*J68</f>
        <v>#REF!</v>
      </c>
      <c r="K81" s="8"/>
      <c r="L81" s="8"/>
      <c r="M81" s="8"/>
      <c r="N81" s="8"/>
    </row>
    <row r="82" spans="2:14" s="16" customFormat="1" ht="21" customHeight="1">
      <c r="B82" s="8" t="s">
        <v>87</v>
      </c>
      <c r="C82" s="8"/>
      <c r="D8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8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82" s="8" t="str">
        <f ca="1">IF(Table_Risk_1[[#This Row],[Header]]="Yes","",IF(Table_Risk_1[[#This Row],[Property]]&lt;&gt;"",Risk_1_Prefix&amp;SUBSTITUTE(Table_Risk_1[[#This Row],[Type]]," ","")&amp;SUBSTITUTE(Table_Risk_1[[#This Row],[Property]]," ",""),""))</f>
        <v>LPaymentTotal</v>
      </c>
      <c r="G82" s="8"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#REF!</v>
      </c>
      <c r="H82" s="8" t="e">
        <f ca="1">IF(OR(Table_Risk_1[[#This Row],[Header]]="Yes",Table_Risk_1[[#This Row],[Property]]=""),"",IF(OR(Table_Risk_1[[#This Row],[Text]]="true",Table_Risk_1[[#This Row],[Text]]="false",ISNUMBER(Table_Risk_1[[#This Row],[Text]])),Table_Risk_1[[#This Row],[Text]],""""&amp;Table_Risk_1[[#This Row],[Text]]&amp;""""))</f>
        <v>#REF!</v>
      </c>
      <c r="I82" s="8"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#REF!</v>
      </c>
      <c r="J82" s="11" t="e">
        <f>SUM(J71:J81)</f>
        <v>#REF!</v>
      </c>
      <c r="K82" s="11" t="e">
        <f ca="1">SUM(K71:K74)</f>
        <v>#REF!</v>
      </c>
      <c r="L82" s="11" t="e">
        <f ca="1">SUM(L71:L74)</f>
        <v>#REF!</v>
      </c>
      <c r="M82" s="11" t="e">
        <f ca="1">SUM(M71:M74)</f>
        <v>#REF!</v>
      </c>
      <c r="N82" s="11" t="e">
        <f ca="1">SUM(N71:N74)</f>
        <v>#REF!</v>
      </c>
    </row>
  </sheetData>
  <sheetProtection insertRows="0" deleteRows="0"/>
  <phoneticPr fontId="69" type="noConversion"/>
  <conditionalFormatting sqref="J33:N35">
    <cfRule type="cellIs" dxfId="0" priority="2" operator="equal">
      <formula>FALSE</formula>
    </cfRule>
  </conditionalFormatting>
  <dataValidations count="4">
    <dataValidation type="list" allowBlank="1" showInputMessage="1" showErrorMessage="1" sqref="J55:N55" xr:uid="{00000000-0002-0000-0400-000000000000}">
      <formula1>Select_Risk_Type</formula1>
    </dataValidation>
    <dataValidation type="list" allowBlank="1" showInputMessage="1" showErrorMessage="1" sqref="J54 J56:N57" xr:uid="{00000000-0002-0000-0400-000001000000}">
      <formula1>Select_ESL_Eligibility</formula1>
    </dataValidation>
    <dataValidation type="list" allowBlank="1" showInputMessage="1" showErrorMessage="1" sqref="K10:N10" xr:uid="{00000000-0002-0000-0400-000002000000}">
      <formula1>#REF!</formula1>
    </dataValidation>
    <dataValidation type="list" allowBlank="1" showInputMessage="1" showErrorMessage="1" sqref="B34:B35 B10:B21 B23:B31" xr:uid="{00000000-0002-0000-0400-000003000000}">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5F34"/>
  </sheetPr>
  <dimension ref="B2:P40"/>
  <sheetViews>
    <sheetView zoomScale="85" zoomScaleNormal="85" workbookViewId="0">
      <selection activeCell="B2" sqref="B2"/>
    </sheetView>
  </sheetViews>
  <sheetFormatPr defaultColWidth="9.140625" defaultRowHeight="21" customHeight="1"/>
  <cols>
    <col min="1" max="1" width="9.140625" style="2"/>
    <col min="2" max="2" width="42.85546875" style="17" customWidth="1"/>
    <col min="3" max="3" width="12.7109375" style="17" hidden="1" customWidth="1"/>
    <col min="4" max="4" width="27" style="17" hidden="1" customWidth="1"/>
    <col min="5" max="5" width="27" style="26" hidden="1" customWidth="1"/>
    <col min="6" max="13" width="19.7109375" style="2" customWidth="1"/>
    <col min="14" max="15" width="9.140625" style="2"/>
    <col min="16" max="16" width="20.85546875" style="2" customWidth="1"/>
    <col min="17" max="16384" width="9.140625" style="2"/>
  </cols>
  <sheetData>
    <row r="2" spans="2:16" ht="47.25" thickBot="1">
      <c r="B2" s="21" t="s">
        <v>157</v>
      </c>
      <c r="C2" s="21"/>
      <c r="D2" s="21"/>
      <c r="E2" s="47"/>
      <c r="F2" s="15"/>
      <c r="G2" s="15"/>
      <c r="H2" s="15"/>
      <c r="I2" s="15"/>
      <c r="J2" s="15"/>
      <c r="K2" s="15"/>
      <c r="L2" s="15"/>
      <c r="M2" s="15"/>
    </row>
    <row r="4" spans="2:16" ht="21" customHeight="1">
      <c r="B4" s="17" t="s">
        <v>169</v>
      </c>
    </row>
    <row r="6" spans="2:16" ht="15">
      <c r="B6" s="44" t="s">
        <v>170</v>
      </c>
      <c r="C6" s="44" t="s">
        <v>2</v>
      </c>
      <c r="D6" s="44" t="s">
        <v>3</v>
      </c>
      <c r="E6" s="48" t="s">
        <v>171</v>
      </c>
      <c r="F6" t="s">
        <v>125</v>
      </c>
      <c r="G6" s="1" t="s">
        <v>126</v>
      </c>
      <c r="H6" t="s">
        <v>127</v>
      </c>
      <c r="I6" s="1" t="s">
        <v>128</v>
      </c>
      <c r="J6" t="s">
        <v>129</v>
      </c>
      <c r="K6" t="s">
        <v>130</v>
      </c>
      <c r="L6" t="s">
        <v>51</v>
      </c>
      <c r="M6" t="s">
        <v>131</v>
      </c>
    </row>
    <row r="7" spans="2:16" ht="29.25" thickBot="1">
      <c r="B7" s="23" t="s">
        <v>166</v>
      </c>
      <c r="C7" s="23" t="s">
        <v>49</v>
      </c>
      <c r="D7" s="23"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49">
        <f ca="1">IF(INDIRECT(SUBSTITUTE(ADDRESS(1,COLUMN(Table_Statutory_Rates[[#This Row],[Effective Date]]),4),"1","")&amp;ROW()+1)&lt;&gt;"",INDIRECT(SUBSTITUTE(ADDRESS(1,COLUMN(Table_Statutory_Rates[[#This Row],[Effective Date]]),4),"1","")&amp;ROW()+1),"END")</f>
        <v>42736</v>
      </c>
      <c r="F7" s="14"/>
      <c r="G7" s="14"/>
      <c r="H7" s="14"/>
      <c r="I7" s="14"/>
      <c r="J7" s="14"/>
      <c r="K7" s="14"/>
      <c r="L7" s="14"/>
      <c r="M7" s="14"/>
    </row>
    <row r="8" spans="2:16" s="16" customFormat="1" ht="21" customHeight="1">
      <c r="B8" s="24">
        <v>42736</v>
      </c>
      <c r="C8" s="24"/>
      <c r="D8"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24" t="str">
        <f ca="1">IF(INDIRECT(SUBSTITUTE(ADDRESS(1,COLUMN(Table_Statutory_Rates[[#This Row],[Effective Date]]),4),"1","")&amp;ROW()+1)&lt;&gt;"",INDIRECT(SUBSTITUTE(ADDRESS(1,COLUMN(Table_Statutory_Rates[[#This Row],[Effective Date]]),4),"1","")&amp;ROW()+1),"END")</f>
        <v>Stamp Duty</v>
      </c>
      <c r="F8" s="20">
        <v>0.1</v>
      </c>
      <c r="G8" s="20">
        <f>Table_Statutory_Rates[[#This Row],[ACT]]</f>
        <v>0.1</v>
      </c>
      <c r="H8" s="20">
        <f>Table_Statutory_Rates[[#This Row],[NSW]]</f>
        <v>0.1</v>
      </c>
      <c r="I8" s="20">
        <f>Table_Statutory_Rates[[#This Row],[NT]]</f>
        <v>0.1</v>
      </c>
      <c r="J8" s="20">
        <f>Table_Statutory_Rates[[#This Row],[QLD]]</f>
        <v>0.1</v>
      </c>
      <c r="K8" s="29">
        <f>Table_Statutory_Rates[[#This Row],[SA]]</f>
        <v>0.1</v>
      </c>
      <c r="L8" s="29">
        <f>Table_Statutory_Rates[[#This Row],[TAS]]</f>
        <v>0.1</v>
      </c>
      <c r="M8" s="29">
        <f>Table_Statutory_Rates[[#This Row],[VIC]]</f>
        <v>0.1</v>
      </c>
    </row>
    <row r="9" spans="2:16" ht="29.25" thickBot="1">
      <c r="B9" s="23" t="s">
        <v>172</v>
      </c>
      <c r="C9" s="23" t="s">
        <v>49</v>
      </c>
      <c r="D9" s="23"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49" t="str">
        <f ca="1">IF(INDIRECT(SUBSTITUTE(ADDRESS(1,COLUMN(Table_Statutory_Rates[[#This Row],[Effective Date]]),4),"1","")&amp;ROW()+1)&lt;&gt;"",INDIRECT(SUBSTITUTE(ADDRESS(1,COLUMN(Table_Statutory_Rates[[#This Row],[Effective Date]]),4),"1","")&amp;ROW()+1),"END")</f>
        <v>General</v>
      </c>
      <c r="F9" s="50"/>
      <c r="G9" s="50"/>
      <c r="H9" s="50"/>
      <c r="I9" s="50"/>
      <c r="J9" s="50"/>
      <c r="K9" s="50"/>
      <c r="L9" s="50"/>
      <c r="M9" s="50"/>
    </row>
    <row r="10" spans="2:16" ht="21.75" thickBot="1">
      <c r="B10" s="80" t="str">
        <f>B30</f>
        <v>General</v>
      </c>
      <c r="C10" s="80" t="s">
        <v>49</v>
      </c>
      <c r="D10" s="80"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81">
        <f ca="1">IF(INDIRECT(SUBSTITUTE(ADDRESS(1,COLUMN(Table_Statutory_Rates[[#This Row],[Effective Date]]),4),"1","")&amp;ROW()+1)&lt;&gt;"",INDIRECT(SUBSTITUTE(ADDRESS(1,COLUMN(Table_Statutory_Rates[[#This Row],[Effective Date]]),4),"1","")&amp;ROW()+1),"END")</f>
        <v>42736</v>
      </c>
      <c r="F10" s="82"/>
      <c r="G10" s="82"/>
      <c r="H10" s="82"/>
      <c r="I10" s="82"/>
      <c r="J10" s="82"/>
      <c r="K10" s="82"/>
      <c r="L10" s="82"/>
      <c r="M10" s="82"/>
    </row>
    <row r="11" spans="2:16" s="16" customFormat="1" ht="21" customHeight="1">
      <c r="B11" s="24">
        <v>42736</v>
      </c>
      <c r="C11" s="24"/>
      <c r="D11"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24" t="str">
        <f ca="1">IF(INDIRECT(SUBSTITUTE(ADDRESS(1,COLUMN(Table_Statutory_Rates[[#This Row],[Effective Date]]),4),"1","")&amp;ROW()+1)&lt;&gt;"",INDIRECT(SUBSTITUTE(ADDRESS(1,COLUMN(Table_Statutory_Rates[[#This Row],[Effective Date]]),4),"1","")&amp;ROW()+1),"END")</f>
        <v>Public Liability</v>
      </c>
      <c r="F11" s="30">
        <v>0</v>
      </c>
      <c r="G11" s="30">
        <v>0.09</v>
      </c>
      <c r="H11" s="30">
        <v>0.1</v>
      </c>
      <c r="I11" s="30">
        <v>0.09</v>
      </c>
      <c r="J11" s="30">
        <v>0.11</v>
      </c>
      <c r="K11" s="30">
        <v>0.1</v>
      </c>
      <c r="L11" s="30">
        <v>0.1</v>
      </c>
      <c r="M11" s="29">
        <v>0.1</v>
      </c>
      <c r="P11" s="27"/>
    </row>
    <row r="12" spans="2:16" ht="21.75" thickBot="1">
      <c r="B12" s="80" t="str">
        <f>B31</f>
        <v>Public Liability</v>
      </c>
      <c r="C12" s="80" t="s">
        <v>49</v>
      </c>
      <c r="D12" s="80"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81">
        <f ca="1">IF(INDIRECT(SUBSTITUTE(ADDRESS(1,COLUMN(Table_Statutory_Rates[[#This Row],[Effective Date]]),4),"1","")&amp;ROW()+1)&lt;&gt;"",INDIRECT(SUBSTITUTE(ADDRESS(1,COLUMN(Table_Statutory_Rates[[#This Row],[Effective Date]]),4),"1","")&amp;ROW()+1),"END")</f>
        <v>42370</v>
      </c>
      <c r="F12" s="82"/>
      <c r="G12" s="82"/>
      <c r="H12" s="82"/>
      <c r="I12" s="82"/>
      <c r="J12" s="82"/>
      <c r="K12" s="82"/>
      <c r="L12" s="82"/>
      <c r="M12" s="82"/>
      <c r="P12" s="83"/>
    </row>
    <row r="13" spans="2:16" s="16" customFormat="1" ht="21" customHeight="1">
      <c r="B13" s="24">
        <v>42370</v>
      </c>
      <c r="C13" s="24"/>
      <c r="D13"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24" t="str">
        <f ca="1">IF(INDIRECT(SUBSTITUTE(ADDRESS(1,COLUMN(Table_Statutory_Rates[[#This Row],[Effective Date]]),4),"1","")&amp;ROW()+1)&lt;&gt;"",INDIRECT(SUBSTITUTE(ADDRESS(1,COLUMN(Table_Statutory_Rates[[#This Row],[Effective Date]]),4),"1","")&amp;ROW()+1),"END")</f>
        <v>Professional Indemnity</v>
      </c>
      <c r="F13" s="20">
        <v>0</v>
      </c>
      <c r="G13" s="20">
        <v>0.09</v>
      </c>
      <c r="H13" s="20">
        <v>0.1</v>
      </c>
      <c r="I13" s="20">
        <v>0.09</v>
      </c>
      <c r="J13" s="20">
        <v>0.11</v>
      </c>
      <c r="K13" s="29">
        <v>0.1</v>
      </c>
      <c r="L13" s="29">
        <v>0.1</v>
      </c>
      <c r="M13" s="29">
        <v>0.1</v>
      </c>
    </row>
    <row r="14" spans="2:16" ht="21" customHeight="1" thickBot="1">
      <c r="B14" s="80" t="str">
        <f>B32</f>
        <v>Professional Indemnity</v>
      </c>
      <c r="C14" s="80" t="s">
        <v>49</v>
      </c>
      <c r="D14" s="80"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81">
        <f ca="1">IF(INDIRECT(SUBSTITUTE(ADDRESS(1,COLUMN(Table_Statutory_Rates[[#This Row],[Effective Date]]),4),"1","")&amp;ROW()+1)&lt;&gt;"",INDIRECT(SUBSTITUTE(ADDRESS(1,COLUMN(Table_Statutory_Rates[[#This Row],[Effective Date]]),4),"1","")&amp;ROW()+1),"END")</f>
        <v>42736</v>
      </c>
      <c r="F14" s="82"/>
      <c r="G14" s="82"/>
      <c r="H14" s="82"/>
      <c r="I14" s="82"/>
      <c r="J14" s="82"/>
      <c r="K14" s="82"/>
      <c r="L14" s="82"/>
      <c r="M14" s="82"/>
    </row>
    <row r="15" spans="2:16" s="16" customFormat="1" ht="21" customHeight="1">
      <c r="B15" s="24">
        <v>42736</v>
      </c>
      <c r="C15" s="24"/>
      <c r="D15"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24" t="str">
        <f ca="1">IF(INDIRECT(SUBSTITUTE(ADDRESS(1,COLUMN(Table_Statutory_Rates[[#This Row],[Effective Date]]),4),"1","")&amp;ROW()+1)&lt;&gt;"",INDIRECT(SUBSTITUTE(ADDRESS(1,COLUMN(Table_Statutory_Rates[[#This Row],[Effective Date]]),4),"1","")&amp;ROW()+1),"END")</f>
        <v>Motor</v>
      </c>
      <c r="F15" s="20">
        <v>0</v>
      </c>
      <c r="G15" s="20">
        <v>0.05</v>
      </c>
      <c r="H15" s="20">
        <v>0.1</v>
      </c>
      <c r="I15" s="20">
        <v>0.09</v>
      </c>
      <c r="J15" s="20">
        <v>0.11</v>
      </c>
      <c r="K15" s="29">
        <v>0.1</v>
      </c>
      <c r="L15" s="29">
        <v>0.1</v>
      </c>
      <c r="M15" s="29">
        <v>0.1</v>
      </c>
    </row>
    <row r="16" spans="2:16" ht="21" customHeight="1" thickBot="1">
      <c r="B16" s="80" t="str">
        <f>B33</f>
        <v>Motor</v>
      </c>
      <c r="C16" s="80" t="s">
        <v>49</v>
      </c>
      <c r="D16" s="80"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81">
        <f ca="1">IF(INDIRECT(SUBSTITUTE(ADDRESS(1,COLUMN(Table_Statutory_Rates[[#This Row],[Effective Date]]),4),"1","")&amp;ROW()+1)&lt;&gt;"",INDIRECT(SUBSTITUTE(ADDRESS(1,COLUMN(Table_Statutory_Rates[[#This Row],[Effective Date]]),4),"1","")&amp;ROW()+1),"END")</f>
        <v>42736</v>
      </c>
      <c r="F16" s="82"/>
      <c r="G16" s="82"/>
      <c r="H16" s="82"/>
      <c r="I16" s="82"/>
      <c r="J16" s="82"/>
      <c r="K16" s="82"/>
      <c r="L16" s="82"/>
      <c r="M16" s="82"/>
    </row>
    <row r="17" spans="2:13" s="16" customFormat="1" ht="21" customHeight="1">
      <c r="B17" s="24">
        <v>42736</v>
      </c>
      <c r="C17" s="24"/>
      <c r="D17"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24" t="str">
        <f ca="1">IF(INDIRECT(SUBSTITUTE(ADDRESS(1,COLUMN(Table_Statutory_Rates[[#This Row],[Effective Date]]),4),"1","")&amp;ROW()+1)&lt;&gt;"",INDIRECT(SUBSTITUTE(ADDRESS(1,COLUMN(Table_Statutory_Rates[[#This Row],[Effective Date]]),4),"1","")&amp;ROW()+1),"END")</f>
        <v>Farm</v>
      </c>
      <c r="F17" s="20">
        <v>0</v>
      </c>
      <c r="G17" s="20">
        <v>0.05</v>
      </c>
      <c r="H17" s="20">
        <v>0.1</v>
      </c>
      <c r="I17" s="20">
        <v>0.09</v>
      </c>
      <c r="J17" s="20">
        <v>0.11</v>
      </c>
      <c r="K17" s="29">
        <v>0.1</v>
      </c>
      <c r="L17" s="29">
        <v>0.1</v>
      </c>
      <c r="M17" s="29">
        <v>0.1</v>
      </c>
    </row>
    <row r="18" spans="2:13" ht="21" customHeight="1" thickBot="1">
      <c r="B18" s="80" t="str">
        <f>B34</f>
        <v>Farm</v>
      </c>
      <c r="C18" s="80" t="s">
        <v>49</v>
      </c>
      <c r="D18" s="80"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81">
        <f ca="1">IF(INDIRECT(SUBSTITUTE(ADDRESS(1,COLUMN(Table_Statutory_Rates[[#This Row],[Effective Date]]),4),"1","")&amp;ROW()+1)&lt;&gt;"",INDIRECT(SUBSTITUTE(ADDRESS(1,COLUMN(Table_Statutory_Rates[[#This Row],[Effective Date]]),4),"1","")&amp;ROW()+1),"END")</f>
        <v>42736</v>
      </c>
      <c r="F18" s="82"/>
      <c r="G18" s="82"/>
      <c r="H18" s="82"/>
      <c r="I18" s="82"/>
      <c r="J18" s="82"/>
      <c r="K18" s="82"/>
      <c r="L18" s="82"/>
      <c r="M18" s="82"/>
    </row>
    <row r="19" spans="2:13" s="16" customFormat="1" ht="21" customHeight="1">
      <c r="B19" s="24">
        <v>42736</v>
      </c>
      <c r="C19" s="24"/>
      <c r="D19"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24">
        <f ca="1">IF(INDIRECT(SUBSTITUTE(ADDRESS(1,COLUMN(Table_Statutory_Rates[[#This Row],[Effective Date]]),4),"1","")&amp;ROW()+1)&lt;&gt;"",INDIRECT(SUBSTITUTE(ADDRESS(1,COLUMN(Table_Statutory_Rates[[#This Row],[Effective Date]]),4),"1","")&amp;ROW()+1),"END")</f>
        <v>42917</v>
      </c>
      <c r="F19" s="20">
        <v>0</v>
      </c>
      <c r="G19" s="31">
        <v>2.5000000000000001E-2</v>
      </c>
      <c r="H19" s="20">
        <v>0.1</v>
      </c>
      <c r="I19" s="20">
        <v>0.09</v>
      </c>
      <c r="J19" s="20">
        <v>0.11</v>
      </c>
      <c r="K19" s="29">
        <v>0.1</v>
      </c>
      <c r="L19" s="29">
        <v>0.1</v>
      </c>
      <c r="M19" s="29">
        <v>0.1</v>
      </c>
    </row>
    <row r="20" spans="2:13" s="16" customFormat="1" ht="21" customHeight="1">
      <c r="B20" s="24">
        <v>42917</v>
      </c>
      <c r="C20" s="24"/>
      <c r="D20"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24" t="str">
        <f ca="1">IF(INDIRECT(SUBSTITUTE(ADDRESS(1,COLUMN(Table_Statutory_Rates[[#This Row],[Effective Date]]),4),"1","")&amp;ROW()+1)&lt;&gt;"",INDIRECT(SUBSTITUTE(ADDRESS(1,COLUMN(Table_Statutory_Rates[[#This Row],[Effective Date]]),4),"1","")&amp;ROW()+1),"END")</f>
        <v>ESL</v>
      </c>
      <c r="F20" s="20">
        <f>F19</f>
        <v>0</v>
      </c>
      <c r="G20" s="31">
        <v>2.5000000000000001E-2</v>
      </c>
      <c r="H20" s="20">
        <f t="shared" ref="H20:M20" si="0">H19</f>
        <v>0.1</v>
      </c>
      <c r="I20" s="20">
        <f t="shared" si="0"/>
        <v>0.09</v>
      </c>
      <c r="J20" s="20">
        <f t="shared" si="0"/>
        <v>0.11</v>
      </c>
      <c r="K20" s="20">
        <f t="shared" si="0"/>
        <v>0.1</v>
      </c>
      <c r="L20" s="20">
        <v>0</v>
      </c>
      <c r="M20" s="20">
        <f t="shared" si="0"/>
        <v>0.1</v>
      </c>
    </row>
    <row r="21" spans="2:13" ht="29.25" thickBot="1">
      <c r="B21" s="23" t="s">
        <v>165</v>
      </c>
      <c r="C21" s="23" t="s">
        <v>49</v>
      </c>
      <c r="D21" s="23"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49">
        <f ca="1">IF(INDIRECT(SUBSTITUTE(ADDRESS(1,COLUMN(Table_Statutory_Rates[[#This Row],[Effective Date]]),4),"1","")&amp;ROW()+1)&lt;&gt;"",INDIRECT(SUBSTITUTE(ADDRESS(1,COLUMN(Table_Statutory_Rates[[#This Row],[Effective Date]]),4),"1","")&amp;ROW()+1),"END")</f>
        <v>42736</v>
      </c>
      <c r="F21" s="50"/>
      <c r="G21" s="50"/>
      <c r="H21" s="50"/>
      <c r="I21" s="50"/>
      <c r="J21" s="50"/>
      <c r="K21" s="50"/>
      <c r="L21" s="50"/>
      <c r="M21" s="50"/>
    </row>
    <row r="22" spans="2:13" s="16" customFormat="1" ht="21" customHeight="1">
      <c r="B22" s="24">
        <v>42736</v>
      </c>
      <c r="C22" s="24"/>
      <c r="D22"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24" t="str">
        <f ca="1">IF(INDIRECT(SUBSTITUTE(ADDRESS(1,COLUMN(Table_Statutory_Rates[[#This Row],[Effective Date]]),4),"1","")&amp;ROW()+1)&lt;&gt;"",INDIRECT(SUBSTITUTE(ADDRESS(1,COLUMN(Table_Statutory_Rates[[#This Row],[Effective Date]]),4),"1","")&amp;ROW()+1),"END")</f>
        <v>END</v>
      </c>
      <c r="F22" s="20">
        <v>0</v>
      </c>
      <c r="G22" s="20">
        <v>0.3</v>
      </c>
      <c r="H22" s="20">
        <v>0</v>
      </c>
      <c r="I22" s="20">
        <v>0</v>
      </c>
      <c r="J22" s="20">
        <v>0</v>
      </c>
      <c r="K22" s="29">
        <v>0.28000000000000003</v>
      </c>
      <c r="L22" s="29">
        <v>0</v>
      </c>
      <c r="M22" s="29">
        <v>0</v>
      </c>
    </row>
    <row r="27" spans="2:13" ht="29.25" thickBot="1">
      <c r="B27" s="23" t="s">
        <v>173</v>
      </c>
    </row>
    <row r="29" spans="2:13" ht="15">
      <c r="B29" t="s">
        <v>6</v>
      </c>
    </row>
    <row r="30" spans="2:13" ht="21" customHeight="1">
      <c r="B30" t="s">
        <v>159</v>
      </c>
    </row>
    <row r="31" spans="2:13" ht="21" customHeight="1">
      <c r="B31" t="s">
        <v>167</v>
      </c>
    </row>
    <row r="32" spans="2:13" ht="21" customHeight="1">
      <c r="B32" t="s">
        <v>174</v>
      </c>
    </row>
    <row r="33" spans="2:2" ht="21" customHeight="1">
      <c r="B33" t="s">
        <v>175</v>
      </c>
    </row>
    <row r="34" spans="2:2" ht="21" customHeight="1">
      <c r="B34" t="s">
        <v>176</v>
      </c>
    </row>
    <row r="36" spans="2:2" ht="29.25" thickBot="1">
      <c r="B36" s="23" t="s">
        <v>177</v>
      </c>
    </row>
    <row r="38" spans="2:2" ht="15">
      <c r="B38" t="s">
        <v>6</v>
      </c>
    </row>
    <row r="39" spans="2:2" ht="21" customHeight="1">
      <c r="B39" t="s">
        <v>161</v>
      </c>
    </row>
    <row r="40" spans="2:2" ht="21" customHeight="1">
      <c r="B40" t="s">
        <v>178</v>
      </c>
    </row>
  </sheetData>
  <sheetProtection insertRows="0" deleteRows="0"/>
  <pageMargins left="0.7" right="0.7" top="0.75" bottom="0.75" header="0.3" footer="0.3"/>
  <pageSetup paperSize="9"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5F34"/>
  </sheetPr>
  <dimension ref="B1:K31"/>
  <sheetViews>
    <sheetView zoomScale="85" zoomScaleNormal="85" workbookViewId="0">
      <selection activeCell="B2" sqref="B2"/>
    </sheetView>
  </sheetViews>
  <sheetFormatPr defaultColWidth="9.140625" defaultRowHeight="21" customHeight="1"/>
  <cols>
    <col min="1" max="1" width="9.140625" style="2"/>
    <col min="2" max="2" width="31" style="2" customWidth="1"/>
    <col min="3" max="11" width="16.42578125" style="2" customWidth="1"/>
    <col min="12" max="16384" width="9.140625" style="2"/>
  </cols>
  <sheetData>
    <row r="1" spans="2:6" s="16" customFormat="1" ht="21" customHeight="1"/>
    <row r="2" spans="2:6" ht="47.25" thickBot="1">
      <c r="B2" s="15" t="s">
        <v>179</v>
      </c>
      <c r="C2" s="15"/>
      <c r="D2" s="15"/>
      <c r="E2" s="15"/>
      <c r="F2" s="15"/>
    </row>
    <row r="4" spans="2:6" ht="29.25" thickBot="1">
      <c r="B4" s="13" t="s">
        <v>72</v>
      </c>
      <c r="C4" s="13"/>
      <c r="D4" s="13"/>
      <c r="E4" s="13"/>
      <c r="F4" s="13"/>
    </row>
    <row r="6" spans="2:6" ht="15">
      <c r="B6" t="s">
        <v>180</v>
      </c>
      <c r="C6" t="s">
        <v>133</v>
      </c>
      <c r="D6" t="s">
        <v>134</v>
      </c>
      <c r="E6" t="s">
        <v>135</v>
      </c>
      <c r="F6" t="s">
        <v>136</v>
      </c>
    </row>
    <row r="7" spans="2:6" s="16" customFormat="1" ht="21" customHeight="1">
      <c r="B7" s="8" t="s">
        <v>3</v>
      </c>
      <c r="C7" s="8" t="s">
        <v>181</v>
      </c>
      <c r="D7" s="8" t="s">
        <v>181</v>
      </c>
      <c r="E7" s="8"/>
      <c r="F7" s="8"/>
    </row>
    <row r="8" spans="2:6" s="16" customFormat="1" ht="21" customHeight="1">
      <c r="B8" s="9" t="s">
        <v>182</v>
      </c>
      <c r="C8" s="8"/>
      <c r="D8" s="8" t="b">
        <v>1</v>
      </c>
      <c r="E8" s="8"/>
      <c r="F8" s="8"/>
    </row>
    <row r="9" spans="2:6" s="16" customFormat="1" ht="21" customHeight="1">
      <c r="B9" s="8" t="s">
        <v>183</v>
      </c>
      <c r="C9" s="8">
        <v>1</v>
      </c>
      <c r="D9" s="8">
        <v>12</v>
      </c>
      <c r="E9" s="8">
        <v>26</v>
      </c>
      <c r="F9" s="8">
        <v>52</v>
      </c>
    </row>
    <row r="10" spans="2:6" ht="29.25" thickBot="1">
      <c r="B10" s="13" t="s">
        <v>181</v>
      </c>
      <c r="C10" s="13"/>
      <c r="D10" s="13"/>
      <c r="E10" s="13"/>
      <c r="F10" s="13"/>
    </row>
    <row r="11" spans="2:6" s="16" customFormat="1" ht="21" customHeight="1">
      <c r="B11" s="8" t="s">
        <v>184</v>
      </c>
      <c r="C11" s="11">
        <v>0</v>
      </c>
      <c r="D11" s="11">
        <v>0</v>
      </c>
      <c r="E11" s="11">
        <f>Table_Payment_Options[[#This Row],[Monthly]]</f>
        <v>0</v>
      </c>
      <c r="F11" s="11">
        <f>Table_Payment_Options[[#This Row],[Fortnightly]]</f>
        <v>0</v>
      </c>
    </row>
    <row r="12" spans="2:6" s="16" customFormat="1" ht="21" customHeight="1">
      <c r="B12" s="8" t="s">
        <v>185</v>
      </c>
      <c r="C12" s="11">
        <v>0</v>
      </c>
      <c r="D12" s="11">
        <v>0</v>
      </c>
      <c r="E12" s="11">
        <f>Table_Payment_Options[[#This Row],[Monthly]]</f>
        <v>0</v>
      </c>
      <c r="F12" s="11">
        <f>Table_Payment_Options[[#This Row],[Fortnightly]]</f>
        <v>0</v>
      </c>
    </row>
    <row r="13" spans="2:6" s="16" customFormat="1" ht="21" customHeight="1">
      <c r="B13" s="8" t="s">
        <v>186</v>
      </c>
      <c r="C13" s="20">
        <v>0</v>
      </c>
      <c r="D13" s="20">
        <v>0</v>
      </c>
      <c r="E13" s="20">
        <f>Table_Payment_Options[[#This Row],[Monthly]]</f>
        <v>0</v>
      </c>
      <c r="F13" s="20">
        <f>Table_Payment_Options[[#This Row],[Fortnightly]]</f>
        <v>0</v>
      </c>
    </row>
    <row r="14" spans="2:6" ht="29.25" thickBot="1">
      <c r="B14" s="13" t="s">
        <v>187</v>
      </c>
      <c r="C14" s="13"/>
      <c r="D14" s="13"/>
      <c r="E14" s="13"/>
      <c r="F14" s="13"/>
    </row>
    <row r="15" spans="2:6" s="16" customFormat="1" ht="21" customHeight="1">
      <c r="B15" s="8" t="s">
        <v>184</v>
      </c>
      <c r="C15" s="11">
        <v>0</v>
      </c>
      <c r="D15" s="11">
        <v>0</v>
      </c>
      <c r="E15" s="11">
        <f>Table_Payment_Options[[#This Row],[Monthly]]</f>
        <v>0</v>
      </c>
      <c r="F15" s="11">
        <f>Table_Payment_Options[[#This Row],[Fortnightly]]</f>
        <v>0</v>
      </c>
    </row>
    <row r="16" spans="2:6" s="16" customFormat="1" ht="21" customHeight="1">
      <c r="B16" s="8" t="s">
        <v>185</v>
      </c>
      <c r="C16" s="11">
        <v>0</v>
      </c>
      <c r="D16" s="11">
        <v>0</v>
      </c>
      <c r="E16" s="11">
        <f>Table_Payment_Options[[#This Row],[Monthly]]</f>
        <v>0</v>
      </c>
      <c r="F16" s="11">
        <f>Table_Payment_Options[[#This Row],[Fortnightly]]</f>
        <v>0</v>
      </c>
    </row>
    <row r="17" spans="2:11" s="16" customFormat="1" ht="21" customHeight="1">
      <c r="B17" s="8" t="s">
        <v>186</v>
      </c>
      <c r="C17" s="20">
        <v>0</v>
      </c>
      <c r="D17" s="20">
        <v>0</v>
      </c>
      <c r="E17" s="20">
        <f>Table_Payment_Options[[#This Row],[Monthly]]</f>
        <v>0</v>
      </c>
      <c r="F17" s="20">
        <f>Table_Payment_Options[[#This Row],[Fortnightly]]</f>
        <v>0</v>
      </c>
    </row>
    <row r="19" spans="2:11" ht="29.25" thickBot="1">
      <c r="B19" s="13" t="s">
        <v>73</v>
      </c>
      <c r="C19" s="13"/>
      <c r="D19" s="13"/>
      <c r="E19" s="13"/>
      <c r="F19" s="13"/>
      <c r="G19" s="13"/>
      <c r="H19" s="13"/>
      <c r="I19" s="13"/>
      <c r="J19" s="13"/>
      <c r="K19" s="13"/>
    </row>
    <row r="21" spans="2:11" ht="15">
      <c r="B21" t="s">
        <v>180</v>
      </c>
      <c r="C21" t="s">
        <v>1046</v>
      </c>
      <c r="D21" t="s">
        <v>139</v>
      </c>
      <c r="E21" t="s">
        <v>1047</v>
      </c>
      <c r="F21" t="s">
        <v>741</v>
      </c>
      <c r="G21" s="8" t="s">
        <v>137</v>
      </c>
      <c r="H21" s="8" t="s">
        <v>849</v>
      </c>
      <c r="I21" s="8" t="s">
        <v>852</v>
      </c>
      <c r="J21" s="8" t="s">
        <v>851</v>
      </c>
      <c r="K21" s="8" t="s">
        <v>850</v>
      </c>
    </row>
    <row r="22" spans="2:11" ht="29.25" thickBot="1">
      <c r="B22" s="13" t="s">
        <v>181</v>
      </c>
      <c r="C22" s="13"/>
      <c r="D22" s="13"/>
      <c r="E22" s="13"/>
      <c r="F22" s="13"/>
      <c r="G22" s="34"/>
      <c r="H22" s="34"/>
      <c r="I22" s="34"/>
      <c r="J22" s="34"/>
      <c r="K22" s="34"/>
    </row>
    <row r="23" spans="2:11" s="16" customFormat="1" ht="21" customHeight="1">
      <c r="B23" s="8" t="s">
        <v>188</v>
      </c>
      <c r="C23" s="8" t="b">
        <v>1</v>
      </c>
      <c r="D23" s="8" t="b">
        <v>1</v>
      </c>
      <c r="E23" s="8" t="b">
        <v>1</v>
      </c>
      <c r="F23" s="8" t="b">
        <v>1</v>
      </c>
      <c r="G23" s="8"/>
      <c r="H23" s="8"/>
      <c r="I23" s="8"/>
      <c r="J23" s="8"/>
      <c r="K23" s="8"/>
    </row>
    <row r="24" spans="2:11" s="16" customFormat="1" ht="21" customHeight="1">
      <c r="B24" s="8" t="s">
        <v>182</v>
      </c>
      <c r="C24" s="8" t="b">
        <v>1</v>
      </c>
      <c r="D24" s="8"/>
      <c r="E24" s="8"/>
      <c r="F24" s="8"/>
      <c r="G24" s="8"/>
      <c r="H24" s="8"/>
      <c r="I24" s="8"/>
      <c r="J24" s="8"/>
      <c r="K24" s="8"/>
    </row>
    <row r="25" spans="2:11" s="16" customFormat="1" ht="21" customHeight="1">
      <c r="B25" s="8" t="s">
        <v>189</v>
      </c>
      <c r="C25" s="8">
        <v>0.15</v>
      </c>
      <c r="D25" s="8">
        <v>0.15</v>
      </c>
      <c r="E25" s="8">
        <v>0.15</v>
      </c>
      <c r="F25" s="8">
        <v>0.15</v>
      </c>
      <c r="G25" s="8">
        <v>0</v>
      </c>
      <c r="H25" s="8">
        <v>0</v>
      </c>
      <c r="I25" s="8">
        <v>0</v>
      </c>
      <c r="J25" s="8">
        <v>0</v>
      </c>
      <c r="K25" s="8">
        <v>0</v>
      </c>
    </row>
    <row r="26" spans="2:11" s="16" customFormat="1" ht="21" customHeight="1">
      <c r="B26" s="8" t="s">
        <v>190</v>
      </c>
      <c r="C26" s="84">
        <v>1.5121300000000001E-2</v>
      </c>
      <c r="D26" s="84">
        <v>1.4999999999999999E-2</v>
      </c>
      <c r="E26" s="84">
        <v>3.3000000000000002E-2</v>
      </c>
      <c r="F26" s="84">
        <v>3.773E-2</v>
      </c>
      <c r="G26" s="84">
        <v>0</v>
      </c>
      <c r="H26" s="84">
        <v>0</v>
      </c>
      <c r="I26" s="84">
        <v>0</v>
      </c>
      <c r="J26" s="84">
        <v>0</v>
      </c>
      <c r="K26" s="84">
        <v>0</v>
      </c>
    </row>
    <row r="27" spans="2:11" ht="29.25" thickBot="1">
      <c r="B27" s="13" t="s">
        <v>187</v>
      </c>
      <c r="C27" s="13"/>
      <c r="D27" s="13"/>
      <c r="E27" s="13"/>
      <c r="F27" s="13"/>
      <c r="G27" s="34"/>
      <c r="H27" s="34"/>
      <c r="I27" s="34"/>
      <c r="J27" s="34"/>
      <c r="K27" s="34"/>
    </row>
    <row r="28" spans="2:11" s="16" customFormat="1" ht="21" customHeight="1">
      <c r="B28" s="8" t="s">
        <v>188</v>
      </c>
      <c r="C28" s="8"/>
      <c r="D28" s="8"/>
      <c r="E28" s="8"/>
      <c r="F28" s="8"/>
      <c r="G28" s="8"/>
      <c r="H28" s="8"/>
      <c r="I28" s="8"/>
      <c r="J28" s="8"/>
      <c r="K28" s="8"/>
    </row>
    <row r="29" spans="2:11" s="16" customFormat="1" ht="21" customHeight="1">
      <c r="B29" s="8" t="s">
        <v>182</v>
      </c>
      <c r="C29" s="8"/>
      <c r="D29" s="8"/>
      <c r="E29" s="8"/>
      <c r="F29" s="8"/>
      <c r="G29" s="8"/>
      <c r="H29" s="8"/>
      <c r="I29" s="8"/>
      <c r="J29" s="8"/>
      <c r="K29" s="8"/>
    </row>
    <row r="30" spans="2:11" s="16" customFormat="1" ht="21" customHeight="1">
      <c r="B30" s="8" t="s">
        <v>189</v>
      </c>
      <c r="C30" s="8">
        <v>0</v>
      </c>
      <c r="D30" s="8">
        <v>0</v>
      </c>
      <c r="E30" s="8">
        <v>0</v>
      </c>
      <c r="F30" s="8">
        <v>0</v>
      </c>
      <c r="G30" s="8">
        <v>0</v>
      </c>
      <c r="H30" s="8">
        <v>0</v>
      </c>
      <c r="I30" s="8">
        <v>0</v>
      </c>
      <c r="J30" s="8">
        <v>0</v>
      </c>
      <c r="K30" s="8">
        <v>0</v>
      </c>
    </row>
    <row r="31" spans="2:11" s="16" customFormat="1" ht="21" customHeight="1">
      <c r="B31" s="8" t="s">
        <v>190</v>
      </c>
      <c r="C31" s="84">
        <v>0</v>
      </c>
      <c r="D31" s="84">
        <v>0</v>
      </c>
      <c r="E31" s="84">
        <v>0</v>
      </c>
      <c r="F31" s="84">
        <v>0</v>
      </c>
      <c r="G31" s="84">
        <v>0</v>
      </c>
      <c r="H31" s="84">
        <v>0</v>
      </c>
      <c r="I31" s="84">
        <v>0</v>
      </c>
      <c r="J31" s="84">
        <v>0</v>
      </c>
      <c r="K31" s="84">
        <v>0</v>
      </c>
    </row>
  </sheetData>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5F34"/>
  </sheetPr>
  <dimension ref="B1:V41"/>
  <sheetViews>
    <sheetView zoomScale="85" zoomScaleNormal="85" workbookViewId="0">
      <selection activeCell="B2" sqref="B2"/>
    </sheetView>
  </sheetViews>
  <sheetFormatPr defaultColWidth="9.140625" defaultRowHeight="21" customHeight="1"/>
  <cols>
    <col min="1" max="1" width="9.140625" style="2"/>
    <col min="2" max="2" width="42.85546875" style="2" customWidth="1"/>
    <col min="3" max="3" width="18.42578125" style="2" customWidth="1"/>
    <col min="4" max="4" width="11.85546875" style="2" customWidth="1"/>
    <col min="5" max="5" width="11.5703125" style="2" customWidth="1"/>
    <col min="6" max="13" width="10.140625" style="2" customWidth="1"/>
    <col min="14" max="14" width="12.140625" style="2" customWidth="1"/>
    <col min="15" max="15" width="13.7109375" style="2" customWidth="1"/>
    <col min="16" max="16" width="14" style="2" customWidth="1"/>
    <col min="17" max="17" width="12.28515625" style="2" customWidth="1"/>
    <col min="18" max="18" width="14.28515625" style="2" customWidth="1"/>
    <col min="19" max="19" width="14" style="2" customWidth="1"/>
    <col min="20" max="21" width="16.28515625" style="2" customWidth="1"/>
    <col min="22" max="22" width="22.42578125" style="2" customWidth="1"/>
    <col min="23" max="33" width="18.7109375" style="2" customWidth="1"/>
    <col min="34" max="16384" width="9.140625" style="2"/>
  </cols>
  <sheetData>
    <row r="1" spans="2:21" ht="21" customHeight="1">
      <c r="C1" s="68"/>
      <c r="D1" s="68"/>
      <c r="E1" s="68"/>
      <c r="F1" s="68"/>
      <c r="G1" s="68"/>
      <c r="H1" s="68"/>
      <c r="I1" s="68"/>
      <c r="J1" s="68"/>
      <c r="K1" s="68"/>
      <c r="L1" s="68"/>
      <c r="M1" s="68"/>
      <c r="N1" s="68"/>
      <c r="O1" s="68"/>
      <c r="P1" s="68"/>
      <c r="Q1" s="68"/>
      <c r="R1" s="68"/>
      <c r="S1" s="68"/>
      <c r="T1" s="68"/>
      <c r="U1" s="68"/>
    </row>
    <row r="2" spans="2:21" ht="47.25" thickBot="1">
      <c r="B2" s="54" t="s">
        <v>191</v>
      </c>
      <c r="C2" s="69"/>
      <c r="D2" s="69"/>
      <c r="E2" s="69"/>
      <c r="F2" s="69"/>
      <c r="G2" s="69"/>
      <c r="H2" s="69"/>
      <c r="I2" s="69"/>
      <c r="J2" s="69"/>
      <c r="K2" s="69"/>
      <c r="L2" s="69"/>
      <c r="M2" s="69"/>
      <c r="N2" s="69"/>
      <c r="O2" s="69"/>
      <c r="P2" s="69"/>
      <c r="Q2" s="69"/>
      <c r="R2" s="69"/>
      <c r="S2" s="69"/>
      <c r="T2" s="69"/>
      <c r="U2" s="69"/>
    </row>
    <row r="3" spans="2:21" ht="21" customHeight="1">
      <c r="C3" s="68"/>
      <c r="D3" s="68"/>
      <c r="E3" s="68"/>
      <c r="F3" s="68"/>
      <c r="G3" s="68"/>
      <c r="H3" s="68"/>
      <c r="I3" s="68"/>
      <c r="J3" s="68"/>
      <c r="K3" s="68"/>
      <c r="L3" s="68"/>
      <c r="M3" s="68"/>
      <c r="N3" s="68"/>
      <c r="O3" s="68"/>
      <c r="P3" s="68"/>
      <c r="Q3" s="68"/>
      <c r="R3" s="68"/>
      <c r="S3" s="68"/>
      <c r="T3" s="68"/>
      <c r="U3" s="68"/>
    </row>
    <row r="4" spans="2:21" ht="24.75" customHeight="1" thickBot="1">
      <c r="B4" s="3" t="s">
        <v>192</v>
      </c>
      <c r="C4" s="70"/>
      <c r="D4" s="70"/>
      <c r="E4" s="70"/>
      <c r="F4" s="70"/>
      <c r="G4" s="70"/>
      <c r="H4" s="70"/>
      <c r="I4" s="70"/>
      <c r="J4" s="70"/>
      <c r="K4" s="70"/>
      <c r="L4" s="70"/>
      <c r="M4" s="70"/>
      <c r="N4" s="70"/>
      <c r="O4" s="70"/>
      <c r="P4" s="70"/>
      <c r="Q4" s="69"/>
      <c r="R4" s="69"/>
      <c r="S4" s="69"/>
      <c r="T4" s="69"/>
      <c r="U4" s="69"/>
    </row>
    <row r="5" spans="2:21" ht="21" customHeight="1">
      <c r="C5" s="68"/>
      <c r="D5" s="68"/>
      <c r="E5" s="68"/>
      <c r="F5" s="68"/>
      <c r="G5" s="68"/>
      <c r="H5" s="68"/>
      <c r="I5" s="68"/>
      <c r="J5" s="68"/>
      <c r="K5" s="68"/>
      <c r="L5" s="68"/>
      <c r="M5" s="68"/>
      <c r="N5" s="68"/>
      <c r="O5" s="68"/>
      <c r="P5" s="68"/>
      <c r="Q5" s="68"/>
      <c r="R5" s="68"/>
      <c r="S5" s="68"/>
      <c r="T5" s="68"/>
      <c r="U5" s="68"/>
    </row>
    <row r="6" spans="2:21" ht="15">
      <c r="B6" t="s">
        <v>180</v>
      </c>
      <c r="C6" s="7" t="s">
        <v>622</v>
      </c>
      <c r="D6" s="71" t="s">
        <v>165</v>
      </c>
      <c r="E6" s="7" t="s">
        <v>166</v>
      </c>
      <c r="F6" s="7" t="s">
        <v>732</v>
      </c>
      <c r="G6" s="7" t="s">
        <v>733</v>
      </c>
      <c r="H6" s="7" t="s">
        <v>734</v>
      </c>
      <c r="I6" s="7" t="s">
        <v>735</v>
      </c>
      <c r="J6" s="7" t="s">
        <v>736</v>
      </c>
      <c r="K6" s="7" t="s">
        <v>737</v>
      </c>
      <c r="L6" s="7" t="s">
        <v>738</v>
      </c>
      <c r="M6" s="7" t="s">
        <v>739</v>
      </c>
      <c r="N6" s="71" t="s">
        <v>740</v>
      </c>
      <c r="O6" s="71" t="s">
        <v>193</v>
      </c>
      <c r="P6" s="71" t="s">
        <v>194</v>
      </c>
      <c r="Q6" s="71" t="s">
        <v>195</v>
      </c>
      <c r="R6" s="71" t="s">
        <v>196</v>
      </c>
      <c r="S6" s="71" t="s">
        <v>197</v>
      </c>
      <c r="T6" s="71" t="s">
        <v>198</v>
      </c>
      <c r="U6" s="71" t="s">
        <v>87</v>
      </c>
    </row>
    <row r="7" spans="2:21" ht="29.25" thickBot="1">
      <c r="B7" s="3" t="s">
        <v>199</v>
      </c>
      <c r="C7" s="70"/>
      <c r="D7" s="70"/>
      <c r="E7" s="70"/>
      <c r="F7" s="70"/>
      <c r="G7" s="70"/>
      <c r="H7" s="70"/>
      <c r="I7" s="70"/>
      <c r="J7" s="70"/>
      <c r="K7" s="70"/>
      <c r="L7" s="70"/>
      <c r="M7" s="70"/>
      <c r="N7" s="70"/>
      <c r="O7" s="70"/>
      <c r="P7" s="70"/>
      <c r="Q7" s="70"/>
      <c r="R7" s="70"/>
      <c r="S7" s="70"/>
      <c r="T7" s="70"/>
      <c r="U7" s="74"/>
    </row>
    <row r="8" spans="2:21" ht="21" customHeight="1">
      <c r="B8" s="1" t="str">
        <f>Risk_1_Name</f>
        <v>Liability</v>
      </c>
      <c r="C8" s="72" t="e">
        <f>ROUND('Risk 1'!J71,2)</f>
        <v>#REF!</v>
      </c>
      <c r="D8" s="72" t="e">
        <f>ROUND('Risk 1'!J72,2)</f>
        <v>#REF!</v>
      </c>
      <c r="E8" s="72" t="e">
        <f ca="1">ROUND('Risk 1'!J73,2)</f>
        <v>#REF!</v>
      </c>
      <c r="F8" s="72" t="e">
        <f ca="1">ROUND('Risk 1'!J74,2)</f>
        <v>#REF!</v>
      </c>
      <c r="G8" s="72" t="e">
        <f>ROUND('Risk 1'!J75,2)</f>
        <v>#REF!</v>
      </c>
      <c r="H8" s="72" t="e">
        <f ca="1">ROUND('Risk 1'!J76,2)</f>
        <v>#REF!</v>
      </c>
      <c r="I8" s="72" t="e">
        <f ca="1">ROUND('Risk 1'!J77,2)</f>
        <v>#REF!</v>
      </c>
      <c r="J8" s="72" t="e">
        <f ca="1">ROUND('Risk 1'!J78,2)</f>
        <v>#REF!</v>
      </c>
      <c r="K8" s="72" t="e">
        <f ca="1">ROUND('Risk 1'!J79,2)</f>
        <v>#REF!</v>
      </c>
      <c r="L8" s="72" t="e">
        <f ca="1">ROUND('Risk 1'!J80,2)</f>
        <v>#REF!</v>
      </c>
      <c r="M8" s="72" t="e">
        <f ca="1">ROUND('Risk 1'!J81,2)</f>
        <v>#REF!</v>
      </c>
      <c r="N8" s="72" t="e">
        <f ca="1">SUM(Table_Premium_Breakdown[[#This Row],[SD ACT]:[SD WA]])</f>
        <v>#REF!</v>
      </c>
      <c r="O8" s="72"/>
      <c r="P8" s="73" t="e">
        <f ca="1">Table_Premium_Breakdown[[#This Row],[Base Premium]]+Table_Premium_Breakdown[[#This Row],[ESL]]+Table_Premium_Breakdown[[#This Row],[GST]]+Table_Premium_Breakdown[[#This Row],[SD Total]]+Table_Premium_Breakdown[[#This Row],[Service Fees]]</f>
        <v>#REF!</v>
      </c>
      <c r="Q8" s="72"/>
      <c r="R8" s="72" t="e">
        <f ca="1">SUM(Table_Premium_Breakdown[[#This Row],[Sub Total 1]:[Interest]])</f>
        <v>#REF!</v>
      </c>
      <c r="S8" s="72"/>
      <c r="T8" s="72"/>
      <c r="U8" s="72" t="e">
        <f ca="1">SUM(Table_Premium_Breakdown[[#This Row],[Sub Total 2]:[Transaction Costs]])</f>
        <v>#REF!</v>
      </c>
    </row>
    <row r="9" spans="2:21" ht="21" customHeight="1">
      <c r="B9" s="1" t="e">
        <f>Risk_2_Name</f>
        <v>#REF!</v>
      </c>
      <c r="C9" s="72" t="e">
        <f>ROUND(#REF!,2)</f>
        <v>#REF!</v>
      </c>
      <c r="D9" s="72" t="e">
        <f>ROUND(#REF!,2)</f>
        <v>#REF!</v>
      </c>
      <c r="E9" s="72" t="e">
        <f>ROUND(#REF!,2)</f>
        <v>#REF!</v>
      </c>
      <c r="F9" s="72" t="e">
        <f>ROUND(#REF!,2)</f>
        <v>#REF!</v>
      </c>
      <c r="G9" s="72" t="e">
        <f>ROUND(#REF!,2)</f>
        <v>#REF!</v>
      </c>
      <c r="H9" s="72" t="e">
        <f>ROUND(#REF!,2)</f>
        <v>#REF!</v>
      </c>
      <c r="I9" s="72" t="e">
        <f>ROUND(#REF!,2)</f>
        <v>#REF!</v>
      </c>
      <c r="J9" s="72" t="e">
        <f>ROUND(#REF!,2)</f>
        <v>#REF!</v>
      </c>
      <c r="K9" s="72" t="e">
        <f>ROUND(#REF!,2)</f>
        <v>#REF!</v>
      </c>
      <c r="L9" s="72" t="e">
        <f>ROUND(#REF!,2)</f>
        <v>#REF!</v>
      </c>
      <c r="M9" s="72" t="e">
        <f>ROUND(#REF!,2)</f>
        <v>#REF!</v>
      </c>
      <c r="N9" s="72" t="e">
        <f>SUM(Table_Premium_Breakdown[[#This Row],[SD ACT]:[SD WA]])</f>
        <v>#REF!</v>
      </c>
      <c r="O9" s="72"/>
      <c r="P9" s="73" t="e">
        <f>Table_Premium_Breakdown[[#This Row],[Base Premium]]+Table_Premium_Breakdown[[#This Row],[ESL]]+Table_Premium_Breakdown[[#This Row],[GST]]+Table_Premium_Breakdown[[#This Row],[SD Total]]+Table_Premium_Breakdown[[#This Row],[Service Fees]]</f>
        <v>#REF!</v>
      </c>
      <c r="Q9" s="72"/>
      <c r="R9" s="72" t="e">
        <f>SUM(Table_Premium_Breakdown[[#This Row],[Sub Total 1]:[Interest]])</f>
        <v>#REF!</v>
      </c>
      <c r="S9" s="72"/>
      <c r="T9" s="72"/>
      <c r="U9" s="72" t="e">
        <f>SUM(Table_Premium_Breakdown[[#This Row],[Sub Total 2]:[Transaction Costs]])</f>
        <v>#REF!</v>
      </c>
    </row>
    <row r="10" spans="2:21" ht="21" customHeight="1">
      <c r="B10"/>
      <c r="C10" s="7"/>
      <c r="D10" s="72"/>
      <c r="E10" s="7"/>
      <c r="F10" s="7"/>
      <c r="G10" s="7"/>
      <c r="H10" s="7"/>
      <c r="I10" s="7"/>
      <c r="J10" s="7"/>
      <c r="K10" s="7"/>
      <c r="L10" s="7"/>
      <c r="M10" s="7"/>
      <c r="N10" s="7"/>
      <c r="O10" s="7"/>
      <c r="P10" s="73"/>
      <c r="Q10" s="7"/>
      <c r="R10" s="72"/>
      <c r="S10" s="7"/>
      <c r="T10" s="7"/>
      <c r="U10" s="72"/>
    </row>
    <row r="11" spans="2:21" ht="21" customHeight="1">
      <c r="B11"/>
      <c r="C11" s="73"/>
      <c r="D11" s="73"/>
      <c r="E11" s="73"/>
      <c r="F11" s="73"/>
      <c r="G11" s="73"/>
      <c r="H11" s="73"/>
      <c r="I11" s="73"/>
      <c r="J11" s="73"/>
      <c r="K11" s="73"/>
      <c r="L11" s="73"/>
      <c r="M11" s="73"/>
      <c r="N11" s="73"/>
      <c r="O11" s="73"/>
      <c r="P11" s="73"/>
      <c r="Q11" s="73"/>
      <c r="R11" s="72"/>
      <c r="S11" s="73"/>
      <c r="T11" s="73"/>
      <c r="U11" s="73"/>
    </row>
    <row r="12" spans="2:21" ht="29.25" thickBot="1">
      <c r="B12" s="3" t="s">
        <v>200</v>
      </c>
      <c r="C12" s="70"/>
      <c r="D12" s="70"/>
      <c r="E12" s="70"/>
      <c r="F12" s="70"/>
      <c r="G12" s="70"/>
      <c r="H12" s="70"/>
      <c r="I12" s="70"/>
      <c r="J12" s="70"/>
      <c r="K12" s="70"/>
      <c r="L12" s="70"/>
      <c r="M12" s="70"/>
      <c r="N12" s="70"/>
      <c r="O12" s="70"/>
      <c r="P12" s="75"/>
      <c r="Q12" s="70"/>
      <c r="R12" s="70"/>
      <c r="S12" s="70"/>
      <c r="T12" s="70"/>
      <c r="U12" s="74"/>
    </row>
    <row r="13" spans="2:21" ht="21" customHeight="1">
      <c r="B13" t="s">
        <v>731</v>
      </c>
      <c r="C13" s="73"/>
      <c r="D13" s="73"/>
      <c r="E13" s="73" t="e">
        <f>ROUND(Table_Premium_Breakdown[[#This Row],[Service Fees]]*0.1,2)</f>
        <v>#REF!</v>
      </c>
      <c r="F13" s="73"/>
      <c r="G13" s="73"/>
      <c r="H13" s="73"/>
      <c r="I13" s="73"/>
      <c r="J13" s="73"/>
      <c r="K13" s="73"/>
      <c r="L13" s="73"/>
      <c r="M13" s="73"/>
      <c r="N13" s="73"/>
      <c r="O13" s="73" t="e">
        <f>ROUND(Settings_Financial_Broker_Fee_Once_Off+(Table_Premium_Breakdown[[#Totals],[Base Premium]]*Settings_Financial_Broker_Fee_Premium_Percent),2)</f>
        <v>#REF!</v>
      </c>
      <c r="P13" s="73" t="e">
        <f>Table_Premium_Breakdown[[#This Row],[Base Premium]]+Table_Premium_Breakdown[[#This Row],[ESL]]+Table_Premium_Breakdown[[#This Row],[GST]]+Table_Premium_Breakdown[[#This Row],[SD Total]]+Table_Premium_Breakdown[[#This Row],[Service Fees]]</f>
        <v>#REF!</v>
      </c>
      <c r="Q13" s="73"/>
      <c r="R13" s="72" t="e">
        <f>SUM(Table_Premium_Breakdown[[#This Row],[Sub Total 1]:[Interest]])</f>
        <v>#REF!</v>
      </c>
      <c r="S13" s="73"/>
      <c r="T13" s="73"/>
      <c r="U13" s="73" t="e">
        <f>SUM(Table_Premium_Breakdown[[#This Row],[Sub Total 2]:[Transaction Costs]])</f>
        <v>#REF!</v>
      </c>
    </row>
    <row r="14" spans="2:21" ht="21" customHeight="1">
      <c r="B14" t="s">
        <v>730</v>
      </c>
      <c r="C14" s="73"/>
      <c r="D14" s="73"/>
      <c r="E14" s="73" t="e">
        <f>ROUND(Table_Premium_Breakdown[[#This Row],[Service Fees]]*0.1,2)</f>
        <v>#REF!</v>
      </c>
      <c r="F14" s="73"/>
      <c r="G14" s="73"/>
      <c r="H14" s="73"/>
      <c r="I14" s="73"/>
      <c r="J14" s="73"/>
      <c r="K14" s="73"/>
      <c r="L14" s="73"/>
      <c r="M14" s="73"/>
      <c r="N14" s="73"/>
      <c r="O14" s="73" t="e">
        <f>ROUND(Settings_Financial_Underwriter_Fee_Once_Off+(Table_Premium_Breakdown[[#Totals],[Base Premium]]*Settings_Financial_Underwriter_Fee_Premium_Percent),2)</f>
        <v>#REF!</v>
      </c>
      <c r="P14" s="73" t="e">
        <f>Table_Premium_Breakdown[[#This Row],[Base Premium]]+Table_Premium_Breakdown[[#This Row],[ESL]]+Table_Premium_Breakdown[[#This Row],[GST]]+Table_Premium_Breakdown[[#This Row],[SD Total]]+Table_Premium_Breakdown[[#This Row],[Service Fees]]</f>
        <v>#REF!</v>
      </c>
      <c r="Q14" s="73"/>
      <c r="R14" s="72" t="e">
        <f>SUM(Table_Premium_Breakdown[[#This Row],[Sub Total 1]:[Interest]])</f>
        <v>#REF!</v>
      </c>
      <c r="S14" s="73"/>
      <c r="T14" s="73"/>
      <c r="U14" s="73" t="e">
        <f>SUM(Table_Premium_Breakdown[[#This Row],[Sub Total 2]:[Transaction Costs]])</f>
        <v>#REF!</v>
      </c>
    </row>
    <row r="15" spans="2:21" ht="21" customHeight="1">
      <c r="B15" t="s">
        <v>728</v>
      </c>
      <c r="C15" s="6"/>
      <c r="D15" s="6"/>
      <c r="E15" s="73" t="e">
        <f ca="1">ROUND(Table_Premium_Breakdown[[#This Row],[Service Fees]]*0.1,2)</f>
        <v>#REF!</v>
      </c>
      <c r="F15" s="73"/>
      <c r="G15" s="73"/>
      <c r="H15" s="73"/>
      <c r="I15" s="73"/>
      <c r="J15" s="73"/>
      <c r="K15" s="73"/>
      <c r="L15" s="73"/>
      <c r="M15" s="73"/>
      <c r="N15" s="6"/>
      <c r="O15" s="6" t="e">
        <f ca="1">ROUND(IF(OFFSET(Table_Payment_Options[],0,MATCH(Input_Payment_Option,Table_Payment_Options[#Headers],0)-1,1,1)="Direct",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0),2)</f>
        <v>#REF!</v>
      </c>
      <c r="P15" s="73" t="e">
        <f ca="1">Table_Premium_Breakdown[[#This Row],[Base Premium]]+Table_Premium_Breakdown[[#This Row],[ESL]]+Table_Premium_Breakdown[[#This Row],[GST]]+Table_Premium_Breakdown[[#This Row],[SD Total]]+Table_Premium_Breakdown[[#This Row],[Service Fees]]</f>
        <v>#REF!</v>
      </c>
      <c r="Q15" s="6" t="e">
        <f ca="1">ROUND(IF(OFFSET(Table_Payment_Options[],0,MATCH(Input_Payment_Option,Table_Payment_Options[#Headers],0)-1,1,1)="Direct",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0),2)</f>
        <v>#REF!</v>
      </c>
      <c r="R15" s="72" t="e">
        <f ca="1">SUM(Table_Premium_Breakdown[[#This Row],[Sub Total 1]:[Interest]])</f>
        <v>#REF!</v>
      </c>
      <c r="S15" s="6" t="e">
        <f ca="1" xml:space="preserve">
IF(Settings_Merchant_Fee_Rounding_Method="Normal",
ROUND(IF(OFFSET(Table_Payment_Options[],0,MATCH(Input_Payment_Option,Table_Payment_Options[#Headers],0)-1,1,1)="Direct",
OFFSET(Payment_Methods_Direct_Merchant_Fee,0,MATCH(Input_Payment_Method,Table_Payment_Methods[#Headers],0)-1,1,1)*Table_Premium_Breakdown[[#Totals],[Sub Total 2]],
0),2),
IF(Settings_Merchant_Fee_Rounding_Method="Up",
ROUNDUP(IF(OFFSET(Table_Payment_Options[],0,MATCH(Input_Payment_Option,Table_Payment_Options[#Headers],0)-1,1,1)="Direct",
OFFSET(Payment_Methods_Direct_Merchant_Fee,0,MATCH(Input_Payment_Method,Table_Payment_Methods[#Headers],0)-1,1,1)*Table_Premium_Breakdown[[#Totals],[Sub Total 2]],
0),2),
ROUNDDOWN(IF(OFFSET(Table_Payment_Options[],0,MATCH(Input_Payment_Option,Table_Payment_Options[#Headers],0)-1,1,1)="Direct",
OFFSET(Payment_Methods_Direct_Merchant_Fee,0,MATCH(Input_Payment_Method,Table_Payment_Methods[#Headers],0)-1,1,1)*Table_Premium_Breakdown[[#Totals],[Sub Total 2]],
0),2)
)
)</f>
        <v>#REF!</v>
      </c>
      <c r="T15" s="73" t="e">
        <f ca="1">ROUND(IF(OFFSET(Table_Payment_Options[],0,MATCH(Input_Payment_Option,Table_Payment_Options[#Headers],0)-1,1,1)="Direct",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0),2)</f>
        <v>#REF!</v>
      </c>
      <c r="U15" s="6" t="e">
        <f ca="1">SUM(Table_Premium_Breakdown[[#This Row],[Sub Total 2]:[Transaction Costs]])</f>
        <v>#REF!</v>
      </c>
    </row>
    <row r="16" spans="2:21" ht="21" customHeight="1">
      <c r="B16" t="s">
        <v>729</v>
      </c>
      <c r="C16" s="73"/>
      <c r="D16" s="6"/>
      <c r="E16" s="73" t="e">
        <f ca="1">ROUND(Table_Premium_Breakdown[[#This Row],[Service Fees]]*0.1,2)</f>
        <v>#REF!</v>
      </c>
      <c r="F16" s="73"/>
      <c r="G16" s="73"/>
      <c r="H16" s="73"/>
      <c r="I16" s="73"/>
      <c r="J16" s="73"/>
      <c r="K16" s="73"/>
      <c r="L16" s="73"/>
      <c r="M16" s="73"/>
      <c r="N16" s="6"/>
      <c r="O16" s="73" t="e">
        <f ca="1">ROUND(IF(OFFSET(Table_Payment_Options[],0,MATCH(Input_Payment_Option,Table_Payment_Options[#Headers],0)-1,1,1)="Funded",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0),2)</f>
        <v>#REF!</v>
      </c>
      <c r="P16" s="73" t="e">
        <f ca="1">Table_Premium_Breakdown[[#This Row],[Base Premium]]+Table_Premium_Breakdown[[#This Row],[ESL]]+Table_Premium_Breakdown[[#This Row],[GST]]+Table_Premium_Breakdown[[#This Row],[SD Total]]+Table_Premium_Breakdown[[#This Row],[Service Fees]]</f>
        <v>#REF!</v>
      </c>
      <c r="Q16" s="73" t="e">
        <f ca="1">ROUND(IF(OFFSET(Table_Payment_Options[],0,MATCH(Input_Payment_Option,Table_Payment_Options[#Headers],0)-1,1,1)="Funded",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0),2)</f>
        <v>#REF!</v>
      </c>
      <c r="R16" s="72" t="e">
        <f ca="1">SUM(Table_Premium_Breakdown[[#This Row],[Sub Total 1]:[Interest]])</f>
        <v>#REF!</v>
      </c>
      <c r="S16" s="73" t="e">
        <f ca="1">ROUND(IF(OFFSET(Table_Payment_Options[],0,MATCH(Input_Payment_Option,Table_Payment_Options[#Headers],0)-1,1,1)="Funded",
OFFSET(Payment_Methods_Funded_Merchant_Fee,0,MATCH(Input_Payment_Method,Table_Payment_Methods[#Headers],0)-1,1,1)*Table_Premium_Breakdown[[#Totals],[Sub Total 2]],
0),2)</f>
        <v>#REF!</v>
      </c>
      <c r="T16" s="73" t="e">
        <f ca="1">ROUND(IF(OFFSET(Table_Payment_Options[],0,MATCH(Input_Payment_Option,Table_Payment_Options[#Headers],0)-1,1,1)="Funded",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0),2)</f>
        <v>#REF!</v>
      </c>
      <c r="U16" s="73" t="e">
        <f ca="1">SUM(Table_Premium_Breakdown[[#This Row],[Sub Total 2]:[Transaction Costs]])</f>
        <v>#REF!</v>
      </c>
    </row>
    <row r="17" spans="2:22" ht="15">
      <c r="B17" s="174" t="s">
        <v>87</v>
      </c>
      <c r="C17" s="175" t="e">
        <f>SUM(Table_Premium_Breakdown[Base Premium])</f>
        <v>#REF!</v>
      </c>
      <c r="D17" s="175" t="e">
        <f>SUM(Table_Premium_Breakdown[ESL])</f>
        <v>#REF!</v>
      </c>
      <c r="E17" s="175" t="e">
        <f ca="1">SUM(Table_Premium_Breakdown[GST])</f>
        <v>#REF!</v>
      </c>
      <c r="F17" s="175" t="e">
        <f ca="1">SUM(Table_Premium_Breakdown[SD ACT])</f>
        <v>#REF!</v>
      </c>
      <c r="G17" s="175" t="e">
        <f>SUM(Table_Premium_Breakdown[SD NSW])</f>
        <v>#REF!</v>
      </c>
      <c r="H17" s="175" t="e">
        <f ca="1">SUM(Table_Premium_Breakdown[SD NT])</f>
        <v>#REF!</v>
      </c>
      <c r="I17" s="175" t="e">
        <f ca="1">SUM(Table_Premium_Breakdown[SD QLD])</f>
        <v>#REF!</v>
      </c>
      <c r="J17" s="175" t="e">
        <f ca="1">SUM(Table_Premium_Breakdown[SD SA])</f>
        <v>#REF!</v>
      </c>
      <c r="K17" s="175" t="e">
        <f ca="1">SUM(Table_Premium_Breakdown[SD TAS])</f>
        <v>#REF!</v>
      </c>
      <c r="L17" s="175" t="e">
        <f ca="1">SUM(Table_Premium_Breakdown[SD VIC])</f>
        <v>#REF!</v>
      </c>
      <c r="M17" s="175" t="e">
        <f ca="1">SUM(Table_Premium_Breakdown[SD WA])</f>
        <v>#REF!</v>
      </c>
      <c r="N17" s="175" t="e">
        <f ca="1">SUM(Table_Premium_Breakdown[SD Total])</f>
        <v>#REF!</v>
      </c>
      <c r="O17" s="175" t="e">
        <f>SUM(Table_Premium_Breakdown[Service Fees])</f>
        <v>#REF!</v>
      </c>
      <c r="P17" s="175" t="e">
        <f ca="1">SUM(Table_Premium_Breakdown[Sub Total 1])</f>
        <v>#REF!</v>
      </c>
      <c r="Q17" s="175" t="e">
        <f ca="1">SUM(Table_Premium_Breakdown[Interest])</f>
        <v>#REF!</v>
      </c>
      <c r="R17" s="175" t="e">
        <f ca="1">SUM(Table_Premium_Breakdown[Sub Total 2])</f>
        <v>#REF!</v>
      </c>
      <c r="S17" s="175" t="e">
        <f ca="1">SUM(Table_Premium_Breakdown[Merchant Fees])</f>
        <v>#REF!</v>
      </c>
      <c r="T17" s="175" t="e">
        <f ca="1">SUM(Table_Premium_Breakdown[Transaction Costs])</f>
        <v>#REF!</v>
      </c>
      <c r="U17" s="175" t="e">
        <f ca="1">SUM(Table_Premium_Breakdown[Total])</f>
        <v>#REF!</v>
      </c>
    </row>
    <row r="18" spans="2:22" ht="21" customHeight="1">
      <c r="C18" s="68"/>
      <c r="D18" s="68"/>
      <c r="E18" s="68"/>
      <c r="F18" s="68"/>
      <c r="G18" s="68"/>
      <c r="H18" s="68"/>
      <c r="I18" s="68"/>
      <c r="J18" s="68"/>
      <c r="K18" s="68"/>
      <c r="L18" s="68"/>
      <c r="M18" s="68"/>
      <c r="N18" s="68"/>
      <c r="O18" s="68"/>
      <c r="P18" s="68"/>
      <c r="Q18" s="68"/>
      <c r="R18" s="68"/>
      <c r="S18" s="68"/>
      <c r="T18" s="68"/>
      <c r="U18" s="68"/>
      <c r="V18" s="68"/>
    </row>
    <row r="19" spans="2:22" ht="29.25" thickBot="1">
      <c r="B19" s="3" t="s">
        <v>853</v>
      </c>
      <c r="C19" s="70"/>
      <c r="D19" s="68"/>
      <c r="E19" s="68"/>
      <c r="F19" s="68"/>
      <c r="G19" s="68"/>
      <c r="H19" s="68"/>
      <c r="I19" s="68"/>
      <c r="J19" s="68"/>
      <c r="K19" s="68"/>
      <c r="L19" s="68"/>
      <c r="M19" s="68"/>
      <c r="N19" s="68"/>
      <c r="O19" s="68"/>
      <c r="P19" s="68"/>
      <c r="Q19" s="68"/>
      <c r="R19" s="68"/>
      <c r="S19" s="68"/>
      <c r="T19" s="68"/>
      <c r="U19" s="68"/>
      <c r="V19" s="68"/>
    </row>
    <row r="20" spans="2:22" ht="21" customHeight="1">
      <c r="C20" s="68"/>
      <c r="D20" s="68"/>
      <c r="E20" s="68"/>
      <c r="F20" s="68"/>
      <c r="G20" s="68"/>
      <c r="H20" s="68"/>
      <c r="I20" s="68"/>
      <c r="J20" s="68"/>
      <c r="K20" s="68"/>
      <c r="L20" s="68"/>
      <c r="M20" s="68"/>
      <c r="N20" s="68"/>
      <c r="O20" s="68"/>
      <c r="P20" s="68"/>
      <c r="Q20" s="68"/>
      <c r="R20" s="68"/>
      <c r="S20" s="68"/>
      <c r="T20" s="68"/>
      <c r="U20" s="68"/>
      <c r="V20" s="68"/>
    </row>
    <row r="21" spans="2:22" ht="15">
      <c r="B21" t="s">
        <v>1</v>
      </c>
      <c r="C21" t="s">
        <v>6</v>
      </c>
      <c r="D21" s="68"/>
      <c r="E21" s="68"/>
      <c r="F21" s="68"/>
      <c r="G21" s="68"/>
      <c r="H21" s="68"/>
      <c r="I21" s="68"/>
      <c r="J21" s="68"/>
      <c r="K21" s="68"/>
      <c r="L21" s="68"/>
      <c r="M21" s="68"/>
      <c r="N21" s="68"/>
      <c r="O21" s="68"/>
      <c r="P21" s="68"/>
      <c r="Q21" s="68"/>
      <c r="R21" s="68"/>
      <c r="S21" s="68"/>
      <c r="T21" s="68"/>
      <c r="U21" s="68"/>
      <c r="V21" s="68"/>
    </row>
    <row r="22" spans="2:22" ht="21" customHeight="1">
      <c r="B22" t="s">
        <v>1304</v>
      </c>
      <c r="C22" s="178" t="e">
        <f ca="1">Table_Premium_Breakdown[[#Totals],[Sub Total 1]]</f>
        <v>#REF!</v>
      </c>
      <c r="D22" s="68"/>
      <c r="E22" s="68"/>
      <c r="F22" s="68"/>
      <c r="G22" s="68"/>
      <c r="H22" s="68"/>
      <c r="I22" s="68"/>
      <c r="J22" s="68"/>
      <c r="K22" s="68"/>
      <c r="L22" s="68"/>
      <c r="M22" s="68"/>
      <c r="N22" s="68"/>
      <c r="O22" s="68"/>
      <c r="P22" s="68"/>
      <c r="Q22" s="68"/>
      <c r="R22" s="68"/>
      <c r="S22" s="68"/>
      <c r="T22" s="68"/>
      <c r="U22" s="68"/>
      <c r="V22" s="68"/>
    </row>
    <row r="23" spans="2:22" ht="21" customHeight="1">
      <c r="B23" s="1" t="s">
        <v>186</v>
      </c>
      <c r="C23" s="160">
        <f ca="1">IFERROR(INDEX(Table_IQumulate_Rates[Rate],MATCH(Table_Premium_Breakdown[[#Totals],[Total]],Table_IQumulate_Rates[Price From])),0)</f>
        <v>0</v>
      </c>
      <c r="D23" s="68"/>
      <c r="E23" s="68"/>
      <c r="F23" s="68"/>
      <c r="G23" s="68"/>
      <c r="H23" s="68"/>
      <c r="I23" s="68"/>
      <c r="J23" s="68"/>
      <c r="K23" s="68"/>
      <c r="L23" s="68"/>
      <c r="M23" s="68"/>
      <c r="N23" s="68"/>
      <c r="O23" s="68"/>
      <c r="P23" s="68"/>
      <c r="Q23" s="68"/>
      <c r="R23" s="68"/>
      <c r="S23" s="68"/>
      <c r="T23" s="68"/>
      <c r="U23" s="68"/>
      <c r="V23" s="68"/>
    </row>
    <row r="24" spans="2:22" ht="21" customHeight="1">
      <c r="B24" s="1" t="s">
        <v>1118</v>
      </c>
      <c r="C24" s="158" t="s">
        <v>134</v>
      </c>
      <c r="D24" s="68"/>
      <c r="E24" s="68"/>
      <c r="F24" s="68"/>
      <c r="G24" s="68"/>
      <c r="H24" s="68"/>
      <c r="I24" s="68"/>
      <c r="J24" s="68"/>
      <c r="K24" s="68"/>
      <c r="L24" s="68"/>
      <c r="M24" s="68"/>
      <c r="N24" s="68"/>
      <c r="O24" s="68"/>
      <c r="P24" s="68"/>
      <c r="Q24" s="68"/>
      <c r="R24" s="68"/>
      <c r="S24" s="68"/>
      <c r="T24" s="68"/>
      <c r="U24" s="68"/>
      <c r="V24" s="68"/>
    </row>
    <row r="25" spans="2:22" ht="21" customHeight="1">
      <c r="B25" s="1" t="s">
        <v>183</v>
      </c>
      <c r="C25">
        <v>10</v>
      </c>
      <c r="D25" s="68"/>
      <c r="E25" s="68"/>
      <c r="F25" s="68"/>
      <c r="G25" s="68"/>
      <c r="H25" s="68"/>
      <c r="I25" s="68"/>
      <c r="J25" s="68"/>
      <c r="K25" s="68"/>
      <c r="L25" s="68"/>
      <c r="M25" s="68"/>
      <c r="N25" s="68"/>
      <c r="O25" s="68"/>
      <c r="P25" s="68"/>
      <c r="Q25" s="68"/>
      <c r="R25" s="68"/>
      <c r="S25" s="68"/>
      <c r="T25" s="68"/>
      <c r="U25" s="68"/>
      <c r="V25" s="68"/>
    </row>
    <row r="26" spans="2:22" ht="21" customHeight="1">
      <c r="B26" t="s">
        <v>1117</v>
      </c>
      <c r="C26">
        <f ca="1">IFERROR(INDEX(Table_IQumulate_Rates[Application Fee],MATCH(Table_Premium_Breakdown[[#Totals],[Total]],Table_IQumulate_Rates[Price From])),0)</f>
        <v>0</v>
      </c>
      <c r="D26" s="68"/>
      <c r="E26" s="68"/>
      <c r="F26" s="68"/>
      <c r="G26" s="68"/>
      <c r="H26" s="68"/>
      <c r="I26" s="68"/>
      <c r="J26" s="68"/>
      <c r="K26" s="68"/>
      <c r="L26" s="68"/>
      <c r="M26" s="68"/>
      <c r="N26" s="68"/>
      <c r="O26" s="68"/>
      <c r="P26" s="68"/>
      <c r="Q26" s="68"/>
      <c r="R26" s="68"/>
      <c r="S26" s="68"/>
      <c r="T26" s="68"/>
      <c r="U26" s="68"/>
      <c r="V26" s="68"/>
    </row>
    <row r="27" spans="2:22" ht="21" customHeight="1">
      <c r="B27" s="1" t="s">
        <v>1119</v>
      </c>
      <c r="C27" s="161">
        <f ca="1">IFERROR(C28+INDEX(Table_IQumulate_Rates[Application Fee],MATCH(Table_Premium_Breakdown[[#Totals],[Total]],Table_IQumulate_Rates[Price From])),0)</f>
        <v>0</v>
      </c>
      <c r="D27" s="68"/>
      <c r="E27" s="68"/>
      <c r="F27" s="68"/>
      <c r="G27" s="68"/>
      <c r="H27" s="68"/>
      <c r="I27" s="68"/>
      <c r="J27" s="68"/>
      <c r="K27" s="68"/>
      <c r="L27" s="68"/>
      <c r="M27" s="68"/>
      <c r="N27" s="68"/>
      <c r="O27" s="68"/>
      <c r="P27" s="68"/>
      <c r="Q27" s="68"/>
      <c r="R27" s="68"/>
      <c r="S27" s="68"/>
      <c r="T27" s="68"/>
      <c r="U27" s="68"/>
      <c r="V27" s="68"/>
    </row>
    <row r="28" spans="2:22" ht="21" customHeight="1">
      <c r="B28" s="1" t="s">
        <v>1305</v>
      </c>
      <c r="C28" s="4">
        <f ca="1">IFERROR(PMT(Premium_Finance_Interest_Rate/Premium_Finance_Number_Of_Instalments,Premium_Finance_Number_Of_Instalments,-Premium_Finance_Amount_Funded),0)</f>
        <v>0</v>
      </c>
      <c r="D28" s="68"/>
      <c r="E28" s="68"/>
      <c r="F28" s="68"/>
      <c r="G28" s="68"/>
      <c r="H28" s="68"/>
      <c r="I28" s="68"/>
      <c r="J28" s="68"/>
      <c r="K28" s="68"/>
      <c r="L28" s="68"/>
      <c r="M28" s="68"/>
      <c r="N28" s="68"/>
      <c r="O28" s="68"/>
      <c r="P28" s="68"/>
      <c r="Q28" s="68"/>
      <c r="R28" s="68"/>
      <c r="S28" s="68"/>
      <c r="T28" s="68"/>
      <c r="U28" s="68"/>
      <c r="V28" s="68"/>
    </row>
    <row r="29" spans="2:22" ht="21" customHeight="1">
      <c r="C29" s="68"/>
      <c r="D29" s="68"/>
      <c r="E29" s="68"/>
      <c r="F29" s="68"/>
      <c r="G29" s="68"/>
      <c r="H29" s="68"/>
      <c r="I29" s="68"/>
      <c r="J29" s="68"/>
      <c r="K29" s="68"/>
      <c r="L29" s="68"/>
      <c r="M29" s="68"/>
      <c r="N29" s="68"/>
      <c r="O29" s="68"/>
      <c r="P29" s="68"/>
      <c r="Q29" s="68"/>
      <c r="R29" s="68"/>
      <c r="S29" s="68"/>
      <c r="T29" s="68"/>
      <c r="U29" s="68"/>
      <c r="V29" s="68"/>
    </row>
    <row r="30" spans="2:22" ht="29.25" thickBot="1">
      <c r="B30" s="3" t="s">
        <v>201</v>
      </c>
      <c r="C30" s="70"/>
      <c r="D30" s="68"/>
      <c r="E30" s="68"/>
      <c r="F30" s="68"/>
      <c r="G30" s="68"/>
      <c r="H30" s="68"/>
      <c r="I30" s="68"/>
      <c r="J30" s="68"/>
      <c r="K30" s="68"/>
      <c r="L30" s="68"/>
      <c r="M30" s="68"/>
      <c r="N30" s="68"/>
      <c r="O30" s="68"/>
      <c r="P30" s="68"/>
      <c r="Q30" s="68"/>
      <c r="R30" s="68"/>
      <c r="S30" s="68"/>
      <c r="T30" s="68"/>
      <c r="U30" s="68"/>
      <c r="V30" s="68"/>
    </row>
    <row r="31" spans="2:22" ht="21" customHeight="1">
      <c r="C31" s="68"/>
      <c r="D31" s="68"/>
      <c r="E31" s="68"/>
      <c r="F31" s="68"/>
      <c r="G31" s="68"/>
      <c r="H31" s="68"/>
      <c r="I31" s="68"/>
      <c r="J31" s="68"/>
      <c r="K31" s="68"/>
      <c r="L31" s="68"/>
      <c r="M31" s="68"/>
      <c r="N31" s="68"/>
      <c r="O31" s="68"/>
      <c r="P31" s="68"/>
      <c r="Q31" s="68"/>
      <c r="R31" s="68"/>
      <c r="S31" s="68"/>
      <c r="T31" s="68"/>
      <c r="U31" s="68"/>
      <c r="V31" s="68"/>
    </row>
    <row r="32" spans="2:22" ht="15">
      <c r="B32" t="s">
        <v>1</v>
      </c>
      <c r="C32" t="s">
        <v>6</v>
      </c>
      <c r="D32" s="68"/>
      <c r="E32" s="68"/>
      <c r="F32" s="68"/>
      <c r="G32" s="68"/>
      <c r="H32" s="68"/>
      <c r="I32" s="68"/>
      <c r="J32" s="68"/>
      <c r="K32" s="68"/>
      <c r="L32" s="68"/>
      <c r="M32" s="68"/>
      <c r="N32" s="68"/>
      <c r="O32" s="68"/>
      <c r="P32" s="68"/>
      <c r="Q32" s="68"/>
      <c r="R32" s="68"/>
      <c r="S32" s="68"/>
      <c r="T32" s="68"/>
      <c r="U32" s="68"/>
      <c r="V32" s="68"/>
    </row>
    <row r="33" spans="2:22" ht="21" customHeight="1">
      <c r="B33" t="s">
        <v>202</v>
      </c>
      <c r="C33" t="e">
        <f xml:space="preserve">
IF(Input_Payment_Option="Yearly",1,
IF(Input_Payment_Option="Monthly",12,
IF(Input_Payment_Option="Fortnightly",26,
IF(Input_Payment_Option="Weekly",52,
1))))</f>
        <v>#REF!</v>
      </c>
      <c r="D33" s="68"/>
      <c r="E33" s="68"/>
      <c r="F33" s="68"/>
      <c r="G33" s="68"/>
      <c r="H33" s="68"/>
      <c r="I33" s="68"/>
      <c r="J33" s="68"/>
      <c r="K33" s="68"/>
      <c r="L33" s="68"/>
      <c r="M33" s="68"/>
      <c r="N33" s="68"/>
      <c r="O33" s="68"/>
      <c r="P33" s="68"/>
      <c r="Q33" s="68"/>
      <c r="R33" s="68"/>
      <c r="S33" s="68"/>
      <c r="T33" s="68"/>
      <c r="U33" s="68"/>
      <c r="V33" s="68"/>
    </row>
    <row r="34" spans="2:22" ht="21" customHeight="1">
      <c r="B34" t="s">
        <v>203</v>
      </c>
      <c r="C34" s="4" t="e">
        <f ca="1">Table_Premium_Breakdown[[#Totals],[Total]]/C33</f>
        <v>#REF!</v>
      </c>
      <c r="D34" s="68"/>
      <c r="E34" s="68"/>
      <c r="F34" s="68"/>
      <c r="G34" s="68"/>
      <c r="H34" s="68"/>
      <c r="I34" s="68"/>
      <c r="J34" s="68"/>
      <c r="K34" s="68"/>
      <c r="L34" s="68"/>
      <c r="M34" s="68"/>
      <c r="N34" s="68"/>
      <c r="O34" s="68"/>
      <c r="P34" s="68"/>
      <c r="Q34" s="68"/>
      <c r="R34" s="68"/>
      <c r="S34" s="68"/>
      <c r="T34" s="68"/>
      <c r="U34" s="68"/>
      <c r="V34" s="68"/>
    </row>
    <row r="35" spans="2:22" ht="21" customHeight="1">
      <c r="C35" s="68"/>
      <c r="D35" s="68"/>
      <c r="E35" s="68"/>
      <c r="F35" s="68"/>
      <c r="G35" s="68"/>
      <c r="H35" s="68"/>
      <c r="I35" s="68"/>
      <c r="J35" s="68"/>
      <c r="K35" s="68"/>
      <c r="L35" s="68"/>
      <c r="M35" s="68"/>
      <c r="N35" s="68"/>
      <c r="O35" s="68"/>
      <c r="P35" s="68"/>
      <c r="Q35" s="68"/>
      <c r="R35" s="68"/>
      <c r="S35" s="68"/>
      <c r="T35" s="68"/>
      <c r="U35" s="68"/>
      <c r="V35" s="68"/>
    </row>
    <row r="36" spans="2:22" ht="29.25" thickBot="1">
      <c r="B36" s="3" t="s">
        <v>204</v>
      </c>
      <c r="C36" s="70"/>
      <c r="D36" s="68"/>
      <c r="E36" s="68"/>
      <c r="F36" s="68"/>
      <c r="G36" s="68"/>
      <c r="H36" s="68"/>
      <c r="I36" s="68"/>
      <c r="J36" s="68"/>
      <c r="K36" s="68"/>
      <c r="L36" s="68"/>
      <c r="M36" s="68"/>
      <c r="N36" s="68"/>
      <c r="O36" s="68"/>
      <c r="P36" s="68"/>
      <c r="Q36" s="68"/>
      <c r="R36" s="68"/>
      <c r="S36" s="68"/>
      <c r="T36" s="68"/>
      <c r="U36" s="68"/>
      <c r="V36" s="68"/>
    </row>
    <row r="37" spans="2:22" ht="21" customHeight="1">
      <c r="C37" s="68"/>
      <c r="D37" s="68"/>
      <c r="E37" s="68"/>
      <c r="F37" s="68"/>
      <c r="G37" s="68"/>
      <c r="H37" s="68"/>
      <c r="I37" s="68"/>
      <c r="J37" s="68"/>
      <c r="K37" s="68"/>
      <c r="L37" s="68"/>
      <c r="M37" s="68"/>
      <c r="N37" s="68"/>
      <c r="O37" s="68"/>
      <c r="P37" s="68"/>
      <c r="Q37" s="68"/>
      <c r="R37" s="68"/>
      <c r="S37" s="68"/>
      <c r="T37" s="68"/>
      <c r="U37" s="68"/>
      <c r="V37" s="68"/>
    </row>
    <row r="38" spans="2:22" ht="15">
      <c r="B38" t="s">
        <v>180</v>
      </c>
      <c r="C38" s="7" t="s">
        <v>205</v>
      </c>
      <c r="D38" s="68"/>
      <c r="E38" s="68"/>
      <c r="F38" s="68"/>
      <c r="G38" s="68"/>
      <c r="H38" s="68"/>
      <c r="I38" s="68"/>
      <c r="J38" s="68"/>
      <c r="K38" s="68"/>
      <c r="L38" s="68"/>
      <c r="M38" s="68"/>
      <c r="N38" s="68"/>
      <c r="O38" s="68"/>
      <c r="P38" s="68"/>
      <c r="Q38" s="68"/>
      <c r="R38" s="68"/>
      <c r="S38" s="68"/>
      <c r="T38" s="68"/>
      <c r="U38" s="68"/>
      <c r="V38" s="68"/>
    </row>
    <row r="39" spans="2:22" ht="21" customHeight="1">
      <c r="B39" t="s">
        <v>206</v>
      </c>
      <c r="C39" s="6" t="e">
        <f>Table_Premium_Breakdown[[#Totals],[Base Premium]]*Settings_Financial_Commission_Rate</f>
        <v>#REF!</v>
      </c>
      <c r="D39" s="68"/>
      <c r="E39" s="68"/>
      <c r="F39" s="68"/>
      <c r="G39" s="68"/>
      <c r="H39" s="68"/>
      <c r="I39" s="68"/>
      <c r="J39" s="68"/>
      <c r="K39" s="68"/>
      <c r="L39" s="68"/>
      <c r="M39" s="68"/>
      <c r="N39" s="68"/>
      <c r="O39" s="68"/>
      <c r="P39" s="68"/>
      <c r="Q39" s="68"/>
      <c r="R39" s="68"/>
      <c r="S39" s="68"/>
      <c r="T39" s="68"/>
      <c r="U39" s="68"/>
      <c r="V39" s="68"/>
    </row>
    <row r="40" spans="2:22" ht="21" customHeight="1">
      <c r="B40" t="s">
        <v>207</v>
      </c>
      <c r="C40" s="6" t="e">
        <f>Settings_Financial_Broker_Fee_Once_Off+(Table_Premium_Breakdown[[#Totals],[Base Premium]]*Settings_Financial_Broker_Fee_Premium_Percent)</f>
        <v>#REF!</v>
      </c>
      <c r="D40" s="68"/>
      <c r="E40" s="68"/>
      <c r="F40" s="68"/>
      <c r="G40" s="68"/>
      <c r="H40" s="68"/>
      <c r="I40" s="68"/>
      <c r="J40" s="68"/>
      <c r="K40" s="68"/>
      <c r="L40" s="68"/>
      <c r="M40" s="68"/>
      <c r="N40" s="68"/>
      <c r="O40" s="68"/>
      <c r="P40" s="68"/>
      <c r="Q40" s="68"/>
      <c r="R40" s="68"/>
      <c r="S40" s="68"/>
      <c r="T40" s="68"/>
      <c r="U40" s="68"/>
      <c r="V40" s="68"/>
    </row>
    <row r="41" spans="2:22" ht="15">
      <c r="B41" t="s">
        <v>87</v>
      </c>
      <c r="C41" s="72" t="e">
        <f>SUM(Table_Broker_Fee[Amount])</f>
        <v>#REF!</v>
      </c>
      <c r="D41" s="68"/>
      <c r="E41" s="68"/>
      <c r="F41" s="68"/>
      <c r="G41" s="68"/>
      <c r="H41" s="68"/>
      <c r="I41" s="68"/>
      <c r="J41" s="68"/>
      <c r="K41" s="68"/>
      <c r="L41" s="68"/>
      <c r="M41" s="68"/>
      <c r="N41" s="68"/>
      <c r="O41" s="68"/>
    </row>
  </sheetData>
  <pageMargins left="0.7" right="0.7" top="0.75" bottom="0.75" header="0.3" footer="0.3"/>
  <pageSetup paperSize="9"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2:D122"/>
  <sheetViews>
    <sheetView zoomScale="85" zoomScaleNormal="85" workbookViewId="0">
      <selection activeCell="B2" sqref="B2"/>
    </sheetView>
  </sheetViews>
  <sheetFormatPr defaultColWidth="9.140625" defaultRowHeight="21" customHeight="1"/>
  <cols>
    <col min="1" max="1" width="9.140625" style="2"/>
    <col min="2" max="2" width="47" style="2" customWidth="1"/>
    <col min="3" max="3" width="8" style="2" hidden="1" customWidth="1"/>
    <col min="4" max="4" width="70.28515625" style="17" customWidth="1"/>
    <col min="5" max="16384" width="9.140625" style="2"/>
  </cols>
  <sheetData>
    <row r="2" spans="2:4" ht="47.25" thickBot="1">
      <c r="B2" s="54" t="s">
        <v>149</v>
      </c>
      <c r="C2" s="54"/>
      <c r="D2" s="18"/>
    </row>
    <row r="4" spans="2:4" ht="15">
      <c r="B4" t="s">
        <v>1</v>
      </c>
      <c r="C4" t="s">
        <v>2</v>
      </c>
      <c r="D4" s="22" t="s">
        <v>6</v>
      </c>
    </row>
    <row r="5" spans="2:4" ht="29.25" thickBot="1">
      <c r="B5" s="3" t="s">
        <v>209</v>
      </c>
      <c r="C5" s="13" t="s">
        <v>49</v>
      </c>
      <c r="D5" s="65"/>
    </row>
    <row r="6" spans="2:4" ht="21" customHeight="1">
      <c r="B6" t="s">
        <v>210</v>
      </c>
      <c r="C6"/>
      <c r="D6" s="30">
        <v>0.2</v>
      </c>
    </row>
    <row r="7" spans="2:4" ht="21" customHeight="1">
      <c r="B7" t="s">
        <v>724</v>
      </c>
      <c r="C7"/>
      <c r="D7" s="11" t="e">
        <f>IF('Question Sets'!#REF!&lt;&gt;"",VALUE('Question Sets'!#REF!)/1.1,0)</f>
        <v>#REF!</v>
      </c>
    </row>
    <row r="8" spans="2:4" ht="21" customHeight="1">
      <c r="B8" t="s">
        <v>725</v>
      </c>
      <c r="C8"/>
      <c r="D8" s="30">
        <v>0</v>
      </c>
    </row>
    <row r="9" spans="2:4" ht="21" customHeight="1">
      <c r="B9" t="s">
        <v>726</v>
      </c>
      <c r="C9"/>
      <c r="D9" s="11">
        <v>0</v>
      </c>
    </row>
    <row r="10" spans="2:4" ht="21" customHeight="1">
      <c r="B10" t="s">
        <v>1278</v>
      </c>
      <c r="C10"/>
      <c r="D10" s="22" t="s">
        <v>1279</v>
      </c>
    </row>
    <row r="11" spans="2:4" ht="21" customHeight="1">
      <c r="B11" t="s">
        <v>727</v>
      </c>
      <c r="C11"/>
      <c r="D11" s="30">
        <v>0</v>
      </c>
    </row>
    <row r="12" spans="2:4" ht="21" customHeight="1">
      <c r="B12" t="s">
        <v>1291</v>
      </c>
      <c r="C12"/>
      <c r="D12" s="22" t="s">
        <v>1293</v>
      </c>
    </row>
    <row r="13" spans="2:4" ht="29.25" thickBot="1">
      <c r="B13" s="3" t="s">
        <v>211</v>
      </c>
      <c r="C13" s="63" t="s">
        <v>49</v>
      </c>
      <c r="D13" s="65"/>
    </row>
    <row r="14" spans="2:4" ht="21.75" thickBot="1">
      <c r="B14" s="66" t="s">
        <v>212</v>
      </c>
      <c r="C14" s="63" t="s">
        <v>49</v>
      </c>
      <c r="D14" s="67"/>
    </row>
    <row r="15" spans="2:4" ht="21" customHeight="1">
      <c r="B15" s="86" t="s">
        <v>213</v>
      </c>
      <c r="C15" s="86"/>
      <c r="D15" s="121" t="s">
        <v>862</v>
      </c>
    </row>
    <row r="16" spans="2:4" ht="21" customHeight="1">
      <c r="B16" s="86" t="s">
        <v>214</v>
      </c>
      <c r="C16" s="86"/>
      <c r="D16" s="121" t="s">
        <v>862</v>
      </c>
    </row>
    <row r="17" spans="2:4" ht="21" customHeight="1">
      <c r="B17" s="86" t="s">
        <v>215</v>
      </c>
      <c r="C17" s="86"/>
      <c r="D17" s="121" t="s">
        <v>862</v>
      </c>
    </row>
    <row r="18" spans="2:4" ht="21.75" thickBot="1">
      <c r="B18" s="66" t="s">
        <v>216</v>
      </c>
      <c r="C18" s="63" t="s">
        <v>49</v>
      </c>
      <c r="D18" s="67"/>
    </row>
    <row r="19" spans="2:4" ht="21" customHeight="1">
      <c r="B19" s="86" t="s">
        <v>213</v>
      </c>
      <c r="C19" s="86"/>
      <c r="D19" s="19">
        <v>400</v>
      </c>
    </row>
    <row r="20" spans="2:4" ht="21" customHeight="1">
      <c r="B20" s="86" t="s">
        <v>214</v>
      </c>
      <c r="C20" s="86"/>
      <c r="D20" s="19">
        <v>400</v>
      </c>
    </row>
    <row r="21" spans="2:4" ht="21" customHeight="1">
      <c r="B21" s="86" t="s">
        <v>215</v>
      </c>
      <c r="C21" s="86"/>
      <c r="D21" s="19">
        <v>700</v>
      </c>
    </row>
    <row r="22" spans="2:4" ht="21.75" thickBot="1">
      <c r="B22" s="66" t="s">
        <v>217</v>
      </c>
      <c r="C22" s="63" t="s">
        <v>49</v>
      </c>
      <c r="D22" s="67"/>
    </row>
    <row r="23" spans="2:4" ht="21" customHeight="1">
      <c r="B23" s="86" t="s">
        <v>218</v>
      </c>
      <c r="C23" s="86"/>
      <c r="D23" s="91" t="s">
        <v>219</v>
      </c>
    </row>
    <row r="24" spans="2:4" ht="21" customHeight="1">
      <c r="B24" s="86" t="s">
        <v>220</v>
      </c>
      <c r="C24" s="86"/>
      <c r="D24" s="121" t="s">
        <v>868</v>
      </c>
    </row>
    <row r="25" spans="2:4" ht="21" customHeight="1">
      <c r="B25" s="86" t="s">
        <v>221</v>
      </c>
      <c r="C25" s="86"/>
      <c r="D25" s="126" t="s">
        <v>891</v>
      </c>
    </row>
    <row r="26" spans="2:4" ht="21" customHeight="1">
      <c r="B26" s="86" t="s">
        <v>222</v>
      </c>
      <c r="C26" s="86"/>
      <c r="D26" s="35" t="s">
        <v>885</v>
      </c>
    </row>
    <row r="27" spans="2:4" ht="21" customHeight="1">
      <c r="B27" s="86" t="s">
        <v>223</v>
      </c>
      <c r="C27" s="86"/>
      <c r="D27" s="35" t="s">
        <v>886</v>
      </c>
    </row>
    <row r="28" spans="2:4" ht="21" customHeight="1">
      <c r="B28" s="86" t="s">
        <v>224</v>
      </c>
      <c r="C28" s="86"/>
      <c r="D28" s="121" t="s">
        <v>863</v>
      </c>
    </row>
    <row r="29" spans="2:4" ht="21" customHeight="1">
      <c r="B29" s="86" t="s">
        <v>225</v>
      </c>
      <c r="C29" s="86"/>
      <c r="D29" s="121" t="s">
        <v>863</v>
      </c>
    </row>
    <row r="30" spans="2:4" ht="21" customHeight="1">
      <c r="B30" s="86" t="s">
        <v>226</v>
      </c>
      <c r="C30" s="86"/>
      <c r="D30" s="121" t="s">
        <v>864</v>
      </c>
    </row>
    <row r="31" spans="2:4" ht="21" customHeight="1">
      <c r="B31" t="s">
        <v>758</v>
      </c>
      <c r="C31" s="86"/>
      <c r="D31" s="101" t="s">
        <v>648</v>
      </c>
    </row>
    <row r="32" spans="2:4" ht="21" customHeight="1">
      <c r="B32" t="s">
        <v>760</v>
      </c>
      <c r="C32" s="86"/>
      <c r="D32" s="22" t="s">
        <v>698</v>
      </c>
    </row>
    <row r="33" spans="2:4" ht="21" customHeight="1">
      <c r="B33" t="s">
        <v>144</v>
      </c>
      <c r="C33" s="86"/>
      <c r="D33" s="22" t="s">
        <v>699</v>
      </c>
    </row>
    <row r="34" spans="2:4" ht="21.75" thickBot="1">
      <c r="B34" s="66" t="s">
        <v>156</v>
      </c>
      <c r="C34" s="63" t="s">
        <v>49</v>
      </c>
      <c r="D34" s="67"/>
    </row>
    <row r="35" spans="2:4" ht="21" customHeight="1">
      <c r="B35" t="s">
        <v>1156</v>
      </c>
      <c r="C35"/>
      <c r="D35" s="166" t="s">
        <v>837</v>
      </c>
    </row>
    <row r="36" spans="2:4" ht="21" customHeight="1">
      <c r="B36" s="86" t="s">
        <v>227</v>
      </c>
      <c r="C36"/>
      <c r="D36" s="90" t="s">
        <v>228</v>
      </c>
    </row>
    <row r="37" spans="2:4" ht="21" customHeight="1">
      <c r="B37" s="86" t="s">
        <v>229</v>
      </c>
      <c r="C37" s="86"/>
      <c r="D37" s="104">
        <v>0</v>
      </c>
    </row>
    <row r="38" spans="2:4" ht="21" customHeight="1">
      <c r="B38" s="179" t="s">
        <v>230</v>
      </c>
      <c r="C38" s="86"/>
      <c r="D38" s="19">
        <v>1</v>
      </c>
    </row>
    <row r="39" spans="2:4" ht="21" customHeight="1">
      <c r="B39" s="86" t="s">
        <v>231</v>
      </c>
      <c r="C39" s="86"/>
      <c r="D39" s="19">
        <v>280</v>
      </c>
    </row>
    <row r="40" spans="2:4" ht="21" customHeight="1">
      <c r="B40" s="190" t="s">
        <v>1368</v>
      </c>
      <c r="C40" s="86"/>
      <c r="D40" s="19">
        <v>767</v>
      </c>
    </row>
    <row r="41" spans="2:4" ht="21" customHeight="1">
      <c r="B41" t="s">
        <v>647</v>
      </c>
      <c r="C41" s="100"/>
      <c r="D41" s="118" t="s">
        <v>837</v>
      </c>
    </row>
    <row r="42" spans="2:4" ht="21" customHeight="1">
      <c r="B42" t="s">
        <v>232</v>
      </c>
      <c r="C42" s="86"/>
      <c r="D42" s="19">
        <v>0</v>
      </c>
    </row>
    <row r="43" spans="2:4" ht="21" customHeight="1">
      <c r="B43" t="s">
        <v>233</v>
      </c>
      <c r="C43"/>
      <c r="D43" s="19">
        <v>0</v>
      </c>
    </row>
    <row r="44" spans="2:4" ht="21" customHeight="1">
      <c r="B44" t="s">
        <v>234</v>
      </c>
      <c r="C44"/>
      <c r="D44" s="19">
        <v>0</v>
      </c>
    </row>
    <row r="45" spans="2:4" ht="21" customHeight="1">
      <c r="B45" t="s">
        <v>235</v>
      </c>
      <c r="C45"/>
      <c r="D45" s="19">
        <v>0</v>
      </c>
    </row>
    <row r="46" spans="2:4" ht="21" customHeight="1">
      <c r="B46" t="s">
        <v>236</v>
      </c>
      <c r="C46"/>
      <c r="D46" s="19">
        <v>0</v>
      </c>
    </row>
    <row r="47" spans="2:4" ht="21" customHeight="1">
      <c r="B47" t="s">
        <v>237</v>
      </c>
      <c r="C47"/>
      <c r="D47" s="19">
        <v>0</v>
      </c>
    </row>
    <row r="48" spans="2:4" ht="21" customHeight="1">
      <c r="B48" t="s">
        <v>1307</v>
      </c>
      <c r="C48"/>
      <c r="D48" s="44" t="s">
        <v>1406</v>
      </c>
    </row>
    <row r="49" spans="2:4" ht="21.75" thickBot="1">
      <c r="B49" s="66" t="s">
        <v>1296</v>
      </c>
      <c r="C49" s="63" t="s">
        <v>49</v>
      </c>
      <c r="D49" s="67"/>
    </row>
    <row r="50" spans="2:4" ht="21" customHeight="1">
      <c r="B50" t="s">
        <v>1297</v>
      </c>
      <c r="C50"/>
      <c r="D50" s="19" t="s">
        <v>1299</v>
      </c>
    </row>
    <row r="51" spans="2:4" ht="21" customHeight="1">
      <c r="B51" t="s">
        <v>1298</v>
      </c>
      <c r="C51"/>
      <c r="D51" t="s">
        <v>1300</v>
      </c>
    </row>
    <row r="52" spans="2:4" ht="29.25" thickBot="1">
      <c r="B52" s="3" t="s">
        <v>1372</v>
      </c>
      <c r="C52" s="63" t="s">
        <v>49</v>
      </c>
      <c r="D52" s="65"/>
    </row>
    <row r="53" spans="2:4" ht="21" customHeight="1" thickBot="1">
      <c r="B53" s="66" t="s">
        <v>159</v>
      </c>
      <c r="C53" s="63" t="s">
        <v>49</v>
      </c>
      <c r="D53" s="67"/>
    </row>
    <row r="54" spans="2:4" ht="21" customHeight="1">
      <c r="B54" t="s">
        <v>1373</v>
      </c>
      <c r="C54" s="191"/>
      <c r="D54" s="118" t="s">
        <v>49</v>
      </c>
    </row>
    <row r="55" spans="2:4" ht="21" customHeight="1">
      <c r="B55" t="s">
        <v>1374</v>
      </c>
      <c r="C55" s="192"/>
      <c r="D55" s="22">
        <v>150</v>
      </c>
    </row>
    <row r="56" spans="2:4" ht="21" customHeight="1">
      <c r="B56" t="s">
        <v>1375</v>
      </c>
      <c r="C56" s="191"/>
      <c r="D56" s="22" t="s">
        <v>49</v>
      </c>
    </row>
    <row r="57" spans="2:4" ht="21" customHeight="1">
      <c r="B57" t="s">
        <v>1409</v>
      </c>
      <c r="C57" s="192"/>
      <c r="D57" s="22" t="s">
        <v>49</v>
      </c>
    </row>
    <row r="58" spans="2:4" ht="21" customHeight="1">
      <c r="B58" t="s">
        <v>1376</v>
      </c>
      <c r="C58" s="191"/>
      <c r="D58" s="22" t="s">
        <v>49</v>
      </c>
    </row>
    <row r="59" spans="2:4" ht="21" customHeight="1">
      <c r="B59" t="s">
        <v>1377</v>
      </c>
      <c r="C59" s="192"/>
      <c r="D59" s="22" t="s">
        <v>49</v>
      </c>
    </row>
    <row r="60" spans="2:4" ht="21" customHeight="1">
      <c r="B60" t="s">
        <v>1378</v>
      </c>
      <c r="C60" s="191"/>
      <c r="D60" s="22" t="s">
        <v>49</v>
      </c>
    </row>
    <row r="61" spans="2:4" ht="21" customHeight="1">
      <c r="B61" t="s">
        <v>1379</v>
      </c>
      <c r="C61" s="192"/>
      <c r="D61" s="118" t="s">
        <v>1380</v>
      </c>
    </row>
    <row r="62" spans="2:4" ht="21" customHeight="1">
      <c r="B62" t="s">
        <v>1381</v>
      </c>
      <c r="C62" s="191"/>
      <c r="D62" s="22" t="s">
        <v>1382</v>
      </c>
    </row>
    <row r="63" spans="2:4" ht="21" customHeight="1">
      <c r="B63" t="s">
        <v>1383</v>
      </c>
      <c r="C63" s="192"/>
      <c r="D63" s="22" t="s">
        <v>1384</v>
      </c>
    </row>
    <row r="64" spans="2:4" ht="21" customHeight="1">
      <c r="B64" t="s">
        <v>1385</v>
      </c>
      <c r="C64" s="191"/>
      <c r="D64" s="22" t="s">
        <v>1386</v>
      </c>
    </row>
    <row r="65" spans="2:4" ht="21" customHeight="1">
      <c r="B65" t="s">
        <v>1387</v>
      </c>
      <c r="C65" s="192"/>
      <c r="D65" s="22"/>
    </row>
    <row r="66" spans="2:4" ht="21" customHeight="1">
      <c r="B66" t="s">
        <v>1388</v>
      </c>
      <c r="C66" s="191"/>
      <c r="D66" s="22"/>
    </row>
    <row r="67" spans="2:4" ht="21" customHeight="1">
      <c r="B67" t="s">
        <v>1407</v>
      </c>
      <c r="C67" s="192"/>
      <c r="D67" s="22"/>
    </row>
    <row r="68" spans="2:4" ht="21" customHeight="1">
      <c r="B68" t="s">
        <v>1408</v>
      </c>
      <c r="C68" s="191"/>
      <c r="D68" s="22"/>
    </row>
    <row r="69" spans="2:4" ht="21" customHeight="1">
      <c r="B69" t="s">
        <v>1389</v>
      </c>
      <c r="C69" s="192"/>
      <c r="D69" s="22"/>
    </row>
    <row r="70" spans="2:4" ht="21" customHeight="1">
      <c r="B70" t="s">
        <v>1390</v>
      </c>
      <c r="C70" s="191"/>
      <c r="D70" s="118"/>
    </row>
    <row r="71" spans="2:4" ht="21" customHeight="1">
      <c r="B71" t="s">
        <v>1391</v>
      </c>
      <c r="C71" s="192"/>
      <c r="D71" s="22"/>
    </row>
    <row r="72" spans="2:4" ht="21" customHeight="1">
      <c r="B72" t="s">
        <v>1392</v>
      </c>
      <c r="C72" s="191"/>
      <c r="D72" s="22"/>
    </row>
    <row r="73" spans="2:4" ht="21" customHeight="1">
      <c r="B73" t="s">
        <v>1393</v>
      </c>
      <c r="C73" s="192"/>
      <c r="D73" s="22"/>
    </row>
    <row r="74" spans="2:4" ht="21" customHeight="1">
      <c r="B74" t="s">
        <v>1394</v>
      </c>
      <c r="C74" s="191"/>
      <c r="D74" s="22"/>
    </row>
    <row r="75" spans="2:4" ht="21" customHeight="1">
      <c r="B75" t="s">
        <v>1395</v>
      </c>
      <c r="C75" s="192"/>
      <c r="D75" s="22"/>
    </row>
    <row r="76" spans="2:4" ht="21" customHeight="1">
      <c r="B76" t="s">
        <v>1396</v>
      </c>
      <c r="C76" s="191"/>
      <c r="D76" s="22"/>
    </row>
    <row r="77" spans="2:4" ht="21" customHeight="1">
      <c r="B77" t="s">
        <v>1397</v>
      </c>
      <c r="C77" s="192"/>
      <c r="D77" s="22"/>
    </row>
    <row r="78" spans="2:4" ht="21" customHeight="1">
      <c r="B78" t="s">
        <v>1455</v>
      </c>
      <c r="C78" s="192"/>
      <c r="D78" s="22"/>
    </row>
    <row r="79" spans="2:4" ht="21" customHeight="1">
      <c r="B79" t="s">
        <v>1456</v>
      </c>
      <c r="C79" s="192"/>
      <c r="D79" s="22"/>
    </row>
    <row r="80" spans="2:4" ht="21" customHeight="1" thickBot="1">
      <c r="B80" s="66" t="s">
        <v>1398</v>
      </c>
      <c r="C80" s="63" t="s">
        <v>49</v>
      </c>
      <c r="D80" s="67"/>
    </row>
    <row r="81" spans="2:4" ht="21" customHeight="1">
      <c r="B81" t="s">
        <v>1399</v>
      </c>
      <c r="C81" s="192"/>
      <c r="D81" s="22" t="s">
        <v>1400</v>
      </c>
    </row>
    <row r="82" spans="2:4" ht="21" customHeight="1">
      <c r="B82" t="s">
        <v>1401</v>
      </c>
      <c r="C82" s="191"/>
      <c r="D82" s="22"/>
    </row>
    <row r="83" spans="2:4" ht="21" customHeight="1">
      <c r="B83" t="s">
        <v>1402</v>
      </c>
      <c r="C83" s="192"/>
      <c r="D83" s="22"/>
    </row>
    <row r="84" spans="2:4" ht="21" customHeight="1">
      <c r="B84" t="s">
        <v>1403</v>
      </c>
      <c r="C84" s="191"/>
      <c r="D84" s="22"/>
    </row>
    <row r="85" spans="2:4" ht="21" customHeight="1">
      <c r="B85" t="s">
        <v>1404</v>
      </c>
      <c r="C85" s="192"/>
      <c r="D85" s="22" t="s">
        <v>1410</v>
      </c>
    </row>
    <row r="86" spans="2:4" ht="21" customHeight="1">
      <c r="B86" t="s">
        <v>1405</v>
      </c>
      <c r="C86" s="191"/>
      <c r="D86" s="22"/>
    </row>
    <row r="87" spans="2:4" ht="21" customHeight="1" thickBot="1">
      <c r="B87" s="3" t="s">
        <v>1432</v>
      </c>
      <c r="C87" s="13" t="s">
        <v>49</v>
      </c>
      <c r="D87" s="65"/>
    </row>
    <row r="88" spans="2:4" ht="21" customHeight="1" thickBot="1">
      <c r="B88" s="66" t="s">
        <v>159</v>
      </c>
      <c r="C88" s="63" t="s">
        <v>49</v>
      </c>
      <c r="D88" s="67"/>
    </row>
    <row r="89" spans="2:4" ht="21" customHeight="1">
      <c r="B89" t="s">
        <v>1433</v>
      </c>
      <c r="C89" s="22"/>
      <c r="D89" s="22"/>
    </row>
    <row r="90" spans="2:4" ht="21" customHeight="1" thickBot="1">
      <c r="B90" s="66" t="s">
        <v>1434</v>
      </c>
      <c r="C90" s="63" t="s">
        <v>49</v>
      </c>
      <c r="D90" s="67"/>
    </row>
    <row r="91" spans="2:4" ht="21" customHeight="1">
      <c r="B91" t="s">
        <v>1435</v>
      </c>
      <c r="C91"/>
      <c r="D91" s="22" t="s">
        <v>1436</v>
      </c>
    </row>
    <row r="92" spans="2:4" ht="21" customHeight="1">
      <c r="B92" t="s">
        <v>1437</v>
      </c>
      <c r="C92"/>
      <c r="D92" s="22"/>
    </row>
    <row r="93" spans="2:4" ht="21" customHeight="1">
      <c r="B93" t="s">
        <v>258</v>
      </c>
      <c r="C93"/>
      <c r="D93" s="22"/>
    </row>
    <row r="94" spans="2:4" ht="21" customHeight="1" thickBot="1">
      <c r="B94" s="66" t="s">
        <v>1438</v>
      </c>
      <c r="C94" s="63" t="s">
        <v>49</v>
      </c>
      <c r="D94" s="67"/>
    </row>
    <row r="95" spans="2:4" ht="21" customHeight="1">
      <c r="B95" t="s">
        <v>1435</v>
      </c>
      <c r="C95"/>
      <c r="D95" s="22" t="s">
        <v>1439</v>
      </c>
    </row>
    <row r="96" spans="2:4" ht="21" customHeight="1">
      <c r="B96" t="s">
        <v>1437</v>
      </c>
      <c r="C96"/>
      <c r="D96" s="22"/>
    </row>
    <row r="97" spans="2:4" ht="21" customHeight="1">
      <c r="B97" t="s">
        <v>258</v>
      </c>
      <c r="C97"/>
      <c r="D97" s="22"/>
    </row>
    <row r="98" spans="2:4" ht="21" customHeight="1" thickBot="1">
      <c r="B98" s="66" t="s">
        <v>1440</v>
      </c>
      <c r="C98" s="63" t="s">
        <v>49</v>
      </c>
      <c r="D98" s="67"/>
    </row>
    <row r="99" spans="2:4" ht="21" customHeight="1">
      <c r="B99" t="s">
        <v>1435</v>
      </c>
      <c r="C99"/>
      <c r="D99" s="22"/>
    </row>
    <row r="100" spans="2:4" ht="21" customHeight="1">
      <c r="B100" t="s">
        <v>296</v>
      </c>
      <c r="C100"/>
      <c r="D100" s="22"/>
    </row>
    <row r="101" spans="2:4" ht="21" customHeight="1">
      <c r="B101" t="s">
        <v>120</v>
      </c>
      <c r="C101"/>
      <c r="D101" s="22"/>
    </row>
    <row r="102" spans="2:4" ht="21" customHeight="1">
      <c r="B102" t="s">
        <v>258</v>
      </c>
      <c r="C102"/>
      <c r="D102" s="22"/>
    </row>
    <row r="103" spans="2:4" ht="21" customHeight="1">
      <c r="B103" t="s">
        <v>1441</v>
      </c>
      <c r="C103"/>
      <c r="D103" s="22"/>
    </row>
    <row r="104" spans="2:4" ht="21" customHeight="1" thickBot="1">
      <c r="B104" s="66" t="s">
        <v>1442</v>
      </c>
      <c r="C104" s="63" t="s">
        <v>49</v>
      </c>
      <c r="D104" s="67"/>
    </row>
    <row r="105" spans="2:4" ht="21" customHeight="1">
      <c r="B105" t="s">
        <v>1435</v>
      </c>
      <c r="C105"/>
      <c r="D105" s="22" t="s">
        <v>1443</v>
      </c>
    </row>
    <row r="106" spans="2:4" ht="21" customHeight="1">
      <c r="B106" t="s">
        <v>1444</v>
      </c>
      <c r="C106"/>
      <c r="D106" s="22" t="s">
        <v>1445</v>
      </c>
    </row>
    <row r="107" spans="2:4" ht="21" customHeight="1">
      <c r="B107" t="s">
        <v>296</v>
      </c>
      <c r="C107"/>
      <c r="D107" s="22"/>
    </row>
    <row r="108" spans="2:4" ht="21" customHeight="1">
      <c r="B108" t="s">
        <v>120</v>
      </c>
      <c r="C108"/>
      <c r="D108" s="118"/>
    </row>
    <row r="109" spans="2:4" ht="21" customHeight="1">
      <c r="B109" t="s">
        <v>258</v>
      </c>
      <c r="C109"/>
      <c r="D109" s="118"/>
    </row>
    <row r="110" spans="2:4" ht="21" customHeight="1" thickBot="1">
      <c r="B110" s="66" t="s">
        <v>1446</v>
      </c>
      <c r="C110" s="63" t="s">
        <v>49</v>
      </c>
      <c r="D110" s="67"/>
    </row>
    <row r="111" spans="2:4" ht="21" customHeight="1">
      <c r="B111" t="s">
        <v>1447</v>
      </c>
      <c r="C111"/>
      <c r="D111" s="22"/>
    </row>
    <row r="112" spans="2:4" ht="21" customHeight="1">
      <c r="B112" t="s">
        <v>1448</v>
      </c>
      <c r="C112"/>
      <c r="D112" s="22"/>
    </row>
    <row r="113" spans="2:4" ht="21" customHeight="1">
      <c r="B113" t="s">
        <v>1449</v>
      </c>
      <c r="C113"/>
      <c r="D113" s="22"/>
    </row>
    <row r="114" spans="2:4" ht="21" customHeight="1">
      <c r="B114" t="s">
        <v>1450</v>
      </c>
      <c r="C114"/>
      <c r="D114" s="22"/>
    </row>
    <row r="115" spans="2:4" ht="21" customHeight="1" thickBot="1">
      <c r="B115" s="66" t="s">
        <v>1451</v>
      </c>
      <c r="C115" s="63" t="s">
        <v>49</v>
      </c>
      <c r="D115" s="67"/>
    </row>
    <row r="116" spans="2:4" ht="21" customHeight="1">
      <c r="B116" t="s">
        <v>1435</v>
      </c>
      <c r="C116"/>
      <c r="D116" s="22"/>
    </row>
    <row r="117" spans="2:4" ht="21" customHeight="1">
      <c r="B117" t="s">
        <v>258</v>
      </c>
      <c r="C117"/>
      <c r="D117" s="22"/>
    </row>
    <row r="118" spans="2:4" ht="21" customHeight="1">
      <c r="B118" t="s">
        <v>1452</v>
      </c>
      <c r="C118"/>
      <c r="D118" s="22"/>
    </row>
    <row r="119" spans="2:4" ht="21" customHeight="1">
      <c r="B119" t="s">
        <v>244</v>
      </c>
      <c r="C119"/>
      <c r="D119" s="118"/>
    </row>
    <row r="120" spans="2:4" ht="21" customHeight="1" thickBot="1">
      <c r="B120" s="66" t="s">
        <v>1453</v>
      </c>
      <c r="C120" s="63" t="s">
        <v>49</v>
      </c>
      <c r="D120" s="67"/>
    </row>
    <row r="121" spans="2:4" ht="21" customHeight="1">
      <c r="B121" t="s">
        <v>1454</v>
      </c>
      <c r="C121"/>
      <c r="D121" s="22"/>
    </row>
    <row r="122" spans="2:4" ht="21" customHeight="1">
      <c r="B122" t="s">
        <v>244</v>
      </c>
      <c r="C122"/>
      <c r="D122" s="22"/>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66AFF194-A541-4A85-9959-061573271E13}">
          <x14:formula1>
            <xm:f>'Drop Downs'!$B$57:$B$59</xm:f>
          </x14:formula1>
          <xm:sqref>D12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2:CG235"/>
  <sheetViews>
    <sheetView zoomScale="85" zoomScaleNormal="85" workbookViewId="0">
      <pane xSplit="2" topLeftCell="C1" activePane="topRight" state="frozen"/>
      <selection pane="topRight" activeCell="B2" sqref="B2"/>
    </sheetView>
  </sheetViews>
  <sheetFormatPr defaultColWidth="9.140625" defaultRowHeight="21" customHeight="1"/>
  <cols>
    <col min="1" max="1" width="3" style="2" customWidth="1"/>
    <col min="2" max="2" width="48.140625" style="2" customWidth="1"/>
    <col min="3" max="3" width="41.28515625" style="17" customWidth="1"/>
    <col min="4" max="4" width="28.7109375" style="42" customWidth="1"/>
    <col min="5" max="5" width="18.5703125" style="42" hidden="1" customWidth="1"/>
    <col min="6" max="6" width="18" style="17" hidden="1" customWidth="1"/>
    <col min="7" max="7" width="11.140625" style="42" customWidth="1"/>
    <col min="8" max="8" width="16.140625" style="42" hidden="1" customWidth="1"/>
    <col min="9" max="9" width="14.140625" style="17" hidden="1" customWidth="1"/>
    <col min="10" max="10" width="14.85546875" style="42" customWidth="1"/>
    <col min="11" max="11" width="19.28515625" style="42" hidden="1" customWidth="1"/>
    <col min="12" max="12" width="17.28515625" style="17" hidden="1" customWidth="1"/>
    <col min="13" max="13" width="11.28515625" style="42" customWidth="1"/>
    <col min="14" max="14" width="7" style="42" hidden="1" customWidth="1"/>
    <col min="15" max="15" width="10.140625" style="17" hidden="1" customWidth="1"/>
    <col min="16" max="16" width="21" style="42" customWidth="1"/>
    <col min="17" max="17" width="10.7109375" style="42" hidden="1" customWidth="1"/>
    <col min="18" max="18" width="7.28515625" style="17" hidden="1" customWidth="1"/>
    <col min="19" max="19" width="14.42578125" style="42" customWidth="1"/>
    <col min="20" max="20" width="5.28515625" style="42" hidden="1" customWidth="1"/>
    <col min="21" max="21" width="6.42578125" style="17" hidden="1" customWidth="1"/>
    <col min="22" max="22" width="13.85546875" style="42" customWidth="1"/>
    <col min="23" max="23" width="20.5703125" style="42" hidden="1" customWidth="1"/>
    <col min="24" max="24" width="12.28515625" style="17" hidden="1" customWidth="1"/>
    <col min="25" max="25" width="6" style="42" customWidth="1"/>
    <col min="26" max="26" width="10.85546875" style="42" hidden="1" customWidth="1"/>
    <col min="27" max="27" width="4.5703125" style="17" hidden="1" customWidth="1"/>
    <col min="28" max="28" width="5.28515625" style="42" customWidth="1"/>
    <col min="29" max="29" width="11" style="42" hidden="1" customWidth="1"/>
    <col min="30" max="30" width="9" style="17" hidden="1" customWidth="1"/>
    <col min="31" max="31" width="5.28515625" style="42" customWidth="1"/>
    <col min="32" max="32" width="5.7109375" style="42" hidden="1" customWidth="1"/>
    <col min="33" max="33" width="5.85546875" style="17" hidden="1" customWidth="1"/>
    <col min="34" max="34" width="5.28515625" style="42" customWidth="1"/>
    <col min="35" max="35" width="10.7109375" style="42" hidden="1" customWidth="1"/>
    <col min="36" max="36" width="8.7109375" style="17" hidden="1" customWidth="1"/>
    <col min="37" max="37" width="5.28515625" style="42" customWidth="1"/>
    <col min="38" max="38" width="10.140625" style="42" hidden="1" customWidth="1"/>
    <col min="39" max="39" width="8.140625" style="17" hidden="1" customWidth="1"/>
    <col min="40" max="40" width="5.28515625" style="42" customWidth="1"/>
    <col min="41" max="41" width="10.28515625" style="42" hidden="1" customWidth="1"/>
    <col min="42" max="42" width="8.28515625" style="17" hidden="1" customWidth="1"/>
    <col min="43" max="43" width="5.28515625" style="42" customWidth="1"/>
    <col min="44" max="44" width="5.85546875" style="42" hidden="1" customWidth="1"/>
    <col min="45" max="45" width="4.140625" style="17" hidden="1" customWidth="1"/>
    <col min="46" max="46" width="5.28515625" style="42" customWidth="1"/>
    <col min="47" max="47" width="10" style="42" hidden="1" customWidth="1"/>
    <col min="48" max="48" width="8" style="17" hidden="1" customWidth="1"/>
    <col min="49" max="49" width="5.28515625" style="42" customWidth="1"/>
    <col min="50" max="50" width="10.140625" style="42" hidden="1" customWidth="1"/>
    <col min="51" max="51" width="8.140625" style="17" hidden="1" customWidth="1"/>
    <col min="52" max="52" width="5.28515625" style="42" customWidth="1"/>
    <col min="53" max="53" width="10.28515625" style="42" hidden="1" customWidth="1"/>
    <col min="54" max="54" width="8.28515625" style="17" hidden="1" customWidth="1"/>
    <col min="55" max="55" width="5.28515625" style="42" customWidth="1"/>
    <col min="56" max="56" width="6.140625" style="42" hidden="1" customWidth="1"/>
    <col min="57" max="57" width="5.28515625" style="17" hidden="1" customWidth="1"/>
    <col min="58" max="58" width="5.28515625" style="42" customWidth="1"/>
    <col min="59" max="59" width="18.42578125" style="42" hidden="1" customWidth="1"/>
    <col min="60" max="60" width="8" style="17" hidden="1" customWidth="1"/>
    <col min="61" max="61" width="10.5703125" style="42" customWidth="1"/>
    <col min="62" max="62" width="13.7109375" style="42" hidden="1" customWidth="1"/>
    <col min="63" max="63" width="11.5703125" style="17" hidden="1" customWidth="1"/>
    <col min="64" max="64" width="10.5703125" style="42" customWidth="1"/>
    <col min="65" max="65" width="14" style="42" hidden="1" customWidth="1"/>
    <col min="66" max="66" width="11.85546875" style="17" hidden="1" customWidth="1"/>
    <col min="67" max="67" width="10.5703125" style="17" customWidth="1"/>
    <col min="68" max="69" width="11.85546875" style="17" hidden="1" customWidth="1"/>
    <col min="70" max="70" width="10.5703125" style="17" customWidth="1"/>
    <col min="71" max="72" width="11.85546875" style="17" hidden="1" customWidth="1"/>
    <col min="73" max="73" width="10.5703125" style="17" customWidth="1"/>
    <col min="74" max="75" width="11.85546875" style="17" hidden="1" customWidth="1"/>
    <col min="76" max="76" width="10.5703125" style="17" customWidth="1"/>
    <col min="77" max="78" width="11.85546875" style="17" hidden="1" customWidth="1"/>
    <col min="79" max="79" width="84.85546875" style="42" customWidth="1"/>
    <col min="80" max="85" width="20" style="17" hidden="1" customWidth="1"/>
    <col min="86" max="16384" width="9.140625" style="2"/>
  </cols>
  <sheetData>
    <row r="2" spans="2:85" ht="47.25" thickBot="1">
      <c r="B2" s="54" t="s">
        <v>238</v>
      </c>
      <c r="C2" s="18"/>
      <c r="D2" s="78"/>
      <c r="E2" s="78"/>
      <c r="F2" s="18"/>
      <c r="G2" s="78"/>
      <c r="H2" s="78"/>
      <c r="I2" s="18"/>
      <c r="J2" s="78"/>
      <c r="K2" s="78"/>
      <c r="L2" s="18"/>
      <c r="M2" s="78"/>
      <c r="N2" s="78"/>
      <c r="O2" s="18"/>
      <c r="P2" s="78"/>
      <c r="Q2" s="78"/>
      <c r="R2" s="18"/>
      <c r="S2" s="78"/>
      <c r="T2" s="78"/>
      <c r="U2" s="18"/>
      <c r="V2" s="78"/>
      <c r="W2" s="78"/>
      <c r="X2" s="18"/>
      <c r="Y2" s="78"/>
      <c r="Z2" s="78"/>
      <c r="AA2" s="18"/>
      <c r="AB2" s="78"/>
      <c r="AC2" s="78"/>
      <c r="AD2" s="18"/>
      <c r="AE2" s="78"/>
      <c r="AF2" s="78"/>
      <c r="AG2" s="18"/>
      <c r="AH2" s="78"/>
      <c r="AI2" s="78"/>
      <c r="AJ2" s="18"/>
      <c r="AK2" s="78"/>
      <c r="AL2" s="78"/>
      <c r="AM2" s="18"/>
      <c r="AN2" s="78"/>
      <c r="AO2" s="78"/>
      <c r="AP2" s="18"/>
      <c r="AQ2" s="78"/>
      <c r="AR2" s="78"/>
      <c r="AS2" s="18"/>
      <c r="AT2" s="78"/>
      <c r="AU2" s="78"/>
      <c r="AV2" s="18"/>
      <c r="AW2" s="78"/>
      <c r="AX2" s="78"/>
      <c r="AY2" s="18"/>
      <c r="AZ2" s="78"/>
      <c r="BA2" s="78"/>
      <c r="BB2" s="18"/>
      <c r="BC2" s="78"/>
      <c r="BD2" s="78"/>
      <c r="BE2" s="18"/>
      <c r="BF2" s="78"/>
      <c r="BG2" s="78"/>
      <c r="BH2" s="18"/>
      <c r="BI2" s="78"/>
      <c r="BJ2" s="78"/>
      <c r="BK2" s="18"/>
      <c r="BL2" s="78"/>
      <c r="BM2" s="78"/>
      <c r="BN2" s="18"/>
      <c r="BO2" s="18"/>
      <c r="BP2" s="18"/>
      <c r="BQ2" s="18"/>
      <c r="BR2" s="18"/>
      <c r="BS2" s="18"/>
      <c r="BT2" s="18"/>
      <c r="BU2" s="18"/>
      <c r="BV2" s="18"/>
      <c r="BW2" s="18"/>
      <c r="BX2" s="18"/>
      <c r="BY2" s="18"/>
      <c r="BZ2" s="18"/>
      <c r="CA2" s="78"/>
      <c r="CB2" s="18"/>
      <c r="CC2" s="18"/>
      <c r="CD2" s="18"/>
      <c r="CE2" s="18"/>
      <c r="CF2" s="18"/>
      <c r="CG2" s="18"/>
    </row>
    <row r="4" spans="2:85" ht="15">
      <c r="B4" t="s">
        <v>239</v>
      </c>
      <c r="C4" s="22" t="s">
        <v>240</v>
      </c>
      <c r="D4" s="59" t="s">
        <v>241</v>
      </c>
      <c r="E4" s="59" t="s">
        <v>242</v>
      </c>
      <c r="F4" s="22" t="s">
        <v>243</v>
      </c>
      <c r="G4" s="59" t="s">
        <v>244</v>
      </c>
      <c r="H4" s="59" t="s">
        <v>245</v>
      </c>
      <c r="I4" s="22" t="s">
        <v>246</v>
      </c>
      <c r="J4" s="59" t="s">
        <v>216</v>
      </c>
      <c r="K4" s="59" t="s">
        <v>247</v>
      </c>
      <c r="L4" s="22" t="s">
        <v>248</v>
      </c>
      <c r="M4" s="59" t="s">
        <v>249</v>
      </c>
      <c r="N4" s="59" t="s">
        <v>250</v>
      </c>
      <c r="O4" s="22" t="s">
        <v>251</v>
      </c>
      <c r="P4" s="39" t="s">
        <v>252</v>
      </c>
      <c r="Q4" s="39" t="s">
        <v>253</v>
      </c>
      <c r="R4" s="44" t="s">
        <v>254</v>
      </c>
      <c r="S4" s="59" t="s">
        <v>255</v>
      </c>
      <c r="T4" s="59" t="s">
        <v>256</v>
      </c>
      <c r="U4" s="22" t="s">
        <v>257</v>
      </c>
      <c r="V4" s="59" t="s">
        <v>258</v>
      </c>
      <c r="W4" s="59" t="s">
        <v>259</v>
      </c>
      <c r="X4" s="22" t="s">
        <v>260</v>
      </c>
      <c r="Y4" s="59" t="s">
        <v>261</v>
      </c>
      <c r="Z4" s="59" t="s">
        <v>262</v>
      </c>
      <c r="AA4" s="22" t="s">
        <v>263</v>
      </c>
      <c r="AB4" s="59" t="s">
        <v>264</v>
      </c>
      <c r="AC4" s="59" t="s">
        <v>265</v>
      </c>
      <c r="AD4" s="22" t="s">
        <v>266</v>
      </c>
      <c r="AE4" s="59" t="s">
        <v>267</v>
      </c>
      <c r="AF4" s="59" t="s">
        <v>268</v>
      </c>
      <c r="AG4" s="22" t="s">
        <v>269</v>
      </c>
      <c r="AH4" s="59" t="s">
        <v>270</v>
      </c>
      <c r="AI4" s="59" t="s">
        <v>271</v>
      </c>
      <c r="AJ4" s="22" t="s">
        <v>272</v>
      </c>
      <c r="AK4" s="59" t="s">
        <v>273</v>
      </c>
      <c r="AL4" s="59" t="s">
        <v>274</v>
      </c>
      <c r="AM4" s="22" t="s">
        <v>275</v>
      </c>
      <c r="AN4" s="59" t="s">
        <v>276</v>
      </c>
      <c r="AO4" s="59" t="s">
        <v>277</v>
      </c>
      <c r="AP4" s="22" t="s">
        <v>278</v>
      </c>
      <c r="AQ4" s="59" t="s">
        <v>279</v>
      </c>
      <c r="AR4" s="59" t="s">
        <v>280</v>
      </c>
      <c r="AS4" s="22" t="s">
        <v>281</v>
      </c>
      <c r="AT4" s="59" t="s">
        <v>168</v>
      </c>
      <c r="AU4" s="59" t="s">
        <v>282</v>
      </c>
      <c r="AV4" s="22" t="s">
        <v>283</v>
      </c>
      <c r="AW4" s="59" t="s">
        <v>284</v>
      </c>
      <c r="AX4" s="59" t="s">
        <v>285</v>
      </c>
      <c r="AY4" s="22" t="s">
        <v>286</v>
      </c>
      <c r="AZ4" s="59" t="s">
        <v>287</v>
      </c>
      <c r="BA4" s="59" t="s">
        <v>288</v>
      </c>
      <c r="BB4" s="22" t="s">
        <v>289</v>
      </c>
      <c r="BC4" s="59" t="s">
        <v>290</v>
      </c>
      <c r="BD4" s="59" t="s">
        <v>291</v>
      </c>
      <c r="BE4" s="22" t="s">
        <v>292</v>
      </c>
      <c r="BF4" s="59" t="s">
        <v>293</v>
      </c>
      <c r="BG4" s="59" t="s">
        <v>294</v>
      </c>
      <c r="BH4" s="22" t="s">
        <v>295</v>
      </c>
      <c r="BI4" s="39" t="s">
        <v>296</v>
      </c>
      <c r="BJ4" s="39" t="s">
        <v>297</v>
      </c>
      <c r="BK4" s="44" t="s">
        <v>298</v>
      </c>
      <c r="BL4" s="39" t="s">
        <v>120</v>
      </c>
      <c r="BM4" s="39" t="s">
        <v>299</v>
      </c>
      <c r="BN4" s="44" t="s">
        <v>300</v>
      </c>
      <c r="BO4" s="44" t="s">
        <v>301</v>
      </c>
      <c r="BP4" s="44" t="s">
        <v>302</v>
      </c>
      <c r="BQ4" s="44" t="s">
        <v>303</v>
      </c>
      <c r="BR4" s="44" t="s">
        <v>304</v>
      </c>
      <c r="BS4" s="44" t="s">
        <v>305</v>
      </c>
      <c r="BT4" s="44" t="s">
        <v>306</v>
      </c>
      <c r="BU4" s="44" t="s">
        <v>307</v>
      </c>
      <c r="BV4" s="44" t="s">
        <v>308</v>
      </c>
      <c r="BW4" s="44" t="s">
        <v>309</v>
      </c>
      <c r="BX4" s="44" t="s">
        <v>310</v>
      </c>
      <c r="BY4" s="44" t="s">
        <v>311</v>
      </c>
      <c r="BZ4" s="44" t="s">
        <v>312</v>
      </c>
      <c r="CA4" s="59" t="s">
        <v>313</v>
      </c>
      <c r="CB4" s="22" t="s">
        <v>314</v>
      </c>
      <c r="CC4" s="22" t="s">
        <v>315</v>
      </c>
      <c r="CD4" s="22" t="s">
        <v>316</v>
      </c>
      <c r="CE4" s="22" t="s">
        <v>317</v>
      </c>
      <c r="CF4" s="22" t="s">
        <v>142</v>
      </c>
      <c r="CG4" s="22" t="s">
        <v>208</v>
      </c>
    </row>
    <row r="5" spans="2:85" ht="29.25" thickBot="1">
      <c r="B5" s="65" t="s">
        <v>318</v>
      </c>
      <c r="C5" s="65"/>
      <c r="D5" s="76"/>
      <c r="E5" s="76"/>
      <c r="F5" s="65" t="str">
        <f>IF(Table_Styles[[#This Row],[Font Family]]&lt;&gt;"",Table_Styles[[#This Row],[Font Family]],IF(Table_Styles[[#This Row],[Font Family Default]]&lt;&gt;"",Table_Styles[[#This Row],[Font Family Default]],""))</f>
        <v/>
      </c>
      <c r="G5" s="76"/>
      <c r="H5" s="76"/>
      <c r="I5" s="65" t="str">
        <f>IF(Table_Styles[[#This Row],[Font Size]]&lt;&gt;"",Table_Styles[[#This Row],[Font Size]],IF(Table_Styles[[#This Row],[Font Size Default]]&lt;&gt;"",Table_Styles[[#This Row],[Font Size Default]],""))</f>
        <v/>
      </c>
      <c r="J5" s="76"/>
      <c r="K5" s="76"/>
      <c r="L5" s="65" t="str">
        <f>IF(Table_Styles[[#This Row],[Font Weight]]&lt;&gt;"",Table_Styles[[#This Row],[Font Weight]],IF(Table_Styles[[#This Row],[Font Weight Default]]&lt;&gt;"",Table_Styles[[#This Row],[Font Weight Default]],""))</f>
        <v/>
      </c>
      <c r="M5" s="76"/>
      <c r="N5" s="76"/>
      <c r="O5" s="65" t="str">
        <f>IF(Table_Styles[[#This Row],[Colour]]&lt;&gt;"",Table_Styles[[#This Row],[Colour]],IF(Table_Styles[[#This Row],[Colour Default]]&lt;&gt;"",Table_Styles[[#This Row],[Colour Default]],""))</f>
        <v/>
      </c>
      <c r="P5" s="76"/>
      <c r="Q5" s="76"/>
      <c r="R5" s="65" t="str">
        <f>IF(Table_Styles[[#This Row],[Background]]&lt;&gt;"",Table_Styles[[#This Row],[Background]],IF(Table_Styles[[#This Row],[Background Default]]&lt;&gt;"",Table_Styles[[#This Row],[Background Default]],""))</f>
        <v/>
      </c>
      <c r="S5" s="76"/>
      <c r="T5" s="76"/>
      <c r="U5" s="65" t="str">
        <f>IF(Table_Styles[[#This Row],[Border]]&lt;&gt;"",Table_Styles[[#This Row],[Border]],IF(Table_Styles[[#This Row],[Border Default]]&lt;&gt;"",Table_Styles[[#This Row],[Border Default]],""))</f>
        <v/>
      </c>
      <c r="V5" s="76"/>
      <c r="W5" s="76"/>
      <c r="X5" s="65" t="str">
        <f>IF(Table_Styles[[#This Row],[Border Radius]]&lt;&gt;"",Table_Styles[[#This Row],[Border Radius]],IF(Table_Styles[[#This Row],[Border Radius Default]]&lt;&gt;"",Table_Styles[[#This Row],[Border Radius Default]],""))</f>
        <v/>
      </c>
      <c r="Y5" s="76"/>
      <c r="Z5" s="76"/>
      <c r="AA5" s="65" t="str">
        <f>IF(Table_Styles[[#This Row],[MT]]&lt;&gt;"",Table_Styles[[#This Row],[MT]],IF(Table_Styles[[#This Row],[MT Default]]&lt;&gt;"",Table_Styles[[#This Row],[MT Default]],""))</f>
        <v/>
      </c>
      <c r="AB5" s="76"/>
      <c r="AC5" s="76"/>
      <c r="AD5" s="65" t="str">
        <f>IF(Table_Styles[[#This Row],[MR]]&lt;&gt;"",Table_Styles[[#This Row],[MR]],IF(Table_Styles[[#This Row],[MR Default]]&lt;&gt;"",Table_Styles[[#This Row],[MR Default]],""))</f>
        <v/>
      </c>
      <c r="AE5" s="76"/>
      <c r="AF5" s="76"/>
      <c r="AG5" s="65" t="str">
        <f>IF(Table_Styles[[#This Row],[MB]]&lt;&gt;"",Table_Styles[[#This Row],[MB]],IF(Table_Styles[[#This Row],[MB Default]]&lt;&gt;"",Table_Styles[[#This Row],[MB Default]],""))</f>
        <v/>
      </c>
      <c r="AH5" s="76"/>
      <c r="AI5" s="76"/>
      <c r="AJ5" s="65" t="str">
        <f>IF(Table_Styles[[#This Row],[ML]]&lt;&gt;"",Table_Styles[[#This Row],[ML]],IF(Table_Styles[[#This Row],[ML Default]]&lt;&gt;"",Table_Styles[[#This Row],[ML Default]],""))</f>
        <v/>
      </c>
      <c r="AK5" s="76"/>
      <c r="AL5" s="76"/>
      <c r="AM5" s="65" t="str">
        <f>IF(Table_Styles[[#This Row],[PT]]&lt;&gt;"",Table_Styles[[#This Row],[PT]],IF(Table_Styles[[#This Row],[PT Default]]&lt;&gt;"",Table_Styles[[#This Row],[PT Default]],""))</f>
        <v/>
      </c>
      <c r="AN5" s="76"/>
      <c r="AO5" s="76"/>
      <c r="AP5" s="65" t="str">
        <f>IF(Table_Styles[[#This Row],[PR]]&lt;&gt;"",Table_Styles[[#This Row],[PR]],IF(Table_Styles[[#This Row],[PR Default]]&lt;&gt;"",Table_Styles[[#This Row],[PR Default]],""))</f>
        <v/>
      </c>
      <c r="AQ5" s="76"/>
      <c r="AR5" s="76"/>
      <c r="AS5" s="65" t="str">
        <f>IF(Table_Styles[[#This Row],[PB]]&lt;&gt;"",Table_Styles[[#This Row],[PB]],IF(Table_Styles[[#This Row],[PB Default]]&lt;&gt;"",Table_Styles[[#This Row],[PB Default]],""))</f>
        <v/>
      </c>
      <c r="AT5" s="76"/>
      <c r="AU5" s="76"/>
      <c r="AV5" s="65" t="str">
        <f>IF(Table_Styles[[#This Row],[PL]]&lt;&gt;"",Table_Styles[[#This Row],[PL]],IF(Table_Styles[[#This Row],[PL Default]]&lt;&gt;"",Table_Styles[[#This Row],[PL Default]],""))</f>
        <v/>
      </c>
      <c r="AW5" s="76"/>
      <c r="AX5" s="76"/>
      <c r="AY5" s="65" t="str">
        <f>IF(Table_Styles[[#This Row],[BT]]&lt;&gt;"",Table_Styles[[#This Row],[BT]],IF(Table_Styles[[#This Row],[BT Default]]&lt;&gt;"",Table_Styles[[#This Row],[BT Default]],""))</f>
        <v/>
      </c>
      <c r="AZ5" s="76"/>
      <c r="BA5" s="76"/>
      <c r="BB5" s="65" t="str">
        <f>IF(Table_Styles[[#This Row],[BR]]&lt;&gt;"",Table_Styles[[#This Row],[BR]],IF(Table_Styles[[#This Row],[BR Default]]&lt;&gt;"",Table_Styles[[#This Row],[BR Default]],""))</f>
        <v/>
      </c>
      <c r="BC5" s="76"/>
      <c r="BD5" s="76"/>
      <c r="BE5" s="65" t="str">
        <f>IF(Table_Styles[[#This Row],[BB]]&lt;&gt;"",Table_Styles[[#This Row],[BB]],IF(Table_Styles[[#This Row],[BB Default]]&lt;&gt;"",Table_Styles[[#This Row],[BB Default]],""))</f>
        <v/>
      </c>
      <c r="BF5" s="76"/>
      <c r="BG5" s="76"/>
      <c r="BH5" s="65" t="str">
        <f>IF(Table_Styles[[#This Row],[BL]]&lt;&gt;"",Table_Styles[[#This Row],[BL]],IF(Table_Styles[[#This Row],[BL Default]]&lt;&gt;"",Table_Styles[[#This Row],[BL Default]],""))</f>
        <v/>
      </c>
      <c r="BI5" s="76"/>
      <c r="BJ5" s="76"/>
      <c r="BK5" s="65" t="str">
        <f>IF(Table_Styles[[#This Row],[Width]]&lt;&gt;"",Table_Styles[[#This Row],[Width]],IF(Table_Styles[[#This Row],[Width Default]]&lt;&gt;"",Table_Styles[[#This Row],[Width Default]],""))</f>
        <v/>
      </c>
      <c r="BL5" s="76"/>
      <c r="BM5" s="76"/>
      <c r="BN5" s="65" t="str">
        <f>IF(Table_Styles[[#This Row],[Height]]&lt;&gt;"",Table_Styles[[#This Row],[Height]],IF(Table_Styles[[#This Row],[Height Default]]&lt;&gt;"",Table_Styles[[#This Row],[Height Default]],""))</f>
        <v/>
      </c>
      <c r="BO5" s="65"/>
      <c r="BP5" s="65"/>
      <c r="BQ5" s="65" t="str">
        <f>IF(Table_Styles[[#This Row],[Top]]&lt;&gt;"",Table_Styles[[#This Row],[Top]],IF(Table_Styles[[#This Row],[Top Default]]&lt;&gt;"",Table_Styles[[#This Row],[Top Default]],""))</f>
        <v/>
      </c>
      <c r="BR5" s="65"/>
      <c r="BS5" s="65"/>
      <c r="BT5" s="65" t="str">
        <f>IF(Table_Styles[[#This Row],[Right]]&lt;&gt;"",Table_Styles[[#This Row],[Right]],IF(Table_Styles[[#This Row],[Right Default]]&lt;&gt;"",Table_Styles[[#This Row],[Right Default]],""))</f>
        <v/>
      </c>
      <c r="BU5" s="65"/>
      <c r="BV5" s="65"/>
      <c r="BW5" s="65" t="str">
        <f>IF(Table_Styles[[#This Row],[Bottom]]&lt;&gt;"",Table_Styles[[#This Row],[Bottom]],IF(Table_Styles[[#This Row],[Bottom Default]]&lt;&gt;"",Table_Styles[[#This Row],[Bottom Default]],""))</f>
        <v/>
      </c>
      <c r="BX5" s="65"/>
      <c r="BY5" s="65"/>
      <c r="BZ5" s="65" t="str">
        <f>IF(Table_Styles[[#This Row],[Left]]&lt;&gt;"",Table_Styles[[#This Row],[Left]],IF(Table_Styles[[#This Row],[Left Default]]&lt;&gt;"",Table_Styles[[#This Row],[Left Default]],""))</f>
        <v/>
      </c>
      <c r="CA5" s="76"/>
      <c r="CB5" s="65" t="str">
        <f>IF(AND(Table_Styles[[#This Row],[Selector]]&lt;&gt;"",Table_Styles[[#This Row],[Font Family Used]]&lt;&gt;"",Table_Styles[[#This Row],[Font Weight Used]]&lt;&gt;""),Table_Styles[[#This Row],[Font Family Used]]&amp;" "&amp;Table_Styles[[#This Row],[Font Weight Used]],"")</f>
        <v/>
      </c>
      <c r="CC5" s="65" t="str">
        <f ca="1">IF(AND(Table_Styles[[#This Row],[Selector]],COUNTIF(OFFSET(CC:CC,0,0,ROW()-1,1),"="&amp;Table_Styles[[#This Row],[Font]])=0),Table_Styles[[#This Row],[Font]],"")</f>
        <v/>
      </c>
      <c r="CD5" s="65" t="str">
        <f ca="1">IF(Table_Styles[[#This Row],[Unique Font]]&lt;&gt;"",
"{""fontFamily"":"""&amp;Table_Styles[[#This Row],[Font Family Used]]&amp;""",""fontWeight"":"&amp;Table_Styles[[#This Row],[Font Weight Used]]&amp;"}","")</f>
        <v/>
      </c>
      <c r="CE5" s="6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65" t="str">
        <f>IF(AND(Table_Styles[[#This Row],[Selector]]&lt;&gt;"", Table_Styles[[#This Row],[Config Properties]]&lt;&gt;""),
Table_Styles[[#This Row],[Selector]]&amp;" { "&amp;Table_Styles[[#This Row],[Config Properties]]&amp;" }","")</f>
        <v/>
      </c>
      <c r="CG5" s="65" t="str">
        <f xml:space="preserve">
SUBSTITUTE(SUBSTITUTE(SUBSTITUTE(SUBSTITUTE(SUBSTITUTE(SUBSTITUTE(SUBSTITUTE(SUBSTITUTE(Table_Styles[[#This Row],[Config]],
" {","{"),
"{ ","{"),
" }","}"),
"} ","}"),
" ,",","),
", ",","),
" :",":"),
": ",":")</f>
        <v/>
      </c>
    </row>
    <row r="6" spans="2:85" ht="21" customHeight="1">
      <c r="B6" s="22" t="s">
        <v>319</v>
      </c>
      <c r="C6" s="22" t="s">
        <v>320</v>
      </c>
      <c r="D6" s="41"/>
      <c r="E6" s="41" t="str">
        <f>Settings_Styling_Font_Body_Text</f>
        <v>Roboto</v>
      </c>
      <c r="F6" s="19" t="str">
        <f>IF(Table_Styles[[#This Row],[Font Family]]&lt;&gt;"",Table_Styles[[#This Row],[Font Family]],IF(Table_Styles[[#This Row],[Font Family Default]]&lt;&gt;"",Table_Styles[[#This Row],[Font Family Default]],""))</f>
        <v>Roboto</v>
      </c>
      <c r="G6" s="41"/>
      <c r="H6" s="134" t="s">
        <v>321</v>
      </c>
      <c r="I6" s="19" t="str">
        <f>IF(Table_Styles[[#This Row],[Font Size]]&lt;&gt;"",Table_Styles[[#This Row],[Font Size]],IF(Table_Styles[[#This Row],[Font Size Default]]&lt;&gt;"",Table_Styles[[#This Row],[Font Size Default]],""))</f>
        <v>15px</v>
      </c>
      <c r="J6" s="41"/>
      <c r="K6" s="41">
        <f>Settings_Styling_Font_Weight_Body_Text</f>
        <v>400</v>
      </c>
      <c r="L6" s="19">
        <f>IF(Table_Styles[[#This Row],[Font Weight]]&lt;&gt;"",Table_Styles[[#This Row],[Font Weight]],IF(Table_Styles[[#This Row],[Font Weight Default]]&lt;&gt;"",Table_Styles[[#This Row],[Font Weight Default]],""))</f>
        <v>400</v>
      </c>
      <c r="M6" s="41"/>
      <c r="N6" s="41" t="str">
        <f>Colour_Foreground_1</f>
        <v>#2a2a2a</v>
      </c>
      <c r="O6" s="19" t="str">
        <f>IF(Table_Styles[[#This Row],[Colour]]&lt;&gt;"",Table_Styles[[#This Row],[Colour]],IF(Table_Styles[[#This Row],[Colour Default]]&lt;&gt;"",Table_Styles[[#This Row],[Colour Default]],""))</f>
        <v>#2a2a2a</v>
      </c>
      <c r="P6" s="41"/>
      <c r="Q6" s="41"/>
      <c r="R6" s="19" t="str">
        <f>IF(Table_Styles[[#This Row],[Background]]&lt;&gt;"",Table_Styles[[#This Row],[Background]],IF(Table_Styles[[#This Row],[Background Default]]&lt;&gt;"",Table_Styles[[#This Row],[Background Default]],""))</f>
        <v/>
      </c>
      <c r="S6" s="41"/>
      <c r="T6" s="41"/>
      <c r="U6" s="19" t="str">
        <f>IF(Table_Styles[[#This Row],[Border]]&lt;&gt;"",Table_Styles[[#This Row],[Border]],IF(Table_Styles[[#This Row],[Border Default]]&lt;&gt;"",Table_Styles[[#This Row],[Border Default]],""))</f>
        <v/>
      </c>
      <c r="V6" s="41"/>
      <c r="W6" s="41"/>
      <c r="X6" s="19" t="str">
        <f>IF(Table_Styles[[#This Row],[Border Radius]]&lt;&gt;"",Table_Styles[[#This Row],[Border Radius]],IF(Table_Styles[[#This Row],[Border Radius Default]]&lt;&gt;"",Table_Styles[[#This Row],[Border Radius Default]],""))</f>
        <v/>
      </c>
      <c r="Y6" s="41"/>
      <c r="Z6" s="41"/>
      <c r="AA6" s="19" t="str">
        <f>IF(Table_Styles[[#This Row],[MT]]&lt;&gt;"",Table_Styles[[#This Row],[MT]],IF(Table_Styles[[#This Row],[MT Default]]&lt;&gt;"",Table_Styles[[#This Row],[MT Default]],""))</f>
        <v/>
      </c>
      <c r="AB6" s="41" t="s">
        <v>132</v>
      </c>
      <c r="AC6" s="41" t="s">
        <v>322</v>
      </c>
      <c r="AD6" s="19" t="str">
        <f>IF(Table_Styles[[#This Row],[MR]]&lt;&gt;"",Table_Styles[[#This Row],[MR]],IF(Table_Styles[[#This Row],[MR Default]]&lt;&gt;"",Table_Styles[[#This Row],[MR Default]],""))</f>
        <v>0</v>
      </c>
      <c r="AE6" s="41"/>
      <c r="AF6" s="41" t="s">
        <v>321</v>
      </c>
      <c r="AG6" s="19" t="str">
        <f>IF(Table_Styles[[#This Row],[MB]]&lt;&gt;"",Table_Styles[[#This Row],[MB]],IF(Table_Styles[[#This Row],[MB Default]]&lt;&gt;"",Table_Styles[[#This Row],[MB Default]],""))</f>
        <v>15px</v>
      </c>
      <c r="AH6" s="41" t="s">
        <v>132</v>
      </c>
      <c r="AI6" s="41" t="s">
        <v>322</v>
      </c>
      <c r="AJ6" s="19" t="str">
        <f>IF(Table_Styles[[#This Row],[ML]]&lt;&gt;"",Table_Styles[[#This Row],[ML]],IF(Table_Styles[[#This Row],[ML Default]]&lt;&gt;"",Table_Styles[[#This Row],[ML Default]],""))</f>
        <v>0</v>
      </c>
      <c r="AK6" s="41"/>
      <c r="AL6" s="41"/>
      <c r="AM6" s="19" t="str">
        <f>IF(Table_Styles[[#This Row],[PT]]&lt;&gt;"",Table_Styles[[#This Row],[PT]],IF(Table_Styles[[#This Row],[PT Default]]&lt;&gt;"",Table_Styles[[#This Row],[PT Default]],""))</f>
        <v/>
      </c>
      <c r="AN6" s="41"/>
      <c r="AO6" s="41" t="s">
        <v>345</v>
      </c>
      <c r="AP6" s="19" t="str">
        <f>IF(Table_Styles[[#This Row],[PR]]&lt;&gt;"",Table_Styles[[#This Row],[PR]],IF(Table_Styles[[#This Row],[PR Default]]&lt;&gt;"",Table_Styles[[#This Row],[PR Default]],""))</f>
        <v>5px</v>
      </c>
      <c r="AQ6" s="41"/>
      <c r="AR6" s="41"/>
      <c r="AS6" s="19" t="str">
        <f>IF(Table_Styles[[#This Row],[PB]]&lt;&gt;"",Table_Styles[[#This Row],[PB]],IF(Table_Styles[[#This Row],[PB Default]]&lt;&gt;"",Table_Styles[[#This Row],[PB Default]],""))</f>
        <v/>
      </c>
      <c r="AT6" s="41"/>
      <c r="AU6" s="41" t="s">
        <v>345</v>
      </c>
      <c r="AV6" s="19" t="str">
        <f>IF(Table_Styles[[#This Row],[PL]]&lt;&gt;"",Table_Styles[[#This Row],[PL]],IF(Table_Styles[[#This Row],[PL Default]]&lt;&gt;"",Table_Styles[[#This Row],[PL Default]],""))</f>
        <v>5px</v>
      </c>
      <c r="AW6" s="41"/>
      <c r="AX6" s="41"/>
      <c r="AY6" s="19" t="str">
        <f>IF(Table_Styles[[#This Row],[BT]]&lt;&gt;"",Table_Styles[[#This Row],[BT]],IF(Table_Styles[[#This Row],[BT Default]]&lt;&gt;"",Table_Styles[[#This Row],[BT Default]],""))</f>
        <v/>
      </c>
      <c r="AZ6" s="41"/>
      <c r="BA6" s="41"/>
      <c r="BB6" s="19" t="str">
        <f>IF(Table_Styles[[#This Row],[BR]]&lt;&gt;"",Table_Styles[[#This Row],[BR]],IF(Table_Styles[[#This Row],[BR Default]]&lt;&gt;"",Table_Styles[[#This Row],[BR Default]],""))</f>
        <v/>
      </c>
      <c r="BC6" s="41"/>
      <c r="BD6" s="41"/>
      <c r="BE6" s="19" t="str">
        <f>IF(Table_Styles[[#This Row],[BB]]&lt;&gt;"",Table_Styles[[#This Row],[BB]],IF(Table_Styles[[#This Row],[BB Default]]&lt;&gt;"",Table_Styles[[#This Row],[BB Default]],""))</f>
        <v/>
      </c>
      <c r="BF6" s="41"/>
      <c r="BG6" s="41"/>
      <c r="BH6" s="19" t="str">
        <f>IF(Table_Styles[[#This Row],[BL]]&lt;&gt;"",Table_Styles[[#This Row],[BL]],IF(Table_Styles[[#This Row],[BL Default]]&lt;&gt;"",Table_Styles[[#This Row],[BL Default]],""))</f>
        <v/>
      </c>
      <c r="BI6" s="41"/>
      <c r="BJ6" s="41"/>
      <c r="BK6" s="19" t="str">
        <f>IF(Table_Styles[[#This Row],[Width]]&lt;&gt;"",Table_Styles[[#This Row],[Width]],IF(Table_Styles[[#This Row],[Width Default]]&lt;&gt;"",Table_Styles[[#This Row],[Width Default]],""))</f>
        <v/>
      </c>
      <c r="BL6" s="41"/>
      <c r="BM6" s="41"/>
      <c r="BN6" s="19" t="str">
        <f>IF(Table_Styles[[#This Row],[Height]]&lt;&gt;"",Table_Styles[[#This Row],[Height]],IF(Table_Styles[[#This Row],[Height Default]]&lt;&gt;"",Table_Styles[[#This Row],[Height Default]],""))</f>
        <v/>
      </c>
      <c r="BO6" s="19"/>
      <c r="BP6" s="19"/>
      <c r="BQ6" s="19" t="str">
        <f>IF(Table_Styles[[#This Row],[Top]]&lt;&gt;"",Table_Styles[[#This Row],[Top]],IF(Table_Styles[[#This Row],[Top Default]]&lt;&gt;"",Table_Styles[[#This Row],[Top Default]],""))</f>
        <v/>
      </c>
      <c r="BR6" s="19"/>
      <c r="BS6" s="19"/>
      <c r="BT6" s="19" t="str">
        <f>IF(Table_Styles[[#This Row],[Right]]&lt;&gt;"",Table_Styles[[#This Row],[Right]],IF(Table_Styles[[#This Row],[Right Default]]&lt;&gt;"",Table_Styles[[#This Row],[Right Default]],""))</f>
        <v/>
      </c>
      <c r="BU6" s="19"/>
      <c r="BV6" s="19"/>
      <c r="BW6" s="19" t="str">
        <f>IF(Table_Styles[[#This Row],[Bottom]]&lt;&gt;"",Table_Styles[[#This Row],[Bottom]],IF(Table_Styles[[#This Row],[Bottom Default]]&lt;&gt;"",Table_Styles[[#This Row],[Bottom Default]],""))</f>
        <v/>
      </c>
      <c r="BX6" s="19"/>
      <c r="BY6" s="19"/>
      <c r="BZ6" s="19" t="str">
        <f>IF(Table_Styles[[#This Row],[Left]]&lt;&gt;"",Table_Styles[[#This Row],[Left]],IF(Table_Styles[[#This Row],[Left Default]]&lt;&gt;"",Table_Styles[[#This Row],[Left Default]],""))</f>
        <v/>
      </c>
      <c r="CA6" s="41"/>
      <c r="CB6" s="22" t="str">
        <f>IF(AND(Table_Styles[[#This Row],[Selector]]&lt;&gt;"",Table_Styles[[#This Row],[Font Family Used]]&lt;&gt;"",Table_Styles[[#This Row],[Font Weight Used]]&lt;&gt;""),Table_Styles[[#This Row],[Font Family Used]]&amp;" "&amp;Table_Styles[[#This Row],[Font Weight Used]],"")</f>
        <v>Roboto 400</v>
      </c>
      <c r="CC6" s="22" t="str">
        <f ca="1">IF(AND(Table_Styles[[#This Row],[Selector]],COUNTIF(OFFSET(CC:CC,0,0,ROW()-1,1),"="&amp;Table_Styles[[#This Row],[Font]])=0),Table_Styles[[#This Row],[Font]],"")</f>
        <v>Roboto 400</v>
      </c>
      <c r="CD6" s="22" t="str">
        <f ca="1">IF(Table_Styles[[#This Row],[Unique Font]]&lt;&gt;"",
"{""fontFamily"":"""&amp;Table_Styles[[#This Row],[Font Family Used]]&amp;""",""fontWeight"":"&amp;Table_Styles[[#This Row],[Font Weight Used]]&amp;"}","")</f>
        <v>{"fontFamily":"Roboto","fontWeight":400}</v>
      </c>
      <c r="CE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15px;font-weight: 400;color: #2a2a2a;margin-right: 0;margin-bottom: 15px;margin-left: 0;padding-right: 5px;padding-left: 5px</v>
      </c>
      <c r="CF6" s="22" t="str">
        <f>IF(AND(Table_Styles[[#This Row],[Selector]]&lt;&gt;"", Table_Styles[[#This Row],[Config Properties]]&lt;&gt;""),
Table_Styles[[#This Row],[Selector]]&amp;" { "&amp;Table_Styles[[#This Row],[Config Properties]]&amp;" }","")</f>
        <v>body { font-family: 'Roboto';font-size: 15px;font-weight: 400;color: #2a2a2a;margin-right: 0;margin-bottom: 15px;margin-left: 0;padding-right: 5px;padding-left: 5px }</v>
      </c>
      <c r="CG6" s="22" t="str">
        <f xml:space="preserve">
SUBSTITUTE(SUBSTITUTE(SUBSTITUTE(SUBSTITUTE(SUBSTITUTE(SUBSTITUTE(SUBSTITUTE(SUBSTITUTE(Table_Styles[[#This Row],[Config]],
" {","{"),
"{ ","{"),
" }","}"),
"} ","}"),
" ,",","),
", ",","),
" :",":"),
": ",":")</f>
        <v>body{font-family:'Roboto';font-size:15px;font-weight:400;color:#2a2a2a;margin-right:0;margin-bottom:15px;margin-left:0;padding-right:5px;padding-left:5px}</v>
      </c>
    </row>
    <row r="7" spans="2:85" ht="21" customHeight="1">
      <c r="B7" s="22" t="s">
        <v>323</v>
      </c>
      <c r="C7" s="44" t="s">
        <v>324</v>
      </c>
      <c r="D7" s="41"/>
      <c r="E7" s="41"/>
      <c r="F7" s="19" t="str">
        <f>IF(Table_Styles[[#This Row],[Font Family]]&lt;&gt;"",Table_Styles[[#This Row],[Font Family]],IF(Table_Styles[[#This Row],[Font Family Default]]&lt;&gt;"",Table_Styles[[#This Row],[Font Family Default]],""))</f>
        <v/>
      </c>
      <c r="G7" s="41"/>
      <c r="H7" s="41"/>
      <c r="I7" s="19" t="str">
        <f>IF(Table_Styles[[#This Row],[Font Size]]&lt;&gt;"",Table_Styles[[#This Row],[Font Size]],IF(Table_Styles[[#This Row],[Font Size Default]]&lt;&gt;"",Table_Styles[[#This Row],[Font Size Default]],""))</f>
        <v/>
      </c>
      <c r="J7" s="41"/>
      <c r="K7" s="41"/>
      <c r="L7" s="19" t="str">
        <f>IF(Table_Styles[[#This Row],[Font Weight]]&lt;&gt;"",Table_Styles[[#This Row],[Font Weight]],IF(Table_Styles[[#This Row],[Font Weight Default]]&lt;&gt;"",Table_Styles[[#This Row],[Font Weight Default]],""))</f>
        <v/>
      </c>
      <c r="M7" s="41"/>
      <c r="N7" s="41"/>
      <c r="O7" s="19" t="str">
        <f>IF(Table_Styles[[#This Row],[Colour]]&lt;&gt;"",Table_Styles[[#This Row],[Colour]],IF(Table_Styles[[#This Row],[Colour Default]]&lt;&gt;"",Table_Styles[[#This Row],[Colour Default]],""))</f>
        <v/>
      </c>
      <c r="P7" s="41"/>
      <c r="Q7" s="41"/>
      <c r="R7" s="19" t="str">
        <f>IF(Table_Styles[[#This Row],[Background]]&lt;&gt;"",Table_Styles[[#This Row],[Background]],IF(Table_Styles[[#This Row],[Background Default]]&lt;&gt;"",Table_Styles[[#This Row],[Background Default]],""))</f>
        <v/>
      </c>
      <c r="S7" s="41"/>
      <c r="T7" s="41"/>
      <c r="U7" s="19" t="str">
        <f>IF(Table_Styles[[#This Row],[Border]]&lt;&gt;"",Table_Styles[[#This Row],[Border]],IF(Table_Styles[[#This Row],[Border Default]]&lt;&gt;"",Table_Styles[[#This Row],[Border Default]],""))</f>
        <v/>
      </c>
      <c r="V7" s="41"/>
      <c r="W7" s="41"/>
      <c r="X7" s="19" t="str">
        <f>IF(Table_Styles[[#This Row],[Border Radius]]&lt;&gt;"",Table_Styles[[#This Row],[Border Radius]],IF(Table_Styles[[#This Row],[Border Radius Default]]&lt;&gt;"",Table_Styles[[#This Row],[Border Radius Default]],""))</f>
        <v/>
      </c>
      <c r="Y7" s="41"/>
      <c r="Z7" s="41"/>
      <c r="AA7" s="19" t="str">
        <f>IF(Table_Styles[[#This Row],[MT]]&lt;&gt;"",Table_Styles[[#This Row],[MT]],IF(Table_Styles[[#This Row],[MT Default]]&lt;&gt;"",Table_Styles[[#This Row],[MT Default]],""))</f>
        <v/>
      </c>
      <c r="AB7" s="41"/>
      <c r="AC7" s="41"/>
      <c r="AD7" s="19" t="str">
        <f>IF(Table_Styles[[#This Row],[MR]]&lt;&gt;"",Table_Styles[[#This Row],[MR]],IF(Table_Styles[[#This Row],[MR Default]]&lt;&gt;"",Table_Styles[[#This Row],[MR Default]],""))</f>
        <v/>
      </c>
      <c r="AE7" s="41"/>
      <c r="AF7" s="41"/>
      <c r="AG7" s="19" t="str">
        <f>IF(Table_Styles[[#This Row],[MB]]&lt;&gt;"",Table_Styles[[#This Row],[MB]],IF(Table_Styles[[#This Row],[MB Default]]&lt;&gt;"",Table_Styles[[#This Row],[MB Default]],""))</f>
        <v/>
      </c>
      <c r="AH7" s="41"/>
      <c r="AI7" s="41"/>
      <c r="AJ7" s="19" t="str">
        <f>IF(Table_Styles[[#This Row],[ML]]&lt;&gt;"",Table_Styles[[#This Row],[ML]],IF(Table_Styles[[#This Row],[ML Default]]&lt;&gt;"",Table_Styles[[#This Row],[ML Default]],""))</f>
        <v/>
      </c>
      <c r="AK7" s="41"/>
      <c r="AL7" s="41"/>
      <c r="AM7" s="19" t="str">
        <f>IF(Table_Styles[[#This Row],[PT]]&lt;&gt;"",Table_Styles[[#This Row],[PT]],IF(Table_Styles[[#This Row],[PT Default]]&lt;&gt;"",Table_Styles[[#This Row],[PT Default]],""))</f>
        <v/>
      </c>
      <c r="AN7" s="41"/>
      <c r="AO7" s="41"/>
      <c r="AP7" s="19" t="str">
        <f>IF(Table_Styles[[#This Row],[PR]]&lt;&gt;"",Table_Styles[[#This Row],[PR]],IF(Table_Styles[[#This Row],[PR Default]]&lt;&gt;"",Table_Styles[[#This Row],[PR Default]],""))</f>
        <v/>
      </c>
      <c r="AQ7" s="41"/>
      <c r="AR7" s="41"/>
      <c r="AS7" s="19" t="str">
        <f>IF(Table_Styles[[#This Row],[PB]]&lt;&gt;"",Table_Styles[[#This Row],[PB]],IF(Table_Styles[[#This Row],[PB Default]]&lt;&gt;"",Table_Styles[[#This Row],[PB Default]],""))</f>
        <v/>
      </c>
      <c r="AT7" s="41"/>
      <c r="AU7" s="41"/>
      <c r="AV7" s="19" t="str">
        <f>IF(Table_Styles[[#This Row],[PL]]&lt;&gt;"",Table_Styles[[#This Row],[PL]],IF(Table_Styles[[#This Row],[PL Default]]&lt;&gt;"",Table_Styles[[#This Row],[PL Default]],""))</f>
        <v/>
      </c>
      <c r="AW7" s="41"/>
      <c r="AX7" s="41"/>
      <c r="AY7" s="19" t="str">
        <f>IF(Table_Styles[[#This Row],[BT]]&lt;&gt;"",Table_Styles[[#This Row],[BT]],IF(Table_Styles[[#This Row],[BT Default]]&lt;&gt;"",Table_Styles[[#This Row],[BT Default]],""))</f>
        <v/>
      </c>
      <c r="AZ7" s="41"/>
      <c r="BA7" s="41"/>
      <c r="BB7" s="19" t="str">
        <f>IF(Table_Styles[[#This Row],[BR]]&lt;&gt;"",Table_Styles[[#This Row],[BR]],IF(Table_Styles[[#This Row],[BR Default]]&lt;&gt;"",Table_Styles[[#This Row],[BR Default]],""))</f>
        <v/>
      </c>
      <c r="BC7" s="41"/>
      <c r="BD7" s="41"/>
      <c r="BE7" s="19" t="str">
        <f>IF(Table_Styles[[#This Row],[BB]]&lt;&gt;"",Table_Styles[[#This Row],[BB]],IF(Table_Styles[[#This Row],[BB Default]]&lt;&gt;"",Table_Styles[[#This Row],[BB Default]],""))</f>
        <v/>
      </c>
      <c r="BF7" s="41"/>
      <c r="BG7" s="41"/>
      <c r="BH7" s="19" t="str">
        <f>IF(Table_Styles[[#This Row],[BL]]&lt;&gt;"",Table_Styles[[#This Row],[BL]],IF(Table_Styles[[#This Row],[BL Default]]&lt;&gt;"",Table_Styles[[#This Row],[BL Default]],""))</f>
        <v/>
      </c>
      <c r="BI7" s="41"/>
      <c r="BJ7" s="41"/>
      <c r="BK7" s="19" t="str">
        <f>IF(Table_Styles[[#This Row],[Width]]&lt;&gt;"",Table_Styles[[#This Row],[Width]],IF(Table_Styles[[#This Row],[Width Default]]&lt;&gt;"",Table_Styles[[#This Row],[Width Default]],""))</f>
        <v/>
      </c>
      <c r="BL7" s="41"/>
      <c r="BM7" s="41"/>
      <c r="BN7" s="19" t="str">
        <f>IF(Table_Styles[[#This Row],[Height]]&lt;&gt;"",Table_Styles[[#This Row],[Height]],IF(Table_Styles[[#This Row],[Height Default]]&lt;&gt;"",Table_Styles[[#This Row],[Height Default]],""))</f>
        <v/>
      </c>
      <c r="BO7" s="19"/>
      <c r="BP7" s="19"/>
      <c r="BQ7" s="19" t="str">
        <f>IF(Table_Styles[[#This Row],[Top]]&lt;&gt;"",Table_Styles[[#This Row],[Top]],IF(Table_Styles[[#This Row],[Top Default]]&lt;&gt;"",Table_Styles[[#This Row],[Top Default]],""))</f>
        <v/>
      </c>
      <c r="BR7" s="19"/>
      <c r="BS7" s="19"/>
      <c r="BT7" s="19" t="str">
        <f>IF(Table_Styles[[#This Row],[Right]]&lt;&gt;"",Table_Styles[[#This Row],[Right]],IF(Table_Styles[[#This Row],[Right Default]]&lt;&gt;"",Table_Styles[[#This Row],[Right Default]],""))</f>
        <v/>
      </c>
      <c r="BU7" s="19"/>
      <c r="BV7" s="19"/>
      <c r="BW7" s="19" t="str">
        <f>IF(Table_Styles[[#This Row],[Bottom]]&lt;&gt;"",Table_Styles[[#This Row],[Bottom]],IF(Table_Styles[[#This Row],[Bottom Default]]&lt;&gt;"",Table_Styles[[#This Row],[Bottom Default]],""))</f>
        <v/>
      </c>
      <c r="BX7" s="19"/>
      <c r="BY7" s="19"/>
      <c r="BZ7" s="19" t="str">
        <f>IF(Table_Styles[[#This Row],[Left]]&lt;&gt;"",Table_Styles[[#This Row],[Left]],IF(Table_Styles[[#This Row],[Left Default]]&lt;&gt;"",Table_Styles[[#This Row],[Left Default]],""))</f>
        <v/>
      </c>
      <c r="CA7" s="41"/>
      <c r="CB7" s="22" t="str">
        <f>IF(AND(Table_Styles[[#This Row],[Selector]]&lt;&gt;"",Table_Styles[[#This Row],[Font Family Used]]&lt;&gt;"",Table_Styles[[#This Row],[Font Weight Used]]&lt;&gt;""),Table_Styles[[#This Row],[Font Family Used]]&amp;" "&amp;Table_Styles[[#This Row],[Font Weight Used]],"")</f>
        <v/>
      </c>
      <c r="CC7" s="22" t="str">
        <f ca="1">IF(AND(Table_Styles[[#This Row],[Selector]],COUNTIF(OFFSET(CC:CC,0,0,ROW()-1,1),"="&amp;Table_Styles[[#This Row],[Font]])=0),Table_Styles[[#This Row],[Font]],"")</f>
        <v/>
      </c>
      <c r="CD7" s="22" t="str">
        <f ca="1">IF(Table_Styles[[#This Row],[Unique Font]]&lt;&gt;"",
"{""fontFamily"":"""&amp;Table_Styles[[#This Row],[Font Family Used]]&amp;""",""fontWeight"":"&amp;Table_Styles[[#This Row],[Font Weight Used]]&amp;"}","")</f>
        <v/>
      </c>
      <c r="CE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22" t="str">
        <f>IF(AND(Table_Styles[[#This Row],[Selector]]&lt;&gt;"", Table_Styles[[#This Row],[Config Properties]]&lt;&gt;""),
Table_Styles[[#This Row],[Selector]]&amp;" { "&amp;Table_Styles[[#This Row],[Config Properties]]&amp;" }","")</f>
        <v/>
      </c>
      <c r="CG7" s="22" t="str">
        <f xml:space="preserve">
SUBSTITUTE(SUBSTITUTE(SUBSTITUTE(SUBSTITUTE(SUBSTITUTE(SUBSTITUTE(SUBSTITUTE(SUBSTITUTE(Table_Styles[[#This Row],[Config]],
" {","{"),
"{ ","{"),
" }","}"),
"} ","}"),
" ,",","),
", ",","),
" :",":"),
": ",":")</f>
        <v/>
      </c>
    </row>
    <row r="8" spans="2:85" ht="21" customHeight="1">
      <c r="B8" s="22" t="s">
        <v>325</v>
      </c>
      <c r="C8" s="22" t="s">
        <v>326</v>
      </c>
      <c r="D8" s="41"/>
      <c r="E8" s="41" t="str">
        <f>Settings_Styling_Font_Headings</f>
        <v>Roboto</v>
      </c>
      <c r="F8" s="19" t="str">
        <f>IF(Table_Styles[[#This Row],[Font Family]]&lt;&gt;"",Table_Styles[[#This Row],[Font Family]],IF(Table_Styles[[#This Row],[Font Family Default]]&lt;&gt;"",Table_Styles[[#This Row],[Font Family Default]],""))</f>
        <v>Roboto</v>
      </c>
      <c r="G8" s="41"/>
      <c r="H8" s="41" t="s">
        <v>327</v>
      </c>
      <c r="I8" s="19" t="str">
        <f>IF(Table_Styles[[#This Row],[Font Size]]&lt;&gt;"",Table_Styles[[#This Row],[Font Size]],IF(Table_Styles[[#This Row],[Font Size Default]]&lt;&gt;"",Table_Styles[[#This Row],[Font Size Default]],""))</f>
        <v>45px</v>
      </c>
      <c r="J8" s="41"/>
      <c r="K8" s="41">
        <f>Settings_Styling_Font_Weight_Headings</f>
        <v>400</v>
      </c>
      <c r="L8" s="19">
        <f>IF(Table_Styles[[#This Row],[Font Weight]]&lt;&gt;"",Table_Styles[[#This Row],[Font Weight]],IF(Table_Styles[[#This Row],[Font Weight Default]]&lt;&gt;"",Table_Styles[[#This Row],[Font Weight Default]],""))</f>
        <v>400</v>
      </c>
      <c r="M8" s="41"/>
      <c r="N8" s="41" t="str">
        <f>Colour_Foreground_1</f>
        <v>#2a2a2a</v>
      </c>
      <c r="O8" s="19" t="str">
        <f>IF(Table_Styles[[#This Row],[Colour]]&lt;&gt;"",Table_Styles[[#This Row],[Colour]],IF(Table_Styles[[#This Row],[Colour Default]]&lt;&gt;"",Table_Styles[[#This Row],[Colour Default]],""))</f>
        <v>#2a2a2a</v>
      </c>
      <c r="P8" s="41"/>
      <c r="Q8" s="41"/>
      <c r="R8" s="19" t="str">
        <f>IF(Table_Styles[[#This Row],[Background]]&lt;&gt;"",Table_Styles[[#This Row],[Background]],IF(Table_Styles[[#This Row],[Background Default]]&lt;&gt;"",Table_Styles[[#This Row],[Background Default]],""))</f>
        <v/>
      </c>
      <c r="S8" s="41"/>
      <c r="T8" s="41"/>
      <c r="U8" s="19" t="str">
        <f>IF(Table_Styles[[#This Row],[Border]]&lt;&gt;"",Table_Styles[[#This Row],[Border]],IF(Table_Styles[[#This Row],[Border Default]]&lt;&gt;"",Table_Styles[[#This Row],[Border Default]],""))</f>
        <v/>
      </c>
      <c r="V8" s="41"/>
      <c r="W8" s="41"/>
      <c r="X8" s="19" t="str">
        <f>IF(Table_Styles[[#This Row],[Border Radius]]&lt;&gt;"",Table_Styles[[#This Row],[Border Radius]],IF(Table_Styles[[#This Row],[Border Radius Default]]&lt;&gt;"",Table_Styles[[#This Row],[Border Radius Default]],""))</f>
        <v/>
      </c>
      <c r="Y8" s="41"/>
      <c r="Z8" s="41" t="s">
        <v>328</v>
      </c>
      <c r="AA8" s="19" t="str">
        <f>IF(Table_Styles[[#This Row],[MT]]&lt;&gt;"",Table_Styles[[#This Row],[MT]],IF(Table_Styles[[#This Row],[MT Default]]&lt;&gt;"",Table_Styles[[#This Row],[MT Default]],""))</f>
        <v>40px</v>
      </c>
      <c r="AB8" s="41"/>
      <c r="AC8" s="41" t="s">
        <v>322</v>
      </c>
      <c r="AD8" s="19" t="str">
        <f>IF(Table_Styles[[#This Row],[MR]]&lt;&gt;"",Table_Styles[[#This Row],[MR]],IF(Table_Styles[[#This Row],[MR Default]]&lt;&gt;"",Table_Styles[[#This Row],[MR Default]],""))</f>
        <v>30px</v>
      </c>
      <c r="AE8" s="41"/>
      <c r="AF8" s="41" t="s">
        <v>328</v>
      </c>
      <c r="AG8" s="19" t="str">
        <f>IF(Table_Styles[[#This Row],[MB]]&lt;&gt;"",Table_Styles[[#This Row],[MB]],IF(Table_Styles[[#This Row],[MB Default]]&lt;&gt;"",Table_Styles[[#This Row],[MB Default]],""))</f>
        <v>40px</v>
      </c>
      <c r="AH8" s="41"/>
      <c r="AI8" s="41" t="s">
        <v>322</v>
      </c>
      <c r="AJ8" s="19" t="str">
        <f>IF(Table_Styles[[#This Row],[ML]]&lt;&gt;"",Table_Styles[[#This Row],[ML]],IF(Table_Styles[[#This Row],[ML Default]]&lt;&gt;"",Table_Styles[[#This Row],[ML Default]],""))</f>
        <v>30px</v>
      </c>
      <c r="AK8" s="41"/>
      <c r="AL8" s="41"/>
      <c r="AM8" s="19" t="str">
        <f>IF(Table_Styles[[#This Row],[PT]]&lt;&gt;"",Table_Styles[[#This Row],[PT]],IF(Table_Styles[[#This Row],[PT Default]]&lt;&gt;"",Table_Styles[[#This Row],[PT Default]],""))</f>
        <v/>
      </c>
      <c r="AN8" s="41"/>
      <c r="AO8" s="41"/>
      <c r="AP8" s="19" t="str">
        <f>IF(Table_Styles[[#This Row],[PR]]&lt;&gt;"",Table_Styles[[#This Row],[PR]],IF(Table_Styles[[#This Row],[PR Default]]&lt;&gt;"",Table_Styles[[#This Row],[PR Default]],""))</f>
        <v/>
      </c>
      <c r="AQ8" s="41"/>
      <c r="AR8" s="41"/>
      <c r="AS8" s="19" t="str">
        <f>IF(Table_Styles[[#This Row],[PB]]&lt;&gt;"",Table_Styles[[#This Row],[PB]],IF(Table_Styles[[#This Row],[PB Default]]&lt;&gt;"",Table_Styles[[#This Row],[PB Default]],""))</f>
        <v/>
      </c>
      <c r="AT8" s="41"/>
      <c r="AU8" s="41"/>
      <c r="AV8" s="19" t="str">
        <f>IF(Table_Styles[[#This Row],[PL]]&lt;&gt;"",Table_Styles[[#This Row],[PL]],IF(Table_Styles[[#This Row],[PL Default]]&lt;&gt;"",Table_Styles[[#This Row],[PL Default]],""))</f>
        <v/>
      </c>
      <c r="AW8" s="41"/>
      <c r="AX8" s="41"/>
      <c r="AY8" s="19" t="str">
        <f>IF(Table_Styles[[#This Row],[BT]]&lt;&gt;"",Table_Styles[[#This Row],[BT]],IF(Table_Styles[[#This Row],[BT Default]]&lt;&gt;"",Table_Styles[[#This Row],[BT Default]],""))</f>
        <v/>
      </c>
      <c r="AZ8" s="41"/>
      <c r="BA8" s="41"/>
      <c r="BB8" s="19" t="str">
        <f>IF(Table_Styles[[#This Row],[BR]]&lt;&gt;"",Table_Styles[[#This Row],[BR]],IF(Table_Styles[[#This Row],[BR Default]]&lt;&gt;"",Table_Styles[[#This Row],[BR Default]],""))</f>
        <v/>
      </c>
      <c r="BC8" s="41"/>
      <c r="BD8" s="41"/>
      <c r="BE8" s="19" t="str">
        <f>IF(Table_Styles[[#This Row],[BB]]&lt;&gt;"",Table_Styles[[#This Row],[BB]],IF(Table_Styles[[#This Row],[BB Default]]&lt;&gt;"",Table_Styles[[#This Row],[BB Default]],""))</f>
        <v/>
      </c>
      <c r="BF8" s="41"/>
      <c r="BG8" s="41"/>
      <c r="BH8" s="19" t="str">
        <f>IF(Table_Styles[[#This Row],[BL]]&lt;&gt;"",Table_Styles[[#This Row],[BL]],IF(Table_Styles[[#This Row],[BL Default]]&lt;&gt;"",Table_Styles[[#This Row],[BL Default]],""))</f>
        <v/>
      </c>
      <c r="BI8" s="41"/>
      <c r="BJ8" s="41"/>
      <c r="BK8" s="19" t="str">
        <f>IF(Table_Styles[[#This Row],[Width]]&lt;&gt;"",Table_Styles[[#This Row],[Width]],IF(Table_Styles[[#This Row],[Width Default]]&lt;&gt;"",Table_Styles[[#This Row],[Width Default]],""))</f>
        <v/>
      </c>
      <c r="BL8" s="41"/>
      <c r="BM8" s="41"/>
      <c r="BN8" s="19" t="str">
        <f>IF(Table_Styles[[#This Row],[Height]]&lt;&gt;"",Table_Styles[[#This Row],[Height]],IF(Table_Styles[[#This Row],[Height Default]]&lt;&gt;"",Table_Styles[[#This Row],[Height Default]],""))</f>
        <v/>
      </c>
      <c r="BO8" s="19"/>
      <c r="BP8" s="19"/>
      <c r="BQ8" s="19" t="str">
        <f>IF(Table_Styles[[#This Row],[Top]]&lt;&gt;"",Table_Styles[[#This Row],[Top]],IF(Table_Styles[[#This Row],[Top Default]]&lt;&gt;"",Table_Styles[[#This Row],[Top Default]],""))</f>
        <v/>
      </c>
      <c r="BR8" s="19"/>
      <c r="BS8" s="19"/>
      <c r="BT8" s="19" t="str">
        <f>IF(Table_Styles[[#This Row],[Right]]&lt;&gt;"",Table_Styles[[#This Row],[Right]],IF(Table_Styles[[#This Row],[Right Default]]&lt;&gt;"",Table_Styles[[#This Row],[Right Default]],""))</f>
        <v/>
      </c>
      <c r="BU8" s="19"/>
      <c r="BV8" s="19"/>
      <c r="BW8" s="19" t="str">
        <f>IF(Table_Styles[[#This Row],[Bottom]]&lt;&gt;"",Table_Styles[[#This Row],[Bottom]],IF(Table_Styles[[#This Row],[Bottom Default]]&lt;&gt;"",Table_Styles[[#This Row],[Bottom Default]],""))</f>
        <v/>
      </c>
      <c r="BX8" s="19"/>
      <c r="BY8" s="19"/>
      <c r="BZ8" s="19" t="str">
        <f>IF(Table_Styles[[#This Row],[Left]]&lt;&gt;"",Table_Styles[[#This Row],[Left]],IF(Table_Styles[[#This Row],[Left Default]]&lt;&gt;"",Table_Styles[[#This Row],[Left Default]],""))</f>
        <v/>
      </c>
      <c r="CA8" s="41"/>
      <c r="CB8" s="22" t="str">
        <f>IF(AND(Table_Styles[[#This Row],[Selector]]&lt;&gt;"",Table_Styles[[#This Row],[Font Family Used]]&lt;&gt;"",Table_Styles[[#This Row],[Font Weight Used]]&lt;&gt;""),Table_Styles[[#This Row],[Font Family Used]]&amp;" "&amp;Table_Styles[[#This Row],[Font Weight Used]],"")</f>
        <v>Roboto 400</v>
      </c>
      <c r="CC8" s="22" t="str">
        <f ca="1">IF(AND(Table_Styles[[#This Row],[Selector]],COUNTIF(OFFSET(CC:CC,0,0,ROW()-1,1),"="&amp;Table_Styles[[#This Row],[Font]])=0),Table_Styles[[#This Row],[Font]],"")</f>
        <v/>
      </c>
      <c r="CD8" s="22" t="str">
        <f ca="1">IF(Table_Styles[[#This Row],[Unique Font]]&lt;&gt;"",
"{""fontFamily"":"""&amp;Table_Styles[[#This Row],[Font Family Used]]&amp;""",""fontWeight"":"&amp;Table_Styles[[#This Row],[Font Weight Used]]&amp;"}","")</f>
        <v/>
      </c>
      <c r="CE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45px;font-weight: 400;color: #2a2a2a;margin-top: 40px;margin-right: 30px;margin-bottom: 40px;margin-left: 30px</v>
      </c>
      <c r="CF8" s="22" t="str">
        <f>IF(AND(Table_Styles[[#This Row],[Selector]]&lt;&gt;"", Table_Styles[[#This Row],[Config Properties]]&lt;&gt;""),
Table_Styles[[#This Row],[Selector]]&amp;" { "&amp;Table_Styles[[#This Row],[Config Properties]]&amp;" }","")</f>
        <v>h1 { font-family: 'Roboto';font-size: 45px;font-weight: 400;color: #2a2a2a;margin-top: 40px;margin-right: 30px;margin-bottom: 40px;margin-left: 30px }</v>
      </c>
      <c r="CG8" s="22" t="str">
        <f xml:space="preserve">
SUBSTITUTE(SUBSTITUTE(SUBSTITUTE(SUBSTITUTE(SUBSTITUTE(SUBSTITUTE(SUBSTITUTE(SUBSTITUTE(Table_Styles[[#This Row],[Config]],
" {","{"),
"{ ","{"),
" }","}"),
"} ","}"),
" ,",","),
", ",","),
" :",":"),
": ",":")</f>
        <v>h1{font-family:'Roboto';font-size:45px;font-weight:400;color:#2a2a2a;margin-top:40px;margin-right:30px;margin-bottom:40px;margin-left:30px}</v>
      </c>
    </row>
    <row r="9" spans="2:85" ht="21" customHeight="1">
      <c r="B9" s="22" t="s">
        <v>329</v>
      </c>
      <c r="C9" s="44" t="s">
        <v>330</v>
      </c>
      <c r="D9" s="41"/>
      <c r="E9" s="41" t="str">
        <f>Settings_Styling_Font_Body_Text</f>
        <v>Roboto</v>
      </c>
      <c r="F9" s="19" t="str">
        <f>IF(Table_Styles[[#This Row],[Font Family]]&lt;&gt;"",Table_Styles[[#This Row],[Font Family]],IF(Table_Styles[[#This Row],[Font Family Default]]&lt;&gt;"",Table_Styles[[#This Row],[Font Family Default]],""))</f>
        <v>Roboto</v>
      </c>
      <c r="G9" s="41"/>
      <c r="H9" s="41"/>
      <c r="I9" s="19" t="str">
        <f>IF(Table_Styles[[#This Row],[Font Size]]&lt;&gt;"",Table_Styles[[#This Row],[Font Size]],IF(Table_Styles[[#This Row],[Font Size Default]]&lt;&gt;"",Table_Styles[[#This Row],[Font Size Default]],""))</f>
        <v/>
      </c>
      <c r="J9" s="41"/>
      <c r="K9" s="41">
        <f>Settings_Styling_Font_Weight_Body_Text</f>
        <v>400</v>
      </c>
      <c r="L9" s="19">
        <f>IF(Table_Styles[[#This Row],[Font Weight]]&lt;&gt;"",Table_Styles[[#This Row],[Font Weight]],IF(Table_Styles[[#This Row],[Font Weight Default]]&lt;&gt;"",Table_Styles[[#This Row],[Font Weight Default]],""))</f>
        <v>400</v>
      </c>
      <c r="M9" s="41"/>
      <c r="N9" s="41"/>
      <c r="O9" s="19" t="str">
        <f>IF(Table_Styles[[#This Row],[Colour]]&lt;&gt;"",Table_Styles[[#This Row],[Colour]],IF(Table_Styles[[#This Row],[Colour Default]]&lt;&gt;"",Table_Styles[[#This Row],[Colour Default]],""))</f>
        <v/>
      </c>
      <c r="P9" s="41"/>
      <c r="Q9" s="41"/>
      <c r="R9" s="19" t="str">
        <f>IF(Table_Styles[[#This Row],[Background]]&lt;&gt;"",Table_Styles[[#This Row],[Background]],IF(Table_Styles[[#This Row],[Background Default]]&lt;&gt;"",Table_Styles[[#This Row],[Background Default]],""))</f>
        <v/>
      </c>
      <c r="S9" s="41"/>
      <c r="T9" s="41"/>
      <c r="U9" s="19" t="str">
        <f>IF(Table_Styles[[#This Row],[Border]]&lt;&gt;"",Table_Styles[[#This Row],[Border]],IF(Table_Styles[[#This Row],[Border Default]]&lt;&gt;"",Table_Styles[[#This Row],[Border Default]],""))</f>
        <v/>
      </c>
      <c r="V9" s="41"/>
      <c r="W9" s="41"/>
      <c r="X9" s="19" t="str">
        <f>IF(Table_Styles[[#This Row],[Border Radius]]&lt;&gt;"",Table_Styles[[#This Row],[Border Radius]],IF(Table_Styles[[#This Row],[Border Radius Default]]&lt;&gt;"",Table_Styles[[#This Row],[Border Radius Default]],""))</f>
        <v/>
      </c>
      <c r="Y9" s="41"/>
      <c r="Z9" s="41"/>
      <c r="AA9" s="19" t="str">
        <f>IF(Table_Styles[[#This Row],[MT]]&lt;&gt;"",Table_Styles[[#This Row],[MT]],IF(Table_Styles[[#This Row],[MT Default]]&lt;&gt;"",Table_Styles[[#This Row],[MT Default]],""))</f>
        <v/>
      </c>
      <c r="AB9" s="41"/>
      <c r="AC9" s="41"/>
      <c r="AD9" s="19" t="str">
        <f>IF(Table_Styles[[#This Row],[MR]]&lt;&gt;"",Table_Styles[[#This Row],[MR]],IF(Table_Styles[[#This Row],[MR Default]]&lt;&gt;"",Table_Styles[[#This Row],[MR Default]],""))</f>
        <v/>
      </c>
      <c r="AE9" s="41"/>
      <c r="AF9" s="41"/>
      <c r="AG9" s="19" t="str">
        <f>IF(Table_Styles[[#This Row],[MB]]&lt;&gt;"",Table_Styles[[#This Row],[MB]],IF(Table_Styles[[#This Row],[MB Default]]&lt;&gt;"",Table_Styles[[#This Row],[MB Default]],""))</f>
        <v/>
      </c>
      <c r="AH9" s="41"/>
      <c r="AI9" s="41"/>
      <c r="AJ9" s="19" t="str">
        <f>IF(Table_Styles[[#This Row],[ML]]&lt;&gt;"",Table_Styles[[#This Row],[ML]],IF(Table_Styles[[#This Row],[ML Default]]&lt;&gt;"",Table_Styles[[#This Row],[ML Default]],""))</f>
        <v/>
      </c>
      <c r="AK9" s="41"/>
      <c r="AL9" s="41"/>
      <c r="AM9" s="19" t="str">
        <f>IF(Table_Styles[[#This Row],[PT]]&lt;&gt;"",Table_Styles[[#This Row],[PT]],IF(Table_Styles[[#This Row],[PT Default]]&lt;&gt;"",Table_Styles[[#This Row],[PT Default]],""))</f>
        <v/>
      </c>
      <c r="AN9" s="41"/>
      <c r="AO9" s="41"/>
      <c r="AP9" s="19" t="str">
        <f>IF(Table_Styles[[#This Row],[PR]]&lt;&gt;"",Table_Styles[[#This Row],[PR]],IF(Table_Styles[[#This Row],[PR Default]]&lt;&gt;"",Table_Styles[[#This Row],[PR Default]],""))</f>
        <v/>
      </c>
      <c r="AQ9" s="41"/>
      <c r="AR9" s="41"/>
      <c r="AS9" s="19" t="str">
        <f>IF(Table_Styles[[#This Row],[PB]]&lt;&gt;"",Table_Styles[[#This Row],[PB]],IF(Table_Styles[[#This Row],[PB Default]]&lt;&gt;"",Table_Styles[[#This Row],[PB Default]],""))</f>
        <v/>
      </c>
      <c r="AT9" s="41"/>
      <c r="AU9" s="41"/>
      <c r="AV9" s="19" t="str">
        <f>IF(Table_Styles[[#This Row],[PL]]&lt;&gt;"",Table_Styles[[#This Row],[PL]],IF(Table_Styles[[#This Row],[PL Default]]&lt;&gt;"",Table_Styles[[#This Row],[PL Default]],""))</f>
        <v/>
      </c>
      <c r="AW9" s="41"/>
      <c r="AX9" s="41"/>
      <c r="AY9" s="19" t="str">
        <f>IF(Table_Styles[[#This Row],[BT]]&lt;&gt;"",Table_Styles[[#This Row],[BT]],IF(Table_Styles[[#This Row],[BT Default]]&lt;&gt;"",Table_Styles[[#This Row],[BT Default]],""))</f>
        <v/>
      </c>
      <c r="AZ9" s="41"/>
      <c r="BA9" s="41"/>
      <c r="BB9" s="19" t="str">
        <f>IF(Table_Styles[[#This Row],[BR]]&lt;&gt;"",Table_Styles[[#This Row],[BR]],IF(Table_Styles[[#This Row],[BR Default]]&lt;&gt;"",Table_Styles[[#This Row],[BR Default]],""))</f>
        <v/>
      </c>
      <c r="BC9" s="41"/>
      <c r="BD9" s="41"/>
      <c r="BE9" s="19" t="str">
        <f>IF(Table_Styles[[#This Row],[BB]]&lt;&gt;"",Table_Styles[[#This Row],[BB]],IF(Table_Styles[[#This Row],[BB Default]]&lt;&gt;"",Table_Styles[[#This Row],[BB Default]],""))</f>
        <v/>
      </c>
      <c r="BF9" s="41"/>
      <c r="BG9" s="41"/>
      <c r="BH9" s="19" t="str">
        <f>IF(Table_Styles[[#This Row],[BL]]&lt;&gt;"",Table_Styles[[#This Row],[BL]],IF(Table_Styles[[#This Row],[BL Default]]&lt;&gt;"",Table_Styles[[#This Row],[BL Default]],""))</f>
        <v/>
      </c>
      <c r="BI9" s="41"/>
      <c r="BJ9" s="41"/>
      <c r="BK9" s="19" t="str">
        <f>IF(Table_Styles[[#This Row],[Width]]&lt;&gt;"",Table_Styles[[#This Row],[Width]],IF(Table_Styles[[#This Row],[Width Default]]&lt;&gt;"",Table_Styles[[#This Row],[Width Default]],""))</f>
        <v/>
      </c>
      <c r="BL9" s="41"/>
      <c r="BM9" s="41"/>
      <c r="BN9" s="19" t="str">
        <f>IF(Table_Styles[[#This Row],[Height]]&lt;&gt;"",Table_Styles[[#This Row],[Height]],IF(Table_Styles[[#This Row],[Height Default]]&lt;&gt;"",Table_Styles[[#This Row],[Height Default]],""))</f>
        <v/>
      </c>
      <c r="BO9" s="19"/>
      <c r="BP9" s="19"/>
      <c r="BQ9" s="19" t="str">
        <f>IF(Table_Styles[[#This Row],[Top]]&lt;&gt;"",Table_Styles[[#This Row],[Top]],IF(Table_Styles[[#This Row],[Top Default]]&lt;&gt;"",Table_Styles[[#This Row],[Top Default]],""))</f>
        <v/>
      </c>
      <c r="BR9" s="19"/>
      <c r="BS9" s="19"/>
      <c r="BT9" s="19" t="str">
        <f>IF(Table_Styles[[#This Row],[Right]]&lt;&gt;"",Table_Styles[[#This Row],[Right]],IF(Table_Styles[[#This Row],[Right Default]]&lt;&gt;"",Table_Styles[[#This Row],[Right Default]],""))</f>
        <v/>
      </c>
      <c r="BU9" s="19"/>
      <c r="BV9" s="19"/>
      <c r="BW9" s="19" t="str">
        <f>IF(Table_Styles[[#This Row],[Bottom]]&lt;&gt;"",Table_Styles[[#This Row],[Bottom]],IF(Table_Styles[[#This Row],[Bottom Default]]&lt;&gt;"",Table_Styles[[#This Row],[Bottom Default]],""))</f>
        <v/>
      </c>
      <c r="BX9" s="19"/>
      <c r="BY9" s="19"/>
      <c r="BZ9" s="19" t="str">
        <f>IF(Table_Styles[[#This Row],[Left]]&lt;&gt;"",Table_Styles[[#This Row],[Left]],IF(Table_Styles[[#This Row],[Left Default]]&lt;&gt;"",Table_Styles[[#This Row],[Left Default]],""))</f>
        <v/>
      </c>
      <c r="CA9" s="41"/>
      <c r="CB9" s="22" t="str">
        <f>IF(AND(Table_Styles[[#This Row],[Selector]]&lt;&gt;"",Table_Styles[[#This Row],[Font Family Used]]&lt;&gt;"",Table_Styles[[#This Row],[Font Weight Used]]&lt;&gt;""),Table_Styles[[#This Row],[Font Family Used]]&amp;" "&amp;Table_Styles[[#This Row],[Font Weight Used]],"")</f>
        <v>Roboto 400</v>
      </c>
      <c r="CC9" s="22" t="str">
        <f ca="1">IF(AND(Table_Styles[[#This Row],[Selector]],COUNTIF(OFFSET(CC:CC,0,0,ROW()-1,1),"="&amp;Table_Styles[[#This Row],[Font]])=0),Table_Styles[[#This Row],[Font]],"")</f>
        <v/>
      </c>
      <c r="CD9" s="22" t="str">
        <f ca="1">IF(Table_Styles[[#This Row],[Unique Font]]&lt;&gt;"",
"{""fontFamily"":"""&amp;Table_Styles[[#This Row],[Font Family Used]]&amp;""",""fontWeight"":"&amp;Table_Styles[[#This Row],[Font Weight Used]]&amp;"}","")</f>
        <v/>
      </c>
      <c r="CE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'Roboto';font-weight: 400</v>
      </c>
      <c r="CF9" s="22" t="str">
        <f>IF(AND(Table_Styles[[#This Row],[Selector]]&lt;&gt;"", Table_Styles[[#This Row],[Config Properties]]&lt;&gt;""),
Table_Styles[[#This Row],[Selector]]&amp;" { "&amp;Table_Styles[[#This Row],[Config Properties]]&amp;" }","")</f>
        <v>aside#sidebar { font-family: 'Roboto';font-weight: 400 }</v>
      </c>
      <c r="CG9" s="22" t="str">
        <f xml:space="preserve">
SUBSTITUTE(SUBSTITUTE(SUBSTITUTE(SUBSTITUTE(SUBSTITUTE(SUBSTITUTE(SUBSTITUTE(SUBSTITUTE(Table_Styles[[#This Row],[Config]],
" {","{"),
"{ ","{"),
" }","}"),
"} ","}"),
" ,",","),
", ",","),
" :",":"),
": ",":")</f>
        <v>aside#sidebar{font-family:'Roboto';font-weight:400}</v>
      </c>
    </row>
    <row r="10" spans="2:85" ht="21" customHeight="1">
      <c r="B10" s="22" t="s">
        <v>331</v>
      </c>
      <c r="C10" s="22" t="s">
        <v>332</v>
      </c>
      <c r="D10" s="41"/>
      <c r="E10" s="41"/>
      <c r="F10" s="19" t="str">
        <f>IF(Table_Styles[[#This Row],[Font Family]]&lt;&gt;"",Table_Styles[[#This Row],[Font Family]],IF(Table_Styles[[#This Row],[Font Family Default]]&lt;&gt;"",Table_Styles[[#This Row],[Font Family Default]],""))</f>
        <v/>
      </c>
      <c r="G10" s="41"/>
      <c r="H10" s="41"/>
      <c r="I10" s="19" t="str">
        <f>IF(Table_Styles[[#This Row],[Font Size]]&lt;&gt;"",Table_Styles[[#This Row],[Font Size]],IF(Table_Styles[[#This Row],[Font Size Default]]&lt;&gt;"",Table_Styles[[#This Row],[Font Size Default]],""))</f>
        <v/>
      </c>
      <c r="J10" s="41"/>
      <c r="K10" s="41"/>
      <c r="L10" s="19" t="str">
        <f>IF(Table_Styles[[#This Row],[Font Weight]]&lt;&gt;"",Table_Styles[[#This Row],[Font Weight]],IF(Table_Styles[[#This Row],[Font Weight Default]]&lt;&gt;"",Table_Styles[[#This Row],[Font Weight Default]],""))</f>
        <v/>
      </c>
      <c r="M10" s="41"/>
      <c r="N10" s="41"/>
      <c r="O10" s="19" t="str">
        <f>IF(Table_Styles[[#This Row],[Colour]]&lt;&gt;"",Table_Styles[[#This Row],[Colour]],IF(Table_Styles[[#This Row],[Colour Default]]&lt;&gt;"",Table_Styles[[#This Row],[Colour Default]],""))</f>
        <v/>
      </c>
      <c r="P10" s="41"/>
      <c r="Q10" s="41"/>
      <c r="R10" s="19" t="str">
        <f>IF(Table_Styles[[#This Row],[Background]]&lt;&gt;"",Table_Styles[[#This Row],[Background]],IF(Table_Styles[[#This Row],[Background Default]]&lt;&gt;"",Table_Styles[[#This Row],[Background Default]],""))</f>
        <v/>
      </c>
      <c r="S10" s="41"/>
      <c r="T10" s="41"/>
      <c r="U10" s="19" t="str">
        <f>IF(Table_Styles[[#This Row],[Border]]&lt;&gt;"",Table_Styles[[#This Row],[Border]],IF(Table_Styles[[#This Row],[Border Default]]&lt;&gt;"",Table_Styles[[#This Row],[Border Default]],""))</f>
        <v/>
      </c>
      <c r="V10" s="41"/>
      <c r="W10" s="41"/>
      <c r="X10" s="19" t="str">
        <f>IF(Table_Styles[[#This Row],[Border Radius]]&lt;&gt;"",Table_Styles[[#This Row],[Border Radius]],IF(Table_Styles[[#This Row],[Border Radius Default]]&lt;&gt;"",Table_Styles[[#This Row],[Border Radius Default]],""))</f>
        <v/>
      </c>
      <c r="Y10" s="41"/>
      <c r="Z10" s="41"/>
      <c r="AA10" s="19" t="str">
        <f>IF(Table_Styles[[#This Row],[MT]]&lt;&gt;"",Table_Styles[[#This Row],[MT]],IF(Table_Styles[[#This Row],[MT Default]]&lt;&gt;"",Table_Styles[[#This Row],[MT Default]],""))</f>
        <v/>
      </c>
      <c r="AB10" s="41"/>
      <c r="AC10" s="41"/>
      <c r="AD10" s="19" t="str">
        <f>IF(Table_Styles[[#This Row],[MR]]&lt;&gt;"",Table_Styles[[#This Row],[MR]],IF(Table_Styles[[#This Row],[MR Default]]&lt;&gt;"",Table_Styles[[#This Row],[MR Default]],""))</f>
        <v/>
      </c>
      <c r="AE10" s="41"/>
      <c r="AF10" s="41"/>
      <c r="AG10" s="19" t="str">
        <f>IF(Table_Styles[[#This Row],[MB]]&lt;&gt;"",Table_Styles[[#This Row],[MB]],IF(Table_Styles[[#This Row],[MB Default]]&lt;&gt;"",Table_Styles[[#This Row],[MB Default]],""))</f>
        <v/>
      </c>
      <c r="AH10" s="41"/>
      <c r="AI10" s="41"/>
      <c r="AJ10" s="19" t="str">
        <f>IF(Table_Styles[[#This Row],[ML]]&lt;&gt;"",Table_Styles[[#This Row],[ML]],IF(Table_Styles[[#This Row],[ML Default]]&lt;&gt;"",Table_Styles[[#This Row],[ML Default]],""))</f>
        <v/>
      </c>
      <c r="AK10" s="41"/>
      <c r="AL10" s="41"/>
      <c r="AM10" s="19" t="str">
        <f>IF(Table_Styles[[#This Row],[PT]]&lt;&gt;"",Table_Styles[[#This Row],[PT]],IF(Table_Styles[[#This Row],[PT Default]]&lt;&gt;"",Table_Styles[[#This Row],[PT Default]],""))</f>
        <v/>
      </c>
      <c r="AN10" s="41"/>
      <c r="AO10" s="41"/>
      <c r="AP10" s="19" t="str">
        <f>IF(Table_Styles[[#This Row],[PR]]&lt;&gt;"",Table_Styles[[#This Row],[PR]],IF(Table_Styles[[#This Row],[PR Default]]&lt;&gt;"",Table_Styles[[#This Row],[PR Default]],""))</f>
        <v/>
      </c>
      <c r="AQ10" s="41"/>
      <c r="AR10" s="41"/>
      <c r="AS10" s="19" t="str">
        <f>IF(Table_Styles[[#This Row],[PB]]&lt;&gt;"",Table_Styles[[#This Row],[PB]],IF(Table_Styles[[#This Row],[PB Default]]&lt;&gt;"",Table_Styles[[#This Row],[PB Default]],""))</f>
        <v/>
      </c>
      <c r="AT10" s="41"/>
      <c r="AU10" s="41"/>
      <c r="AV10" s="19" t="str">
        <f>IF(Table_Styles[[#This Row],[PL]]&lt;&gt;"",Table_Styles[[#This Row],[PL]],IF(Table_Styles[[#This Row],[PL Default]]&lt;&gt;"",Table_Styles[[#This Row],[PL Default]],""))</f>
        <v/>
      </c>
      <c r="AW10" s="41"/>
      <c r="AX10" s="41"/>
      <c r="AY10" s="19" t="str">
        <f>IF(Table_Styles[[#This Row],[BT]]&lt;&gt;"",Table_Styles[[#This Row],[BT]],IF(Table_Styles[[#This Row],[BT Default]]&lt;&gt;"",Table_Styles[[#This Row],[BT Default]],""))</f>
        <v/>
      </c>
      <c r="AZ10" s="41"/>
      <c r="BA10" s="41"/>
      <c r="BB10" s="19" t="str">
        <f>IF(Table_Styles[[#This Row],[BR]]&lt;&gt;"",Table_Styles[[#This Row],[BR]],IF(Table_Styles[[#This Row],[BR Default]]&lt;&gt;"",Table_Styles[[#This Row],[BR Default]],""))</f>
        <v/>
      </c>
      <c r="BC10" s="41"/>
      <c r="BD10" s="41"/>
      <c r="BE10" s="19" t="str">
        <f>IF(Table_Styles[[#This Row],[BB]]&lt;&gt;"",Table_Styles[[#This Row],[BB]],IF(Table_Styles[[#This Row],[BB Default]]&lt;&gt;"",Table_Styles[[#This Row],[BB Default]],""))</f>
        <v/>
      </c>
      <c r="BF10" s="41"/>
      <c r="BG10" s="41"/>
      <c r="BH10" s="19" t="str">
        <f>IF(Table_Styles[[#This Row],[BL]]&lt;&gt;"",Table_Styles[[#This Row],[BL]],IF(Table_Styles[[#This Row],[BL Default]]&lt;&gt;"",Table_Styles[[#This Row],[BL Default]],""))</f>
        <v/>
      </c>
      <c r="BI10" s="41"/>
      <c r="BJ10" s="41"/>
      <c r="BK10" s="19" t="str">
        <f>IF(Table_Styles[[#This Row],[Width]]&lt;&gt;"",Table_Styles[[#This Row],[Width]],IF(Table_Styles[[#This Row],[Width Default]]&lt;&gt;"",Table_Styles[[#This Row],[Width Default]],""))</f>
        <v/>
      </c>
      <c r="BL10" s="41"/>
      <c r="BM10" s="41"/>
      <c r="BN10" s="19" t="str">
        <f>IF(Table_Styles[[#This Row],[Height]]&lt;&gt;"",Table_Styles[[#This Row],[Height]],IF(Table_Styles[[#This Row],[Height Default]]&lt;&gt;"",Table_Styles[[#This Row],[Height Default]],""))</f>
        <v/>
      </c>
      <c r="BO10" s="19"/>
      <c r="BP10" s="19"/>
      <c r="BQ10" s="19" t="str">
        <f>IF(Table_Styles[[#This Row],[Top]]&lt;&gt;"",Table_Styles[[#This Row],[Top]],IF(Table_Styles[[#This Row],[Top Default]]&lt;&gt;"",Table_Styles[[#This Row],[Top Default]],""))</f>
        <v/>
      </c>
      <c r="BR10" s="19"/>
      <c r="BS10" s="19"/>
      <c r="BT10" s="19" t="str">
        <f>IF(Table_Styles[[#This Row],[Right]]&lt;&gt;"",Table_Styles[[#This Row],[Right]],IF(Table_Styles[[#This Row],[Right Default]]&lt;&gt;"",Table_Styles[[#This Row],[Right Default]],""))</f>
        <v/>
      </c>
      <c r="BU10" s="19"/>
      <c r="BV10" s="19"/>
      <c r="BW10" s="19" t="str">
        <f>IF(Table_Styles[[#This Row],[Bottom]]&lt;&gt;"",Table_Styles[[#This Row],[Bottom]],IF(Table_Styles[[#This Row],[Bottom Default]]&lt;&gt;"",Table_Styles[[#This Row],[Bottom Default]],""))</f>
        <v/>
      </c>
      <c r="BX10" s="19"/>
      <c r="BY10" s="19"/>
      <c r="BZ10" s="19" t="str">
        <f>IF(Table_Styles[[#This Row],[Left]]&lt;&gt;"",Table_Styles[[#This Row],[Left]],IF(Table_Styles[[#This Row],[Left Default]]&lt;&gt;"",Table_Styles[[#This Row],[Left Default]],""))</f>
        <v/>
      </c>
      <c r="CA10" s="41"/>
      <c r="CB10" s="22" t="str">
        <f>IF(AND(Table_Styles[[#This Row],[Selector]]&lt;&gt;"",Table_Styles[[#This Row],[Font Family Used]]&lt;&gt;"",Table_Styles[[#This Row],[Font Weight Used]]&lt;&gt;""),Table_Styles[[#This Row],[Font Family Used]]&amp;" "&amp;Table_Styles[[#This Row],[Font Weight Used]],"")</f>
        <v/>
      </c>
      <c r="CC10" s="22" t="str">
        <f ca="1">IF(AND(Table_Styles[[#This Row],[Selector]],COUNTIF(OFFSET(CC:CC,0,0,ROW()-1,1),"="&amp;Table_Styles[[#This Row],[Font]])=0),Table_Styles[[#This Row],[Font]],"")</f>
        <v/>
      </c>
      <c r="CD10" s="22" t="str">
        <f ca="1">IF(Table_Styles[[#This Row],[Unique Font]]&lt;&gt;"",
"{""fontFamily"":"""&amp;Table_Styles[[#This Row],[Font Family Used]]&amp;""",""fontWeight"":"&amp;Table_Styles[[#This Row],[Font Weight Used]]&amp;"}","")</f>
        <v/>
      </c>
      <c r="CE1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22" t="str">
        <f>IF(AND(Table_Styles[[#This Row],[Selector]]&lt;&gt;"", Table_Styles[[#This Row],[Config Properties]]&lt;&gt;""),
Table_Styles[[#This Row],[Selector]]&amp;" { "&amp;Table_Styles[[#This Row],[Config Properties]]&amp;" }","")</f>
        <v/>
      </c>
      <c r="CG10" s="22" t="str">
        <f xml:space="preserve">
SUBSTITUTE(SUBSTITUTE(SUBSTITUTE(SUBSTITUTE(SUBSTITUTE(SUBSTITUTE(SUBSTITUTE(SUBSTITUTE(Table_Styles[[#This Row],[Config]],
" {","{"),
"{ ","{"),
" }","}"),
"} ","}"),
" ,",","),
", ",","),
" :",":"),
": ",":")</f>
        <v/>
      </c>
    </row>
    <row r="11" spans="2:85" ht="21" customHeight="1">
      <c r="B11" s="22" t="s">
        <v>333</v>
      </c>
      <c r="C11" s="44" t="s">
        <v>334</v>
      </c>
      <c r="D11" s="41"/>
      <c r="E11" s="41"/>
      <c r="F11" s="19" t="str">
        <f>IF(Table_Styles[[#This Row],[Font Family]]&lt;&gt;"",Table_Styles[[#This Row],[Font Family]],IF(Table_Styles[[#This Row],[Font Family Default]]&lt;&gt;"",Table_Styles[[#This Row],[Font Family Default]],""))</f>
        <v/>
      </c>
      <c r="G11" s="41"/>
      <c r="H11" s="41"/>
      <c r="I11" s="19" t="str">
        <f>IF(Table_Styles[[#This Row],[Font Size]]&lt;&gt;"",Table_Styles[[#This Row],[Font Size]],IF(Table_Styles[[#This Row],[Font Size Default]]&lt;&gt;"",Table_Styles[[#This Row],[Font Size Default]],""))</f>
        <v/>
      </c>
      <c r="J11" s="41"/>
      <c r="K11" s="41"/>
      <c r="L11" s="19" t="str">
        <f>IF(Table_Styles[[#This Row],[Font Weight]]&lt;&gt;"",Table_Styles[[#This Row],[Font Weight]],IF(Table_Styles[[#This Row],[Font Weight Default]]&lt;&gt;"",Table_Styles[[#This Row],[Font Weight Default]],""))</f>
        <v/>
      </c>
      <c r="M11" s="41"/>
      <c r="N11" s="41"/>
      <c r="O11" s="19" t="str">
        <f>IF(Table_Styles[[#This Row],[Colour]]&lt;&gt;"",Table_Styles[[#This Row],[Colour]],IF(Table_Styles[[#This Row],[Colour Default]]&lt;&gt;"",Table_Styles[[#This Row],[Colour Default]],""))</f>
        <v/>
      </c>
      <c r="P11" s="41"/>
      <c r="Q11" s="35"/>
      <c r="R11" s="19" t="str">
        <f>IF(Table_Styles[[#This Row],[Background]]&lt;&gt;"",Table_Styles[[#This Row],[Background]],IF(Table_Styles[[#This Row],[Background Default]]&lt;&gt;"",Table_Styles[[#This Row],[Background Default]],""))</f>
        <v/>
      </c>
      <c r="S11" s="41"/>
      <c r="T11" s="43"/>
      <c r="U11" s="19" t="str">
        <f>IF(Table_Styles[[#This Row],[Border]]&lt;&gt;"",Table_Styles[[#This Row],[Border]],IF(Table_Styles[[#This Row],[Border Default]]&lt;&gt;"",Table_Styles[[#This Row],[Border Default]],""))</f>
        <v/>
      </c>
      <c r="V11" s="41"/>
      <c r="W11" s="43"/>
      <c r="X11" s="19" t="str">
        <f>IF(Table_Styles[[#This Row],[Border Radius]]&lt;&gt;"",Table_Styles[[#This Row],[Border Radius]],IF(Table_Styles[[#This Row],[Border Radius Default]]&lt;&gt;"",Table_Styles[[#This Row],[Border Radius Default]],""))</f>
        <v/>
      </c>
      <c r="Y11" s="41"/>
      <c r="Z11" s="41"/>
      <c r="AA11" s="19" t="str">
        <f>IF(Table_Styles[[#This Row],[MT]]&lt;&gt;"",Table_Styles[[#This Row],[MT]],IF(Table_Styles[[#This Row],[MT Default]]&lt;&gt;"",Table_Styles[[#This Row],[MT Default]],""))</f>
        <v/>
      </c>
      <c r="AB11" s="41"/>
      <c r="AC11" s="41"/>
      <c r="AD11" s="19" t="str">
        <f>IF(Table_Styles[[#This Row],[MR]]&lt;&gt;"",Table_Styles[[#This Row],[MR]],IF(Table_Styles[[#This Row],[MR Default]]&lt;&gt;"",Table_Styles[[#This Row],[MR Default]],""))</f>
        <v/>
      </c>
      <c r="AE11" s="41"/>
      <c r="AF11" s="41" t="s">
        <v>322</v>
      </c>
      <c r="AG11" s="19" t="str">
        <f>IF(Table_Styles[[#This Row],[MB]]&lt;&gt;"",Table_Styles[[#This Row],[MB]],IF(Table_Styles[[#This Row],[MB Default]]&lt;&gt;"",Table_Styles[[#This Row],[MB Default]],""))</f>
        <v>30px</v>
      </c>
      <c r="AH11" s="41"/>
      <c r="AI11" s="41"/>
      <c r="AJ11" s="19" t="str">
        <f>IF(Table_Styles[[#This Row],[ML]]&lt;&gt;"",Table_Styles[[#This Row],[ML]],IF(Table_Styles[[#This Row],[ML Default]]&lt;&gt;"",Table_Styles[[#This Row],[ML Default]],""))</f>
        <v/>
      </c>
      <c r="AK11" s="43"/>
      <c r="AL11" s="43"/>
      <c r="AM11" s="19" t="str">
        <f>IF(Table_Styles[[#This Row],[PT]]&lt;&gt;"",Table_Styles[[#This Row],[PT]],IF(Table_Styles[[#This Row],[PT Default]]&lt;&gt;"",Table_Styles[[#This Row],[PT Default]],""))</f>
        <v/>
      </c>
      <c r="AN11" s="103"/>
      <c r="AO11" s="43"/>
      <c r="AP11" s="19" t="str">
        <f>IF(Table_Styles[[#This Row],[PR]]&lt;&gt;"",Table_Styles[[#This Row],[PR]],IF(Table_Styles[[#This Row],[PR Default]]&lt;&gt;"",Table_Styles[[#This Row],[PR Default]],""))</f>
        <v/>
      </c>
      <c r="AQ11" s="43"/>
      <c r="AR11" s="43"/>
      <c r="AS11" s="19" t="str">
        <f>IF(Table_Styles[[#This Row],[PB]]&lt;&gt;"",Table_Styles[[#This Row],[PB]],IF(Table_Styles[[#This Row],[PB Default]]&lt;&gt;"",Table_Styles[[#This Row],[PB Default]],""))</f>
        <v/>
      </c>
      <c r="AT11" s="103"/>
      <c r="AU11" s="43"/>
      <c r="AV11" s="19" t="str">
        <f>IF(Table_Styles[[#This Row],[PL]]&lt;&gt;"",Table_Styles[[#This Row],[PL]],IF(Table_Styles[[#This Row],[PL Default]]&lt;&gt;"",Table_Styles[[#This Row],[PL Default]],""))</f>
        <v/>
      </c>
      <c r="AW11" s="41"/>
      <c r="AX11" s="41"/>
      <c r="AY11" s="19" t="str">
        <f>IF(Table_Styles[[#This Row],[BT]]&lt;&gt;"",Table_Styles[[#This Row],[BT]],IF(Table_Styles[[#This Row],[BT Default]]&lt;&gt;"",Table_Styles[[#This Row],[BT Default]],""))</f>
        <v/>
      </c>
      <c r="AZ11" s="41"/>
      <c r="BA11" s="41"/>
      <c r="BB11" s="19" t="str">
        <f>IF(Table_Styles[[#This Row],[BR]]&lt;&gt;"",Table_Styles[[#This Row],[BR]],IF(Table_Styles[[#This Row],[BR Default]]&lt;&gt;"",Table_Styles[[#This Row],[BR Default]],""))</f>
        <v/>
      </c>
      <c r="BC11" s="41"/>
      <c r="BD11" s="41"/>
      <c r="BE11" s="19" t="str">
        <f>IF(Table_Styles[[#This Row],[BB]]&lt;&gt;"",Table_Styles[[#This Row],[BB]],IF(Table_Styles[[#This Row],[BB Default]]&lt;&gt;"",Table_Styles[[#This Row],[BB Default]],""))</f>
        <v/>
      </c>
      <c r="BF11" s="41"/>
      <c r="BG11" s="41"/>
      <c r="BH11" s="19" t="str">
        <f>IF(Table_Styles[[#This Row],[BL]]&lt;&gt;"",Table_Styles[[#This Row],[BL]],IF(Table_Styles[[#This Row],[BL Default]]&lt;&gt;"",Table_Styles[[#This Row],[BL Default]],""))</f>
        <v/>
      </c>
      <c r="BI11" s="41"/>
      <c r="BJ11" s="41"/>
      <c r="BK11" s="19" t="str">
        <f>IF(Table_Styles[[#This Row],[Width]]&lt;&gt;"",Table_Styles[[#This Row],[Width]],IF(Table_Styles[[#This Row],[Width Default]]&lt;&gt;"",Table_Styles[[#This Row],[Width Default]],""))</f>
        <v/>
      </c>
      <c r="BL11" s="41"/>
      <c r="BM11" s="41"/>
      <c r="BN11" s="19" t="str">
        <f>IF(Table_Styles[[#This Row],[Height]]&lt;&gt;"",Table_Styles[[#This Row],[Height]],IF(Table_Styles[[#This Row],[Height Default]]&lt;&gt;"",Table_Styles[[#This Row],[Height Default]],""))</f>
        <v/>
      </c>
      <c r="BO11" s="19"/>
      <c r="BP11" s="19"/>
      <c r="BQ11" s="19" t="str">
        <f>IF(Table_Styles[[#This Row],[Top]]&lt;&gt;"",Table_Styles[[#This Row],[Top]],IF(Table_Styles[[#This Row],[Top Default]]&lt;&gt;"",Table_Styles[[#This Row],[Top Default]],""))</f>
        <v/>
      </c>
      <c r="BR11" s="19"/>
      <c r="BS11" s="19"/>
      <c r="BT11" s="19" t="str">
        <f>IF(Table_Styles[[#This Row],[Right]]&lt;&gt;"",Table_Styles[[#This Row],[Right]],IF(Table_Styles[[#This Row],[Right Default]]&lt;&gt;"",Table_Styles[[#This Row],[Right Default]],""))</f>
        <v/>
      </c>
      <c r="BU11" s="19"/>
      <c r="BV11" s="19"/>
      <c r="BW11" s="19" t="str">
        <f>IF(Table_Styles[[#This Row],[Bottom]]&lt;&gt;"",Table_Styles[[#This Row],[Bottom]],IF(Table_Styles[[#This Row],[Bottom Default]]&lt;&gt;"",Table_Styles[[#This Row],[Bottom Default]],""))</f>
        <v/>
      </c>
      <c r="BX11" s="19"/>
      <c r="BY11" s="19"/>
      <c r="BZ11" s="19" t="str">
        <f>IF(Table_Styles[[#This Row],[Left]]&lt;&gt;"",Table_Styles[[#This Row],[Left]],IF(Table_Styles[[#This Row],[Left Default]]&lt;&gt;"",Table_Styles[[#This Row],[Left Default]],""))</f>
        <v/>
      </c>
      <c r="CA11" s="43"/>
      <c r="CB11" s="22" t="str">
        <f>IF(AND(Table_Styles[[#This Row],[Selector]]&lt;&gt;"",Table_Styles[[#This Row],[Font Family Used]]&lt;&gt;"",Table_Styles[[#This Row],[Font Weight Used]]&lt;&gt;""),Table_Styles[[#This Row],[Font Family Used]]&amp;" "&amp;Table_Styles[[#This Row],[Font Weight Used]],"")</f>
        <v/>
      </c>
      <c r="CC11" s="22" t="str">
        <f ca="1">IF(AND(Table_Styles[[#This Row],[Selector]],COUNTIF(OFFSET(CC:CC,0,0,ROW()-1,1),"="&amp;Table_Styles[[#This Row],[Font]])=0),Table_Styles[[#This Row],[Font]],"")</f>
        <v/>
      </c>
      <c r="CD11" s="22" t="str">
        <f ca="1">IF(Table_Styles[[#This Row],[Unique Font]]&lt;&gt;"",
"{""fontFamily"":"""&amp;Table_Styles[[#This Row],[Font Family Used]]&amp;""",""fontWeight"":"&amp;Table_Styles[[#This Row],[Font Weight Used]]&amp;"}","")</f>
        <v/>
      </c>
      <c r="CE1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30px</v>
      </c>
      <c r="CF11" s="22" t="str">
        <f>IF(AND(Table_Styles[[#This Row],[Selector]]&lt;&gt;"", Table_Styles[[#This Row],[Config Properties]]&lt;&gt;""),
Table_Styles[[#This Row],[Selector]]&amp;" { "&amp;Table_Styles[[#This Row],[Config Properties]]&amp;" }","")</f>
        <v>article { margin-bottom: 30px }</v>
      </c>
      <c r="CG11" s="22" t="str">
        <f xml:space="preserve">
SUBSTITUTE(SUBSTITUTE(SUBSTITUTE(SUBSTITUTE(SUBSTITUTE(SUBSTITUTE(SUBSTITUTE(SUBSTITUTE(Table_Styles[[#This Row],[Config]],
" {","{"),
"{ ","{"),
" }","}"),
"} ","}"),
" ,",","),
", ",","),
" :",":"),
": ",":")</f>
        <v>article{margin-bottom:30px}</v>
      </c>
    </row>
    <row r="12" spans="2:85" ht="21" customHeight="1">
      <c r="B12" s="22" t="s">
        <v>336</v>
      </c>
      <c r="C12" s="44" t="s">
        <v>1461</v>
      </c>
      <c r="D12" s="41"/>
      <c r="E12" s="41"/>
      <c r="F12" s="19" t="str">
        <f>IF(Table_Styles[[#This Row],[Font Family]]&lt;&gt;"",Table_Styles[[#This Row],[Font Family]],IF(Table_Styles[[#This Row],[Font Family Default]]&lt;&gt;"",Table_Styles[[#This Row],[Font Family Default]],""))</f>
        <v/>
      </c>
      <c r="G12" s="41"/>
      <c r="H12" s="41"/>
      <c r="I12" s="19" t="str">
        <f>IF(Table_Styles[[#This Row],[Font Size]]&lt;&gt;"",Table_Styles[[#This Row],[Font Size]],IF(Table_Styles[[#This Row],[Font Size Default]]&lt;&gt;"",Table_Styles[[#This Row],[Font Size Default]],""))</f>
        <v/>
      </c>
      <c r="J12" s="41"/>
      <c r="K12" s="41"/>
      <c r="L12" s="19" t="str">
        <f>IF(Table_Styles[[#This Row],[Font Weight]]&lt;&gt;"",Table_Styles[[#This Row],[Font Weight]],IF(Table_Styles[[#This Row],[Font Weight Default]]&lt;&gt;"",Table_Styles[[#This Row],[Font Weight Default]],""))</f>
        <v/>
      </c>
      <c r="M12" s="41"/>
      <c r="N12" s="41"/>
      <c r="O12" s="19" t="str">
        <f>IF(Table_Styles[[#This Row],[Colour]]&lt;&gt;"",Table_Styles[[#This Row],[Colour]],IF(Table_Styles[[#This Row],[Colour Default]]&lt;&gt;"",Table_Styles[[#This Row],[Colour Default]],""))</f>
        <v/>
      </c>
      <c r="P12" s="41"/>
      <c r="Q12" s="41"/>
      <c r="R12" s="19" t="str">
        <f>IF(Table_Styles[[#This Row],[Background]]&lt;&gt;"",Table_Styles[[#This Row],[Background]],IF(Table_Styles[[#This Row],[Background Default]]&lt;&gt;"",Table_Styles[[#This Row],[Background Default]],""))</f>
        <v/>
      </c>
      <c r="S12" s="41"/>
      <c r="T12" s="41"/>
      <c r="U12" s="19" t="str">
        <f>IF(Table_Styles[[#This Row],[Border]]&lt;&gt;"",Table_Styles[[#This Row],[Border]],IF(Table_Styles[[#This Row],[Border Default]]&lt;&gt;"",Table_Styles[[#This Row],[Border Default]],""))</f>
        <v/>
      </c>
      <c r="V12" s="41"/>
      <c r="W12" s="41"/>
      <c r="X12" s="19" t="str">
        <f>IF(Table_Styles[[#This Row],[Border Radius]]&lt;&gt;"",Table_Styles[[#This Row],[Border Radius]],IF(Table_Styles[[#This Row],[Border Radius Default]]&lt;&gt;"",Table_Styles[[#This Row],[Border Radius Default]],""))</f>
        <v/>
      </c>
      <c r="Y12" s="41"/>
      <c r="Z12" s="41"/>
      <c r="AA12" s="19" t="str">
        <f>IF(Table_Styles[[#This Row],[MT]]&lt;&gt;"",Table_Styles[[#This Row],[MT]],IF(Table_Styles[[#This Row],[MT Default]]&lt;&gt;"",Table_Styles[[#This Row],[MT Default]],""))</f>
        <v/>
      </c>
      <c r="AB12" s="41"/>
      <c r="AC12" s="41"/>
      <c r="AD12" s="19" t="str">
        <f>IF(Table_Styles[[#This Row],[MR]]&lt;&gt;"",Table_Styles[[#This Row],[MR]],IF(Table_Styles[[#This Row],[MR Default]]&lt;&gt;"",Table_Styles[[#This Row],[MR Default]],""))</f>
        <v/>
      </c>
      <c r="AE12" s="41"/>
      <c r="AF12" s="41"/>
      <c r="AG12" s="19" t="str">
        <f>IF(Table_Styles[[#This Row],[MB]]&lt;&gt;"",Table_Styles[[#This Row],[MB]],IF(Table_Styles[[#This Row],[MB Default]]&lt;&gt;"",Table_Styles[[#This Row],[MB Default]],""))</f>
        <v/>
      </c>
      <c r="AH12" s="41"/>
      <c r="AI12" s="41"/>
      <c r="AJ12" s="19" t="str">
        <f>IF(Table_Styles[[#This Row],[ML]]&lt;&gt;"",Table_Styles[[#This Row],[ML]],IF(Table_Styles[[#This Row],[ML Default]]&lt;&gt;"",Table_Styles[[#This Row],[ML Default]],""))</f>
        <v/>
      </c>
      <c r="AK12" s="41"/>
      <c r="AL12" s="41"/>
      <c r="AM12" s="19" t="str">
        <f>IF(Table_Styles[[#This Row],[PT]]&lt;&gt;"",Table_Styles[[#This Row],[PT]],IF(Table_Styles[[#This Row],[PT Default]]&lt;&gt;"",Table_Styles[[#This Row],[PT Default]],""))</f>
        <v/>
      </c>
      <c r="AN12" s="41"/>
      <c r="AO12" s="41"/>
      <c r="AP12" s="19" t="str">
        <f>IF(Table_Styles[[#This Row],[PR]]&lt;&gt;"",Table_Styles[[#This Row],[PR]],IF(Table_Styles[[#This Row],[PR Default]]&lt;&gt;"",Table_Styles[[#This Row],[PR Default]],""))</f>
        <v/>
      </c>
      <c r="AQ12" s="41"/>
      <c r="AR12" s="41"/>
      <c r="AS12" s="19" t="str">
        <f>IF(Table_Styles[[#This Row],[PB]]&lt;&gt;"",Table_Styles[[#This Row],[PB]],IF(Table_Styles[[#This Row],[PB Default]]&lt;&gt;"",Table_Styles[[#This Row],[PB Default]],""))</f>
        <v/>
      </c>
      <c r="AT12" s="41"/>
      <c r="AU12" s="41"/>
      <c r="AV12" s="19" t="str">
        <f>IF(Table_Styles[[#This Row],[PL]]&lt;&gt;"",Table_Styles[[#This Row],[PL]],IF(Table_Styles[[#This Row],[PL Default]]&lt;&gt;"",Table_Styles[[#This Row],[PL Default]],""))</f>
        <v/>
      </c>
      <c r="AW12" s="41"/>
      <c r="AX12" s="41"/>
      <c r="AY12" s="19" t="str">
        <f>IF(Table_Styles[[#This Row],[BT]]&lt;&gt;"",Table_Styles[[#This Row],[BT]],IF(Table_Styles[[#This Row],[BT Default]]&lt;&gt;"",Table_Styles[[#This Row],[BT Default]],""))</f>
        <v/>
      </c>
      <c r="AZ12" s="41"/>
      <c r="BA12" s="41"/>
      <c r="BB12" s="19" t="str">
        <f>IF(Table_Styles[[#This Row],[BR]]&lt;&gt;"",Table_Styles[[#This Row],[BR]],IF(Table_Styles[[#This Row],[BR Default]]&lt;&gt;"",Table_Styles[[#This Row],[BR Default]],""))</f>
        <v/>
      </c>
      <c r="BC12" s="41"/>
      <c r="BD12" s="41"/>
      <c r="BE12" s="19" t="str">
        <f>IF(Table_Styles[[#This Row],[BB]]&lt;&gt;"",Table_Styles[[#This Row],[BB]],IF(Table_Styles[[#This Row],[BB Default]]&lt;&gt;"",Table_Styles[[#This Row],[BB Default]],""))</f>
        <v/>
      </c>
      <c r="BF12" s="41"/>
      <c r="BG12" s="41"/>
      <c r="BH12" s="19" t="str">
        <f>IF(Table_Styles[[#This Row],[BL]]&lt;&gt;"",Table_Styles[[#This Row],[BL]],IF(Table_Styles[[#This Row],[BL Default]]&lt;&gt;"",Table_Styles[[#This Row],[BL Default]],""))</f>
        <v/>
      </c>
      <c r="BI12" s="41"/>
      <c r="BJ12" s="41"/>
      <c r="BK12" s="19" t="str">
        <f>IF(Table_Styles[[#This Row],[Width]]&lt;&gt;"",Table_Styles[[#This Row],[Width]],IF(Table_Styles[[#This Row],[Width Default]]&lt;&gt;"",Table_Styles[[#This Row],[Width Default]],""))</f>
        <v/>
      </c>
      <c r="BL12" s="41"/>
      <c r="BM12" s="41"/>
      <c r="BN12" s="19" t="str">
        <f>IF(Table_Styles[[#This Row],[Height]]&lt;&gt;"",Table_Styles[[#This Row],[Height]],IF(Table_Styles[[#This Row],[Height Default]]&lt;&gt;"",Table_Styles[[#This Row],[Height Default]],""))</f>
        <v/>
      </c>
      <c r="BO12" s="19"/>
      <c r="BP12" s="19"/>
      <c r="BQ12" s="19" t="str">
        <f>IF(Table_Styles[[#This Row],[Top]]&lt;&gt;"",Table_Styles[[#This Row],[Top]],IF(Table_Styles[[#This Row],[Top Default]]&lt;&gt;"",Table_Styles[[#This Row],[Top Default]],""))</f>
        <v/>
      </c>
      <c r="BR12" s="19"/>
      <c r="BS12" s="19"/>
      <c r="BT12" s="19" t="str">
        <f>IF(Table_Styles[[#This Row],[Right]]&lt;&gt;"",Table_Styles[[#This Row],[Right]],IF(Table_Styles[[#This Row],[Right Default]]&lt;&gt;"",Table_Styles[[#This Row],[Right Default]],""))</f>
        <v/>
      </c>
      <c r="BU12" s="19"/>
      <c r="BV12" s="19"/>
      <c r="BW12" s="19" t="str">
        <f>IF(Table_Styles[[#This Row],[Bottom]]&lt;&gt;"",Table_Styles[[#This Row],[Bottom]],IF(Table_Styles[[#This Row],[Bottom Default]]&lt;&gt;"",Table_Styles[[#This Row],[Bottom Default]],""))</f>
        <v/>
      </c>
      <c r="BX12" s="19"/>
      <c r="BY12" s="19"/>
      <c r="BZ12" s="19" t="str">
        <f>IF(Table_Styles[[#This Row],[Left]]&lt;&gt;"",Table_Styles[[#This Row],[Left]],IF(Table_Styles[[#This Row],[Left Default]]&lt;&gt;"",Table_Styles[[#This Row],[Left Default]],""))</f>
        <v/>
      </c>
      <c r="CA12" s="41"/>
      <c r="CB12" s="22" t="str">
        <f>IF(AND(Table_Styles[[#This Row],[Selector]]&lt;&gt;"",Table_Styles[[#This Row],[Font Family Used]]&lt;&gt;"",Table_Styles[[#This Row],[Font Weight Used]]&lt;&gt;""),Table_Styles[[#This Row],[Font Family Used]]&amp;" "&amp;Table_Styles[[#This Row],[Font Weight Used]],"")</f>
        <v/>
      </c>
      <c r="CC12" s="22" t="str">
        <f ca="1">IF(AND(Table_Styles[[#This Row],[Selector]],COUNTIF(OFFSET(CC:CC,0,0,ROW()-1,1),"="&amp;Table_Styles[[#This Row],[Font]])=0),Table_Styles[[#This Row],[Font]],"")</f>
        <v/>
      </c>
      <c r="CD12" s="22" t="str">
        <f ca="1">IF(Table_Styles[[#This Row],[Unique Font]]&lt;&gt;"",
"{""fontFamily"":"""&amp;Table_Styles[[#This Row],[Font Family Used]]&amp;""",""fontWeight"":"&amp;Table_Styles[[#This Row],[Font Weight Used]]&amp;"}","")</f>
        <v/>
      </c>
      <c r="CE1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 s="22" t="str">
        <f>IF(AND(Table_Styles[[#This Row],[Selector]]&lt;&gt;"", Table_Styles[[#This Row],[Config Properties]]&lt;&gt;""),
Table_Styles[[#This Row],[Selector]]&amp;" { "&amp;Table_Styles[[#This Row],[Config Properties]]&amp;" }","")</f>
        <v/>
      </c>
      <c r="CG12" s="22" t="str">
        <f xml:space="preserve">
SUBSTITUTE(SUBSTITUTE(SUBSTITUTE(SUBSTITUTE(SUBSTITUTE(SUBSTITUTE(SUBSTITUTE(SUBSTITUTE(Table_Styles[[#This Row],[Config]],
" {","{"),
"{ ","{"),
" }","}"),
"} ","}"),
" ,",","),
", ",","),
" :",":"),
": ",":")</f>
        <v/>
      </c>
    </row>
    <row r="13" spans="2:85" ht="29.25" thickBot="1">
      <c r="B13" s="65" t="s">
        <v>337</v>
      </c>
      <c r="C13" s="65"/>
      <c r="D13" s="76"/>
      <c r="E13" s="76"/>
      <c r="F13" s="65" t="str">
        <f>IF(Table_Styles[[#This Row],[Font Family]]&lt;&gt;"",Table_Styles[[#This Row],[Font Family]],IF(Table_Styles[[#This Row],[Font Family Default]]&lt;&gt;"",Table_Styles[[#This Row],[Font Family Default]],""))</f>
        <v/>
      </c>
      <c r="G13" s="76"/>
      <c r="H13" s="76"/>
      <c r="I13" s="65" t="str">
        <f>IF(Table_Styles[[#This Row],[Font Size]]&lt;&gt;"",Table_Styles[[#This Row],[Font Size]],IF(Table_Styles[[#This Row],[Font Size Default]]&lt;&gt;"",Table_Styles[[#This Row],[Font Size Default]],""))</f>
        <v/>
      </c>
      <c r="J13" s="76"/>
      <c r="K13" s="76"/>
      <c r="L13" s="65" t="str">
        <f>IF(Table_Styles[[#This Row],[Font Weight]]&lt;&gt;"",Table_Styles[[#This Row],[Font Weight]],IF(Table_Styles[[#This Row],[Font Weight Default]]&lt;&gt;"",Table_Styles[[#This Row],[Font Weight Default]],""))</f>
        <v/>
      </c>
      <c r="M13" s="76"/>
      <c r="N13" s="76"/>
      <c r="O13" s="65" t="str">
        <f>IF(Table_Styles[[#This Row],[Colour]]&lt;&gt;"",Table_Styles[[#This Row],[Colour]],IF(Table_Styles[[#This Row],[Colour Default]]&lt;&gt;"",Table_Styles[[#This Row],[Colour Default]],""))</f>
        <v/>
      </c>
      <c r="P13" s="76"/>
      <c r="Q13" s="76"/>
      <c r="R13" s="65" t="str">
        <f>IF(Table_Styles[[#This Row],[Background]]&lt;&gt;"",Table_Styles[[#This Row],[Background]],IF(Table_Styles[[#This Row],[Background Default]]&lt;&gt;"",Table_Styles[[#This Row],[Background Default]],""))</f>
        <v/>
      </c>
      <c r="S13" s="76"/>
      <c r="T13" s="76"/>
      <c r="U13" s="65" t="str">
        <f>IF(Table_Styles[[#This Row],[Border]]&lt;&gt;"",Table_Styles[[#This Row],[Border]],IF(Table_Styles[[#This Row],[Border Default]]&lt;&gt;"",Table_Styles[[#This Row],[Border Default]],""))</f>
        <v/>
      </c>
      <c r="V13" s="76"/>
      <c r="W13" s="76"/>
      <c r="X13" s="65" t="str">
        <f>IF(Table_Styles[[#This Row],[Border Radius]]&lt;&gt;"",Table_Styles[[#This Row],[Border Radius]],IF(Table_Styles[[#This Row],[Border Radius Default]]&lt;&gt;"",Table_Styles[[#This Row],[Border Radius Default]],""))</f>
        <v/>
      </c>
      <c r="Y13" s="76"/>
      <c r="Z13" s="76"/>
      <c r="AA13" s="65" t="str">
        <f>IF(Table_Styles[[#This Row],[MT]]&lt;&gt;"",Table_Styles[[#This Row],[MT]],IF(Table_Styles[[#This Row],[MT Default]]&lt;&gt;"",Table_Styles[[#This Row],[MT Default]],""))</f>
        <v/>
      </c>
      <c r="AB13" s="76"/>
      <c r="AC13" s="76"/>
      <c r="AD13" s="65" t="str">
        <f>IF(Table_Styles[[#This Row],[MR]]&lt;&gt;"",Table_Styles[[#This Row],[MR]],IF(Table_Styles[[#This Row],[MR Default]]&lt;&gt;"",Table_Styles[[#This Row],[MR Default]],""))</f>
        <v/>
      </c>
      <c r="AE13" s="76"/>
      <c r="AF13" s="76"/>
      <c r="AG13" s="65" t="str">
        <f>IF(Table_Styles[[#This Row],[MB]]&lt;&gt;"",Table_Styles[[#This Row],[MB]],IF(Table_Styles[[#This Row],[MB Default]]&lt;&gt;"",Table_Styles[[#This Row],[MB Default]],""))</f>
        <v/>
      </c>
      <c r="AH13" s="76"/>
      <c r="AI13" s="76"/>
      <c r="AJ13" s="65" t="str">
        <f>IF(Table_Styles[[#This Row],[ML]]&lt;&gt;"",Table_Styles[[#This Row],[ML]],IF(Table_Styles[[#This Row],[ML Default]]&lt;&gt;"",Table_Styles[[#This Row],[ML Default]],""))</f>
        <v/>
      </c>
      <c r="AK13" s="76"/>
      <c r="AL13" s="76"/>
      <c r="AM13" s="65" t="str">
        <f>IF(Table_Styles[[#This Row],[PT]]&lt;&gt;"",Table_Styles[[#This Row],[PT]],IF(Table_Styles[[#This Row],[PT Default]]&lt;&gt;"",Table_Styles[[#This Row],[PT Default]],""))</f>
        <v/>
      </c>
      <c r="AN13" s="76"/>
      <c r="AO13" s="76"/>
      <c r="AP13" s="65" t="str">
        <f>IF(Table_Styles[[#This Row],[PR]]&lt;&gt;"",Table_Styles[[#This Row],[PR]],IF(Table_Styles[[#This Row],[PR Default]]&lt;&gt;"",Table_Styles[[#This Row],[PR Default]],""))</f>
        <v/>
      </c>
      <c r="AQ13" s="76"/>
      <c r="AR13" s="76"/>
      <c r="AS13" s="65" t="str">
        <f>IF(Table_Styles[[#This Row],[PB]]&lt;&gt;"",Table_Styles[[#This Row],[PB]],IF(Table_Styles[[#This Row],[PB Default]]&lt;&gt;"",Table_Styles[[#This Row],[PB Default]],""))</f>
        <v/>
      </c>
      <c r="AT13" s="76"/>
      <c r="AU13" s="76"/>
      <c r="AV13" s="65" t="str">
        <f>IF(Table_Styles[[#This Row],[PL]]&lt;&gt;"",Table_Styles[[#This Row],[PL]],IF(Table_Styles[[#This Row],[PL Default]]&lt;&gt;"",Table_Styles[[#This Row],[PL Default]],""))</f>
        <v/>
      </c>
      <c r="AW13" s="76"/>
      <c r="AX13" s="76"/>
      <c r="AY13" s="65" t="str">
        <f>IF(Table_Styles[[#This Row],[BT]]&lt;&gt;"",Table_Styles[[#This Row],[BT]],IF(Table_Styles[[#This Row],[BT Default]]&lt;&gt;"",Table_Styles[[#This Row],[BT Default]],""))</f>
        <v/>
      </c>
      <c r="AZ13" s="76"/>
      <c r="BA13" s="76"/>
      <c r="BB13" s="65" t="str">
        <f>IF(Table_Styles[[#This Row],[BR]]&lt;&gt;"",Table_Styles[[#This Row],[BR]],IF(Table_Styles[[#This Row],[BR Default]]&lt;&gt;"",Table_Styles[[#This Row],[BR Default]],""))</f>
        <v/>
      </c>
      <c r="BC13" s="76"/>
      <c r="BD13" s="76"/>
      <c r="BE13" s="65" t="str">
        <f>IF(Table_Styles[[#This Row],[BB]]&lt;&gt;"",Table_Styles[[#This Row],[BB]],IF(Table_Styles[[#This Row],[BB Default]]&lt;&gt;"",Table_Styles[[#This Row],[BB Default]],""))</f>
        <v/>
      </c>
      <c r="BF13" s="76"/>
      <c r="BG13" s="76"/>
      <c r="BH13" s="65" t="str">
        <f>IF(Table_Styles[[#This Row],[BL]]&lt;&gt;"",Table_Styles[[#This Row],[BL]],IF(Table_Styles[[#This Row],[BL Default]]&lt;&gt;"",Table_Styles[[#This Row],[BL Default]],""))</f>
        <v/>
      </c>
      <c r="BI13" s="76"/>
      <c r="BJ13" s="76"/>
      <c r="BK13" s="65" t="str">
        <f>IF(Table_Styles[[#This Row],[Width]]&lt;&gt;"",Table_Styles[[#This Row],[Width]],IF(Table_Styles[[#This Row],[Width Default]]&lt;&gt;"",Table_Styles[[#This Row],[Width Default]],""))</f>
        <v/>
      </c>
      <c r="BL13" s="76"/>
      <c r="BM13" s="76"/>
      <c r="BN13" s="65" t="str">
        <f>IF(Table_Styles[[#This Row],[Height]]&lt;&gt;"",Table_Styles[[#This Row],[Height]],IF(Table_Styles[[#This Row],[Height Default]]&lt;&gt;"",Table_Styles[[#This Row],[Height Default]],""))</f>
        <v/>
      </c>
      <c r="BO13" s="65"/>
      <c r="BP13" s="65"/>
      <c r="BQ13" s="65" t="str">
        <f>IF(Table_Styles[[#This Row],[Top]]&lt;&gt;"",Table_Styles[[#This Row],[Top]],IF(Table_Styles[[#This Row],[Top Default]]&lt;&gt;"",Table_Styles[[#This Row],[Top Default]],""))</f>
        <v/>
      </c>
      <c r="BR13" s="65"/>
      <c r="BS13" s="65"/>
      <c r="BT13" s="65" t="str">
        <f>IF(Table_Styles[[#This Row],[Right]]&lt;&gt;"",Table_Styles[[#This Row],[Right]],IF(Table_Styles[[#This Row],[Right Default]]&lt;&gt;"",Table_Styles[[#This Row],[Right Default]],""))</f>
        <v/>
      </c>
      <c r="BU13" s="65"/>
      <c r="BV13" s="65"/>
      <c r="BW13" s="65" t="str">
        <f>IF(Table_Styles[[#This Row],[Bottom]]&lt;&gt;"",Table_Styles[[#This Row],[Bottom]],IF(Table_Styles[[#This Row],[Bottom Default]]&lt;&gt;"",Table_Styles[[#This Row],[Bottom Default]],""))</f>
        <v/>
      </c>
      <c r="BX13" s="65"/>
      <c r="BY13" s="65"/>
      <c r="BZ13" s="65" t="str">
        <f>IF(Table_Styles[[#This Row],[Left]]&lt;&gt;"",Table_Styles[[#This Row],[Left]],IF(Table_Styles[[#This Row],[Left Default]]&lt;&gt;"",Table_Styles[[#This Row],[Left Default]],""))</f>
        <v/>
      </c>
      <c r="CA13" s="76"/>
      <c r="CB13" s="65" t="str">
        <f>IF(AND(Table_Styles[[#This Row],[Selector]]&lt;&gt;"",Table_Styles[[#This Row],[Font Family Used]]&lt;&gt;"",Table_Styles[[#This Row],[Font Weight Used]]&lt;&gt;""),Table_Styles[[#This Row],[Font Family Used]]&amp;" "&amp;Table_Styles[[#This Row],[Font Weight Used]],"")</f>
        <v/>
      </c>
      <c r="CC13" s="65" t="str">
        <f ca="1">IF(AND(Table_Styles[[#This Row],[Selector]],COUNTIF(OFFSET(CC:CC,0,0,ROW()-1,1),"="&amp;Table_Styles[[#This Row],[Font]])=0),Table_Styles[[#This Row],[Font]],"")</f>
        <v/>
      </c>
      <c r="CD13" s="65" t="str">
        <f ca="1">IF(Table_Styles[[#This Row],[Unique Font]]&lt;&gt;"",
"{""fontFamily"":"""&amp;Table_Styles[[#This Row],[Font Family Used]]&amp;""",""fontWeight"":"&amp;Table_Styles[[#This Row],[Font Weight Used]]&amp;"}","")</f>
        <v/>
      </c>
      <c r="CE13" s="6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65" t="str">
        <f>IF(AND(Table_Styles[[#This Row],[Selector]]&lt;&gt;"", Table_Styles[[#This Row],[Config Properties]]&lt;&gt;""),
Table_Styles[[#This Row],[Selector]]&amp;" { "&amp;Table_Styles[[#This Row],[Config Properties]]&amp;" }","")</f>
        <v/>
      </c>
      <c r="CG13" s="65" t="str">
        <f xml:space="preserve">
SUBSTITUTE(SUBSTITUTE(SUBSTITUTE(SUBSTITUTE(SUBSTITUTE(SUBSTITUTE(SUBSTITUTE(SUBSTITUTE(Table_Styles[[#This Row],[Config]],
" {","{"),
"{ ","{"),
" }","}"),
"} ","}"),
" ,",","),
", ",","),
" :",":"),
": ",":")</f>
        <v/>
      </c>
    </row>
    <row r="14" spans="2:85" ht="21" customHeight="1">
      <c r="B14" t="s">
        <v>623</v>
      </c>
      <c r="C14" s="22" t="s">
        <v>326</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41"/>
      <c r="CB14" t="str">
        <f>IF(AND(Table_Styles[[#This Row],[Selector]]&lt;&gt;"",Table_Styles[[#This Row],[Font Family Used]]&lt;&gt;"",Table_Styles[[#This Row],[Font Weight Used]]&lt;&gt;""),Table_Styles[[#This Row],[Font Family Used]]&amp;" "&amp;Table_Styles[[#This Row],[Font Weight Used]],"")</f>
        <v/>
      </c>
      <c r="CC14" t="str">
        <f ca="1">IF(AND(Table_Styles[[#This Row],[Selector]],COUNTIF(OFFSET(CC:CC,0,0,ROW()-1,1),"="&amp;Table_Styles[[#This Row],[Font]])=0),Table_Styles[[#This Row],[Font]],"")</f>
        <v/>
      </c>
      <c r="CD14" t="str">
        <f ca="1">IF(Table_Styles[[#This Row],[Unique Font]]&lt;&gt;"",
"{""fontFamily"":"""&amp;Table_Styles[[#This Row],[Font Family Used]]&amp;""",""fontWeight"":"&amp;Table_Styles[[#This Row],[Font Weight Used]]&amp;"}","")</f>
        <v/>
      </c>
      <c r="CE1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 s="22" t="str">
        <f>IF(AND(Table_Styles[[#This Row],[Selector]]&lt;&gt;"", Table_Styles[[#This Row],[Config Properties]]&lt;&gt;""),
Table_Styles[[#This Row],[Selector]]&amp;" { "&amp;Table_Styles[[#This Row],[Config Properties]]&amp;" }","")</f>
        <v/>
      </c>
      <c r="CG14" s="22" t="str">
        <f xml:space="preserve">
SUBSTITUTE(SUBSTITUTE(SUBSTITUTE(SUBSTITUTE(SUBSTITUTE(SUBSTITUTE(SUBSTITUTE(SUBSTITUTE(Table_Styles[[#This Row],[Config]],
" {","{"),
"{ ","{"),
" }","}"),
"} ","}"),
" ,",","),
", ",","),
" :",":"),
": ",":")</f>
        <v/>
      </c>
    </row>
    <row r="15" spans="2:85" ht="21" customHeight="1">
      <c r="B15" s="22" t="s">
        <v>22</v>
      </c>
      <c r="C15" s="44" t="s">
        <v>338</v>
      </c>
      <c r="D15" s="41"/>
      <c r="E15" s="41" t="str">
        <f>Settings_Styling_Font_Headings</f>
        <v>Roboto</v>
      </c>
      <c r="F15" s="19" t="str">
        <f>IF(Table_Styles[[#This Row],[Font Family]]&lt;&gt;"",Table_Styles[[#This Row],[Font Family]],IF(Table_Styles[[#This Row],[Font Family Default]]&lt;&gt;"",Table_Styles[[#This Row],[Font Family Default]],""))</f>
        <v>Roboto</v>
      </c>
      <c r="G15" s="41"/>
      <c r="H15" s="43" t="s">
        <v>322</v>
      </c>
      <c r="I15" s="19" t="str">
        <f>IF(Table_Styles[[#This Row],[Font Size]]&lt;&gt;"",Table_Styles[[#This Row],[Font Size]],IF(Table_Styles[[#This Row],[Font Size Default]]&lt;&gt;"",Table_Styles[[#This Row],[Font Size Default]],""))</f>
        <v>30px</v>
      </c>
      <c r="J15" s="41"/>
      <c r="K15" s="41">
        <f>Settings_Styling_Font_Weight_Headings</f>
        <v>400</v>
      </c>
      <c r="L15" s="19">
        <f>IF(Table_Styles[[#This Row],[Font Weight]]&lt;&gt;"",Table_Styles[[#This Row],[Font Weight]],IF(Table_Styles[[#This Row],[Font Weight Default]]&lt;&gt;"",Table_Styles[[#This Row],[Font Weight Default]],""))</f>
        <v>400</v>
      </c>
      <c r="M15" s="41"/>
      <c r="N15" s="41"/>
      <c r="O15" s="19" t="str">
        <f>IF(Table_Styles[[#This Row],[Colour]]&lt;&gt;"",Table_Styles[[#This Row],[Colour]],IF(Table_Styles[[#This Row],[Colour Default]]&lt;&gt;"",Table_Styles[[#This Row],[Colour Default]],""))</f>
        <v/>
      </c>
      <c r="P15" s="41"/>
      <c r="Q15" s="41"/>
      <c r="R15" s="19" t="str">
        <f>IF(Table_Styles[[#This Row],[Background]]&lt;&gt;"",Table_Styles[[#This Row],[Background]],IF(Table_Styles[[#This Row],[Background Default]]&lt;&gt;"",Table_Styles[[#This Row],[Background Default]],""))</f>
        <v/>
      </c>
      <c r="S15" s="41"/>
      <c r="T15" s="41"/>
      <c r="U15" s="19" t="str">
        <f>IF(Table_Styles[[#This Row],[Border]]&lt;&gt;"",Table_Styles[[#This Row],[Border]],IF(Table_Styles[[#This Row],[Border Default]]&lt;&gt;"",Table_Styles[[#This Row],[Border Default]],""))</f>
        <v/>
      </c>
      <c r="V15" s="41"/>
      <c r="W15" s="41"/>
      <c r="X15" s="19" t="str">
        <f>IF(Table_Styles[[#This Row],[Border Radius]]&lt;&gt;"",Table_Styles[[#This Row],[Border Radius]],IF(Table_Styles[[#This Row],[Border Radius Default]]&lt;&gt;"",Table_Styles[[#This Row],[Border Radius Default]],""))</f>
        <v/>
      </c>
      <c r="Y15" s="41"/>
      <c r="Z15" s="41" t="s">
        <v>339</v>
      </c>
      <c r="AA15" s="19" t="str">
        <f>IF(Table_Styles[[#This Row],[MT]]&lt;&gt;"",Table_Styles[[#This Row],[MT]],IF(Table_Styles[[#This Row],[MT Default]]&lt;&gt;"",Table_Styles[[#This Row],[MT Default]],""))</f>
        <v>10px</v>
      </c>
      <c r="AB15" s="41"/>
      <c r="AC15" s="41"/>
      <c r="AD15" s="19" t="str">
        <f>IF(Table_Styles[[#This Row],[MR]]&lt;&gt;"",Table_Styles[[#This Row],[MR]],IF(Table_Styles[[#This Row],[MR Default]]&lt;&gt;"",Table_Styles[[#This Row],[MR Default]],""))</f>
        <v/>
      </c>
      <c r="AE15" s="41"/>
      <c r="AF15" s="41">
        <v>0</v>
      </c>
      <c r="AG15" s="19">
        <f>IF(Table_Styles[[#This Row],[MB]]&lt;&gt;"",Table_Styles[[#This Row],[MB]],IF(Table_Styles[[#This Row],[MB Default]]&lt;&gt;"",Table_Styles[[#This Row],[MB Default]],""))</f>
        <v>0</v>
      </c>
      <c r="AH15" s="41"/>
      <c r="AI15" s="41"/>
      <c r="AJ15" s="19" t="str">
        <f>IF(Table_Styles[[#This Row],[ML]]&lt;&gt;"",Table_Styles[[#This Row],[ML]],IF(Table_Styles[[#This Row],[ML Default]]&lt;&gt;"",Table_Styles[[#This Row],[ML Default]],""))</f>
        <v/>
      </c>
      <c r="AK15" s="41"/>
      <c r="AL15" s="41"/>
      <c r="AM15" s="19" t="str">
        <f>IF(Table_Styles[[#This Row],[PT]]&lt;&gt;"",Table_Styles[[#This Row],[PT]],IF(Table_Styles[[#This Row],[PT Default]]&lt;&gt;"",Table_Styles[[#This Row],[PT Default]],""))</f>
        <v/>
      </c>
      <c r="AN15" s="41"/>
      <c r="AO15" s="41"/>
      <c r="AP15" s="19" t="str">
        <f>IF(Table_Styles[[#This Row],[PR]]&lt;&gt;"",Table_Styles[[#This Row],[PR]],IF(Table_Styles[[#This Row],[PR Default]]&lt;&gt;"",Table_Styles[[#This Row],[PR Default]],""))</f>
        <v/>
      </c>
      <c r="AQ15" s="41"/>
      <c r="AR15" s="41"/>
      <c r="AS15" s="19" t="str">
        <f>IF(Table_Styles[[#This Row],[PB]]&lt;&gt;"",Table_Styles[[#This Row],[PB]],IF(Table_Styles[[#This Row],[PB Default]]&lt;&gt;"",Table_Styles[[#This Row],[PB Default]],""))</f>
        <v/>
      </c>
      <c r="AT15" s="41"/>
      <c r="AU15" s="41"/>
      <c r="AV15" s="19" t="str">
        <f>IF(Table_Styles[[#This Row],[PL]]&lt;&gt;"",Table_Styles[[#This Row],[PL]],IF(Table_Styles[[#This Row],[PL Default]]&lt;&gt;"",Table_Styles[[#This Row],[PL Default]],""))</f>
        <v/>
      </c>
      <c r="AW15" s="41"/>
      <c r="AX15" s="41"/>
      <c r="AY15" s="19" t="str">
        <f>IF(Table_Styles[[#This Row],[BT]]&lt;&gt;"",Table_Styles[[#This Row],[BT]],IF(Table_Styles[[#This Row],[BT Default]]&lt;&gt;"",Table_Styles[[#This Row],[BT Default]],""))</f>
        <v/>
      </c>
      <c r="AZ15" s="41"/>
      <c r="BA15" s="41"/>
      <c r="BB15" s="19" t="str">
        <f>IF(Table_Styles[[#This Row],[BR]]&lt;&gt;"",Table_Styles[[#This Row],[BR]],IF(Table_Styles[[#This Row],[BR Default]]&lt;&gt;"",Table_Styles[[#This Row],[BR Default]],""))</f>
        <v/>
      </c>
      <c r="BC15" s="41"/>
      <c r="BD15" s="41"/>
      <c r="BE15" s="19" t="str">
        <f>IF(Table_Styles[[#This Row],[BB]]&lt;&gt;"",Table_Styles[[#This Row],[BB]],IF(Table_Styles[[#This Row],[BB Default]]&lt;&gt;"",Table_Styles[[#This Row],[BB Default]],""))</f>
        <v/>
      </c>
      <c r="BF15" s="41"/>
      <c r="BG15" s="41"/>
      <c r="BH15" s="19" t="str">
        <f>IF(Table_Styles[[#This Row],[BL]]&lt;&gt;"",Table_Styles[[#This Row],[BL]],IF(Table_Styles[[#This Row],[BL Default]]&lt;&gt;"",Table_Styles[[#This Row],[BL Default]],""))</f>
        <v/>
      </c>
      <c r="BI15" s="41"/>
      <c r="BJ15" s="41"/>
      <c r="BK15" s="19" t="str">
        <f>IF(Table_Styles[[#This Row],[Width]]&lt;&gt;"",Table_Styles[[#This Row],[Width]],IF(Table_Styles[[#This Row],[Width Default]]&lt;&gt;"",Table_Styles[[#This Row],[Width Default]],""))</f>
        <v/>
      </c>
      <c r="BL15" s="41"/>
      <c r="BM15" s="41"/>
      <c r="BN15" s="19" t="str">
        <f>IF(Table_Styles[[#This Row],[Height]]&lt;&gt;"",Table_Styles[[#This Row],[Height]],IF(Table_Styles[[#This Row],[Height Default]]&lt;&gt;"",Table_Styles[[#This Row],[Height Default]],""))</f>
        <v/>
      </c>
      <c r="BO15" s="19"/>
      <c r="BP15" s="19"/>
      <c r="BQ15" s="19" t="str">
        <f>IF(Table_Styles[[#This Row],[Top]]&lt;&gt;"",Table_Styles[[#This Row],[Top]],IF(Table_Styles[[#This Row],[Top Default]]&lt;&gt;"",Table_Styles[[#This Row],[Top Default]],""))</f>
        <v/>
      </c>
      <c r="BR15" s="19"/>
      <c r="BS15" s="19"/>
      <c r="BT15" s="19" t="str">
        <f>IF(Table_Styles[[#This Row],[Right]]&lt;&gt;"",Table_Styles[[#This Row],[Right]],IF(Table_Styles[[#This Row],[Right Default]]&lt;&gt;"",Table_Styles[[#This Row],[Right Default]],""))</f>
        <v/>
      </c>
      <c r="BU15" s="19"/>
      <c r="BV15" s="19"/>
      <c r="BW15" s="19" t="str">
        <f>IF(Table_Styles[[#This Row],[Bottom]]&lt;&gt;"",Table_Styles[[#This Row],[Bottom]],IF(Table_Styles[[#This Row],[Bottom Default]]&lt;&gt;"",Table_Styles[[#This Row],[Bottom Default]],""))</f>
        <v/>
      </c>
      <c r="BX15" s="19"/>
      <c r="BY15" s="19"/>
      <c r="BZ15" s="19" t="str">
        <f>IF(Table_Styles[[#This Row],[Left]]&lt;&gt;"",Table_Styles[[#This Row],[Left]],IF(Table_Styles[[#This Row],[Left Default]]&lt;&gt;"",Table_Styles[[#This Row],[Left Default]],""))</f>
        <v/>
      </c>
      <c r="CA15" s="41"/>
      <c r="CB15" s="22" t="str">
        <f>IF(AND(Table_Styles[[#This Row],[Selector]]&lt;&gt;"",Table_Styles[[#This Row],[Font Family Used]]&lt;&gt;"",Table_Styles[[#This Row],[Font Weight Used]]&lt;&gt;""),Table_Styles[[#This Row],[Font Family Used]]&amp;" "&amp;Table_Styles[[#This Row],[Font Weight Used]],"")</f>
        <v>Roboto 400</v>
      </c>
      <c r="CC15" s="22" t="str">
        <f ca="1">IF(AND(Table_Styles[[#This Row],[Selector]],COUNTIF(OFFSET(CC:CC,0,0,ROW()-1,1),"="&amp;Table_Styles[[#This Row],[Font]])=0),Table_Styles[[#This Row],[Font]],"")</f>
        <v/>
      </c>
      <c r="CD15" s="22" t="str">
        <f ca="1">IF(Table_Styles[[#This Row],[Unique Font]]&lt;&gt;"",
"{""fontFamily"":"""&amp;Table_Styles[[#This Row],[Font Family Used]]&amp;""",""fontWeight"":"&amp;Table_Styles[[#This Row],[Font Weight Used]]&amp;"}","")</f>
        <v/>
      </c>
      <c r="CE1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30px;font-weight: 400;margin-top: 10px;margin-bottom: 0</v>
      </c>
      <c r="CF15" s="22" t="str">
        <f>IF(AND(Table_Styles[[#This Row],[Selector]]&lt;&gt;"", Table_Styles[[#This Row],[Config Properties]]&lt;&gt;""),
Table_Styles[[#This Row],[Selector]]&amp;" { "&amp;Table_Styles[[#This Row],[Config Properties]]&amp;" }","")</f>
        <v>section h2 { font-family: 'Roboto';font-size: 30px;font-weight: 400;margin-top: 10px;margin-bottom: 0 }</v>
      </c>
      <c r="CG15" s="22" t="str">
        <f xml:space="preserve">
SUBSTITUTE(SUBSTITUTE(SUBSTITUTE(SUBSTITUTE(SUBSTITUTE(SUBSTITUTE(SUBSTITUTE(SUBSTITUTE(Table_Styles[[#This Row],[Config]],
" {","{"),
"{ ","{"),
" }","}"),
"} ","}"),
" ,",","),
", ",","),
" :",":"),
": ",":")</f>
        <v>section h2{font-family:'Roboto';font-size:30px;font-weight:400;margin-top:10px;margin-bottom:0}</v>
      </c>
    </row>
    <row r="16" spans="2:85" ht="21" customHeight="1">
      <c r="B16" s="22" t="s">
        <v>23</v>
      </c>
      <c r="C16" s="44" t="s">
        <v>340</v>
      </c>
      <c r="D16" s="41"/>
      <c r="E16" s="41" t="str">
        <f>Settings_Styling_Font_Headings</f>
        <v>Roboto</v>
      </c>
      <c r="F16" s="19" t="str">
        <f>IF(Table_Styles[[#This Row],[Font Family]]&lt;&gt;"",Table_Styles[[#This Row],[Font Family]],IF(Table_Styles[[#This Row],[Font Family Default]]&lt;&gt;"",Table_Styles[[#This Row],[Font Family Default]],""))</f>
        <v>Roboto</v>
      </c>
      <c r="G16" s="41"/>
      <c r="H16" s="41" t="s">
        <v>341</v>
      </c>
      <c r="I16" s="19" t="str">
        <f>IF(Table_Styles[[#This Row],[Font Size]]&lt;&gt;"",Table_Styles[[#This Row],[Font Size]],IF(Table_Styles[[#This Row],[Font Size Default]]&lt;&gt;"",Table_Styles[[#This Row],[Font Size Default]],""))</f>
        <v>24px</v>
      </c>
      <c r="J16" s="41"/>
      <c r="K16" s="41">
        <v>400</v>
      </c>
      <c r="L16" s="19">
        <f>IF(Table_Styles[[#This Row],[Font Weight]]&lt;&gt;"",Table_Styles[[#This Row],[Font Weight]],IF(Table_Styles[[#This Row],[Font Weight Default]]&lt;&gt;"",Table_Styles[[#This Row],[Font Weight Default]],""))</f>
        <v>400</v>
      </c>
      <c r="M16" s="41"/>
      <c r="N16" s="41"/>
      <c r="O16" s="19" t="str">
        <f>IF(Table_Styles[[#This Row],[Colour]]&lt;&gt;"",Table_Styles[[#This Row],[Colour]],IF(Table_Styles[[#This Row],[Colour Default]]&lt;&gt;"",Table_Styles[[#This Row],[Colour Default]],""))</f>
        <v/>
      </c>
      <c r="P16" s="41"/>
      <c r="Q16" s="41"/>
      <c r="R16" s="19" t="str">
        <f>IF(Table_Styles[[#This Row],[Background]]&lt;&gt;"",Table_Styles[[#This Row],[Background]],IF(Table_Styles[[#This Row],[Background Default]]&lt;&gt;"",Table_Styles[[#This Row],[Background Default]],""))</f>
        <v/>
      </c>
      <c r="S16" s="41"/>
      <c r="T16" s="41"/>
      <c r="U16" s="19" t="str">
        <f>IF(Table_Styles[[#This Row],[Border]]&lt;&gt;"",Table_Styles[[#This Row],[Border]],IF(Table_Styles[[#This Row],[Border Default]]&lt;&gt;"",Table_Styles[[#This Row],[Border Default]],""))</f>
        <v/>
      </c>
      <c r="V16" s="41"/>
      <c r="W16" s="41"/>
      <c r="X16" s="19" t="str">
        <f>IF(Table_Styles[[#This Row],[Border Radius]]&lt;&gt;"",Table_Styles[[#This Row],[Border Radius]],IF(Table_Styles[[#This Row],[Border Radius Default]]&lt;&gt;"",Table_Styles[[#This Row],[Border Radius Default]],""))</f>
        <v/>
      </c>
      <c r="Y16" s="41" t="s">
        <v>335</v>
      </c>
      <c r="Z16" s="41" t="s">
        <v>328</v>
      </c>
      <c r="AA16" s="19" t="str">
        <f>IF(Table_Styles[[#This Row],[MT]]&lt;&gt;"",Table_Styles[[#This Row],[MT]],IF(Table_Styles[[#This Row],[MT Default]]&lt;&gt;"",Table_Styles[[#This Row],[MT Default]],""))</f>
        <v>20px</v>
      </c>
      <c r="AB16" s="41"/>
      <c r="AC16" s="41"/>
      <c r="AD16" s="19" t="str">
        <f>IF(Table_Styles[[#This Row],[MR]]&lt;&gt;"",Table_Styles[[#This Row],[MR]],IF(Table_Styles[[#This Row],[MR Default]]&lt;&gt;"",Table_Styles[[#This Row],[MR Default]],""))</f>
        <v/>
      </c>
      <c r="AE16" s="41"/>
      <c r="AF16" s="41">
        <v>0</v>
      </c>
      <c r="AG16" s="19">
        <f>IF(Table_Styles[[#This Row],[MB]]&lt;&gt;"",Table_Styles[[#This Row],[MB]],IF(Table_Styles[[#This Row],[MB Default]]&lt;&gt;"",Table_Styles[[#This Row],[MB Default]],""))</f>
        <v>0</v>
      </c>
      <c r="AH16" s="41"/>
      <c r="AI16" s="41"/>
      <c r="AJ16" s="19" t="str">
        <f>IF(Table_Styles[[#This Row],[ML]]&lt;&gt;"",Table_Styles[[#This Row],[ML]],IF(Table_Styles[[#This Row],[ML Default]]&lt;&gt;"",Table_Styles[[#This Row],[ML Default]],""))</f>
        <v/>
      </c>
      <c r="AK16" s="41"/>
      <c r="AL16" s="41"/>
      <c r="AM16" s="19" t="str">
        <f>IF(Table_Styles[[#This Row],[PT]]&lt;&gt;"",Table_Styles[[#This Row],[PT]],IF(Table_Styles[[#This Row],[PT Default]]&lt;&gt;"",Table_Styles[[#This Row],[PT Default]],""))</f>
        <v/>
      </c>
      <c r="AN16" s="41"/>
      <c r="AO16" s="41"/>
      <c r="AP16" s="19" t="str">
        <f>IF(Table_Styles[[#This Row],[PR]]&lt;&gt;"",Table_Styles[[#This Row],[PR]],IF(Table_Styles[[#This Row],[PR Default]]&lt;&gt;"",Table_Styles[[#This Row],[PR Default]],""))</f>
        <v/>
      </c>
      <c r="AQ16" s="41"/>
      <c r="AR16" s="41"/>
      <c r="AS16" s="19" t="str">
        <f>IF(Table_Styles[[#This Row],[PB]]&lt;&gt;"",Table_Styles[[#This Row],[PB]],IF(Table_Styles[[#This Row],[PB Default]]&lt;&gt;"",Table_Styles[[#This Row],[PB Default]],""))</f>
        <v/>
      </c>
      <c r="AT16" s="41"/>
      <c r="AU16" s="41"/>
      <c r="AV16" s="19" t="str">
        <f>IF(Table_Styles[[#This Row],[PL]]&lt;&gt;"",Table_Styles[[#This Row],[PL]],IF(Table_Styles[[#This Row],[PL Default]]&lt;&gt;"",Table_Styles[[#This Row],[PL Default]],""))</f>
        <v/>
      </c>
      <c r="AW16" s="41"/>
      <c r="AX16" s="41"/>
      <c r="AY16" s="19" t="str">
        <f>IF(Table_Styles[[#This Row],[BT]]&lt;&gt;"",Table_Styles[[#This Row],[BT]],IF(Table_Styles[[#This Row],[BT Default]]&lt;&gt;"",Table_Styles[[#This Row],[BT Default]],""))</f>
        <v/>
      </c>
      <c r="AZ16" s="41"/>
      <c r="BA16" s="41"/>
      <c r="BB16" s="19" t="str">
        <f>IF(Table_Styles[[#This Row],[BR]]&lt;&gt;"",Table_Styles[[#This Row],[BR]],IF(Table_Styles[[#This Row],[BR Default]]&lt;&gt;"",Table_Styles[[#This Row],[BR Default]],""))</f>
        <v/>
      </c>
      <c r="BC16" s="41"/>
      <c r="BD16" s="41"/>
      <c r="BE16" s="19" t="str">
        <f>IF(Table_Styles[[#This Row],[BB]]&lt;&gt;"",Table_Styles[[#This Row],[BB]],IF(Table_Styles[[#This Row],[BB Default]]&lt;&gt;"",Table_Styles[[#This Row],[BB Default]],""))</f>
        <v/>
      </c>
      <c r="BF16" s="41"/>
      <c r="BG16" s="41"/>
      <c r="BH16" s="19" t="str">
        <f>IF(Table_Styles[[#This Row],[BL]]&lt;&gt;"",Table_Styles[[#This Row],[BL]],IF(Table_Styles[[#This Row],[BL Default]]&lt;&gt;"",Table_Styles[[#This Row],[BL Default]],""))</f>
        <v/>
      </c>
      <c r="BI16" s="41"/>
      <c r="BJ16" s="41"/>
      <c r="BK16" s="19" t="str">
        <f>IF(Table_Styles[[#This Row],[Width]]&lt;&gt;"",Table_Styles[[#This Row],[Width]],IF(Table_Styles[[#This Row],[Width Default]]&lt;&gt;"",Table_Styles[[#This Row],[Width Default]],""))</f>
        <v/>
      </c>
      <c r="BL16" s="41"/>
      <c r="BM16" s="41"/>
      <c r="BN16" s="19" t="str">
        <f>IF(Table_Styles[[#This Row],[Height]]&lt;&gt;"",Table_Styles[[#This Row],[Height]],IF(Table_Styles[[#This Row],[Height Default]]&lt;&gt;"",Table_Styles[[#This Row],[Height Default]],""))</f>
        <v/>
      </c>
      <c r="BO16" s="19"/>
      <c r="BP16" s="19"/>
      <c r="BQ16" s="19" t="str">
        <f>IF(Table_Styles[[#This Row],[Top]]&lt;&gt;"",Table_Styles[[#This Row],[Top]],IF(Table_Styles[[#This Row],[Top Default]]&lt;&gt;"",Table_Styles[[#This Row],[Top Default]],""))</f>
        <v/>
      </c>
      <c r="BR16" s="19"/>
      <c r="BS16" s="19"/>
      <c r="BT16" s="19" t="str">
        <f>IF(Table_Styles[[#This Row],[Right]]&lt;&gt;"",Table_Styles[[#This Row],[Right]],IF(Table_Styles[[#This Row],[Right Default]]&lt;&gt;"",Table_Styles[[#This Row],[Right Default]],""))</f>
        <v/>
      </c>
      <c r="BU16" s="19"/>
      <c r="BV16" s="19"/>
      <c r="BW16" s="19" t="str">
        <f>IF(Table_Styles[[#This Row],[Bottom]]&lt;&gt;"",Table_Styles[[#This Row],[Bottom]],IF(Table_Styles[[#This Row],[Bottom Default]]&lt;&gt;"",Table_Styles[[#This Row],[Bottom Default]],""))</f>
        <v/>
      </c>
      <c r="BX16" s="19"/>
      <c r="BY16" s="19"/>
      <c r="BZ16" s="19" t="str">
        <f>IF(Table_Styles[[#This Row],[Left]]&lt;&gt;"",Table_Styles[[#This Row],[Left]],IF(Table_Styles[[#This Row],[Left Default]]&lt;&gt;"",Table_Styles[[#This Row],[Left Default]],""))</f>
        <v/>
      </c>
      <c r="CA16" s="41"/>
      <c r="CB16" s="22" t="str">
        <f>IF(AND(Table_Styles[[#This Row],[Selector]]&lt;&gt;"",Table_Styles[[#This Row],[Font Family Used]]&lt;&gt;"",Table_Styles[[#This Row],[Font Weight Used]]&lt;&gt;""),Table_Styles[[#This Row],[Font Family Used]]&amp;" "&amp;Table_Styles[[#This Row],[Font Weight Used]],"")</f>
        <v>Roboto 400</v>
      </c>
      <c r="CC16" s="22" t="str">
        <f ca="1">IF(AND(Table_Styles[[#This Row],[Selector]],COUNTIF(OFFSET(CC:CC,0,0,ROW()-1,1),"="&amp;Table_Styles[[#This Row],[Font]])=0),Table_Styles[[#This Row],[Font]],"")</f>
        <v/>
      </c>
      <c r="CD16" s="22" t="str">
        <f ca="1">IF(Table_Styles[[#This Row],[Unique Font]]&lt;&gt;"",
"{""fontFamily"":"""&amp;Table_Styles[[#This Row],[Font Family Used]]&amp;""",""fontWeight"":"&amp;Table_Styles[[#This Row],[Font Weight Used]]&amp;"}","")</f>
        <v/>
      </c>
      <c r="CE1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24px;font-weight: 400;margin-top: 20px;margin-bottom: 0</v>
      </c>
      <c r="CF16" s="22" t="str">
        <f>IF(AND(Table_Styles[[#This Row],[Selector]]&lt;&gt;"", Table_Styles[[#This Row],[Config Properties]]&lt;&gt;""),
Table_Styles[[#This Row],[Selector]]&amp;" { "&amp;Table_Styles[[#This Row],[Config Properties]]&amp;" }","")</f>
        <v>section h3 { font-family: 'Roboto';font-size: 24px;font-weight: 400;margin-top: 20px;margin-bottom: 0 }</v>
      </c>
      <c r="CG16" s="22" t="str">
        <f xml:space="preserve">
SUBSTITUTE(SUBSTITUTE(SUBSTITUTE(SUBSTITUTE(SUBSTITUTE(SUBSTITUTE(SUBSTITUTE(SUBSTITUTE(Table_Styles[[#This Row],[Config]],
" {","{"),
"{ ","{"),
" }","}"),
"} ","}"),
" ,",","),
", ",","),
" :",":"),
": ",":")</f>
        <v>section h3{font-family:'Roboto';font-size:24px;font-weight:400;margin-top:20px;margin-bottom:0}</v>
      </c>
    </row>
    <row r="17" spans="2:85" ht="21" customHeight="1">
      <c r="B17" s="22" t="s">
        <v>342</v>
      </c>
      <c r="C17" s="44" t="s">
        <v>343</v>
      </c>
      <c r="D17" s="41"/>
      <c r="E17" s="41" t="str">
        <f>Settings_Styling_Font_Headings</f>
        <v>Roboto</v>
      </c>
      <c r="F17" s="19" t="str">
        <f>IF(Table_Styles[[#This Row],[Font Family]]&lt;&gt;"",Table_Styles[[#This Row],[Font Family]],IF(Table_Styles[[#This Row],[Font Family Default]]&lt;&gt;"",Table_Styles[[#This Row],[Font Family Default]],""))</f>
        <v>Roboto</v>
      </c>
      <c r="G17" s="41"/>
      <c r="H17" s="41" t="s">
        <v>335</v>
      </c>
      <c r="I17" s="19" t="str">
        <f>IF(Table_Styles[[#This Row],[Font Size]]&lt;&gt;"",Table_Styles[[#This Row],[Font Size]],IF(Table_Styles[[#This Row],[Font Size Default]]&lt;&gt;"",Table_Styles[[#This Row],[Font Size Default]],""))</f>
        <v>20px</v>
      </c>
      <c r="J17" s="41"/>
      <c r="K17" s="41">
        <v>400</v>
      </c>
      <c r="L17" s="19">
        <f>IF(Table_Styles[[#This Row],[Font Weight]]&lt;&gt;"",Table_Styles[[#This Row],[Font Weight]],IF(Table_Styles[[#This Row],[Font Weight Default]]&lt;&gt;"",Table_Styles[[#This Row],[Font Weight Default]],""))</f>
        <v>400</v>
      </c>
      <c r="M17" s="41"/>
      <c r="N17" s="41"/>
      <c r="O17" s="19" t="str">
        <f>IF(Table_Styles[[#This Row],[Colour]]&lt;&gt;"",Table_Styles[[#This Row],[Colour]],IF(Table_Styles[[#This Row],[Colour Default]]&lt;&gt;"",Table_Styles[[#This Row],[Colour Default]],""))</f>
        <v/>
      </c>
      <c r="P17" s="41"/>
      <c r="Q17" s="41"/>
      <c r="R17" s="19" t="str">
        <f>IF(Table_Styles[[#This Row],[Background]]&lt;&gt;"",Table_Styles[[#This Row],[Background]],IF(Table_Styles[[#This Row],[Background Default]]&lt;&gt;"",Table_Styles[[#This Row],[Background Default]],""))</f>
        <v/>
      </c>
      <c r="S17" s="41"/>
      <c r="T17" s="41"/>
      <c r="U17" s="19" t="str">
        <f>IF(Table_Styles[[#This Row],[Border]]&lt;&gt;"",Table_Styles[[#This Row],[Border]],IF(Table_Styles[[#This Row],[Border Default]]&lt;&gt;"",Table_Styles[[#This Row],[Border Default]],""))</f>
        <v/>
      </c>
      <c r="V17" s="41"/>
      <c r="W17" s="41"/>
      <c r="X17" s="19" t="str">
        <f>IF(Table_Styles[[#This Row],[Border Radius]]&lt;&gt;"",Table_Styles[[#This Row],[Border Radius]],IF(Table_Styles[[#This Row],[Border Radius Default]]&lt;&gt;"",Table_Styles[[#This Row],[Border Radius Default]],""))</f>
        <v/>
      </c>
      <c r="Y17" s="41"/>
      <c r="Z17" s="41">
        <v>0</v>
      </c>
      <c r="AA17" s="19">
        <f>IF(Table_Styles[[#This Row],[MT]]&lt;&gt;"",Table_Styles[[#This Row],[MT]],IF(Table_Styles[[#This Row],[MT Default]]&lt;&gt;"",Table_Styles[[#This Row],[MT Default]],""))</f>
        <v>0</v>
      </c>
      <c r="AB17" s="41"/>
      <c r="AC17" s="41"/>
      <c r="AD17" s="19" t="str">
        <f>IF(Table_Styles[[#This Row],[MR]]&lt;&gt;"",Table_Styles[[#This Row],[MR]],IF(Table_Styles[[#This Row],[MR Default]]&lt;&gt;"",Table_Styles[[#This Row],[MR Default]],""))</f>
        <v/>
      </c>
      <c r="AE17" s="41"/>
      <c r="AF17" s="41">
        <v>0</v>
      </c>
      <c r="AG17" s="19">
        <f>IF(Table_Styles[[#This Row],[MB]]&lt;&gt;"",Table_Styles[[#This Row],[MB]],IF(Table_Styles[[#This Row],[MB Default]]&lt;&gt;"",Table_Styles[[#This Row],[MB Default]],""))</f>
        <v>0</v>
      </c>
      <c r="AH17" s="41"/>
      <c r="AI17" s="41"/>
      <c r="AJ17" s="19" t="str">
        <f>IF(Table_Styles[[#This Row],[ML]]&lt;&gt;"",Table_Styles[[#This Row],[ML]],IF(Table_Styles[[#This Row],[ML Default]]&lt;&gt;"",Table_Styles[[#This Row],[ML Default]],""))</f>
        <v/>
      </c>
      <c r="AK17" s="41"/>
      <c r="AL17" s="41"/>
      <c r="AM17" s="19" t="str">
        <f>IF(Table_Styles[[#This Row],[PT]]&lt;&gt;"",Table_Styles[[#This Row],[PT]],IF(Table_Styles[[#This Row],[PT Default]]&lt;&gt;"",Table_Styles[[#This Row],[PT Default]],""))</f>
        <v/>
      </c>
      <c r="AN17" s="41"/>
      <c r="AO17" s="41"/>
      <c r="AP17" s="19" t="str">
        <f>IF(Table_Styles[[#This Row],[PR]]&lt;&gt;"",Table_Styles[[#This Row],[PR]],IF(Table_Styles[[#This Row],[PR Default]]&lt;&gt;"",Table_Styles[[#This Row],[PR Default]],""))</f>
        <v/>
      </c>
      <c r="AQ17" s="41"/>
      <c r="AR17" s="41"/>
      <c r="AS17" s="19" t="str">
        <f>IF(Table_Styles[[#This Row],[PB]]&lt;&gt;"",Table_Styles[[#This Row],[PB]],IF(Table_Styles[[#This Row],[PB Default]]&lt;&gt;"",Table_Styles[[#This Row],[PB Default]],""))</f>
        <v/>
      </c>
      <c r="AT17" s="41"/>
      <c r="AU17" s="41"/>
      <c r="AV17" s="19" t="str">
        <f>IF(Table_Styles[[#This Row],[PL]]&lt;&gt;"",Table_Styles[[#This Row],[PL]],IF(Table_Styles[[#This Row],[PL Default]]&lt;&gt;"",Table_Styles[[#This Row],[PL Default]],""))</f>
        <v/>
      </c>
      <c r="AW17" s="41"/>
      <c r="AX17" s="41"/>
      <c r="AY17" s="19" t="str">
        <f>IF(Table_Styles[[#This Row],[BT]]&lt;&gt;"",Table_Styles[[#This Row],[BT]],IF(Table_Styles[[#This Row],[BT Default]]&lt;&gt;"",Table_Styles[[#This Row],[BT Default]],""))</f>
        <v/>
      </c>
      <c r="AZ17" s="41"/>
      <c r="BA17" s="41"/>
      <c r="BB17" s="19" t="str">
        <f>IF(Table_Styles[[#This Row],[BR]]&lt;&gt;"",Table_Styles[[#This Row],[BR]],IF(Table_Styles[[#This Row],[BR Default]]&lt;&gt;"",Table_Styles[[#This Row],[BR Default]],""))</f>
        <v/>
      </c>
      <c r="BC17" s="41"/>
      <c r="BD17" s="41"/>
      <c r="BE17" s="19" t="str">
        <f>IF(Table_Styles[[#This Row],[BB]]&lt;&gt;"",Table_Styles[[#This Row],[BB]],IF(Table_Styles[[#This Row],[BB Default]]&lt;&gt;"",Table_Styles[[#This Row],[BB Default]],""))</f>
        <v/>
      </c>
      <c r="BF17" s="41"/>
      <c r="BG17" s="41"/>
      <c r="BH17" s="19" t="str">
        <f>IF(Table_Styles[[#This Row],[BL]]&lt;&gt;"",Table_Styles[[#This Row],[BL]],IF(Table_Styles[[#This Row],[BL Default]]&lt;&gt;"",Table_Styles[[#This Row],[BL Default]],""))</f>
        <v/>
      </c>
      <c r="BI17" s="41"/>
      <c r="BJ17" s="41"/>
      <c r="BK17" s="19" t="str">
        <f>IF(Table_Styles[[#This Row],[Width]]&lt;&gt;"",Table_Styles[[#This Row],[Width]],IF(Table_Styles[[#This Row],[Width Default]]&lt;&gt;"",Table_Styles[[#This Row],[Width Default]],""))</f>
        <v/>
      </c>
      <c r="BL17" s="41"/>
      <c r="BM17" s="41"/>
      <c r="BN17" s="19" t="str">
        <f>IF(Table_Styles[[#This Row],[Height]]&lt;&gt;"",Table_Styles[[#This Row],[Height]],IF(Table_Styles[[#This Row],[Height Default]]&lt;&gt;"",Table_Styles[[#This Row],[Height Default]],""))</f>
        <v/>
      </c>
      <c r="BO17" s="19"/>
      <c r="BP17" s="19"/>
      <c r="BQ17" s="19" t="str">
        <f>IF(Table_Styles[[#This Row],[Top]]&lt;&gt;"",Table_Styles[[#This Row],[Top]],IF(Table_Styles[[#This Row],[Top Default]]&lt;&gt;"",Table_Styles[[#This Row],[Top Default]],""))</f>
        <v/>
      </c>
      <c r="BR17" s="19"/>
      <c r="BS17" s="19"/>
      <c r="BT17" s="19" t="str">
        <f>IF(Table_Styles[[#This Row],[Right]]&lt;&gt;"",Table_Styles[[#This Row],[Right]],IF(Table_Styles[[#This Row],[Right Default]]&lt;&gt;"",Table_Styles[[#This Row],[Right Default]],""))</f>
        <v/>
      </c>
      <c r="BU17" s="19"/>
      <c r="BV17" s="19"/>
      <c r="BW17" s="19" t="str">
        <f>IF(Table_Styles[[#This Row],[Bottom]]&lt;&gt;"",Table_Styles[[#This Row],[Bottom]],IF(Table_Styles[[#This Row],[Bottom Default]]&lt;&gt;"",Table_Styles[[#This Row],[Bottom Default]],""))</f>
        <v/>
      </c>
      <c r="BX17" s="19"/>
      <c r="BY17" s="19"/>
      <c r="BZ17" s="19" t="str">
        <f>IF(Table_Styles[[#This Row],[Left]]&lt;&gt;"",Table_Styles[[#This Row],[Left]],IF(Table_Styles[[#This Row],[Left Default]]&lt;&gt;"",Table_Styles[[#This Row],[Left Default]],""))</f>
        <v/>
      </c>
      <c r="CA17" s="41"/>
      <c r="CB17" s="22" t="str">
        <f>IF(AND(Table_Styles[[#This Row],[Selector]]&lt;&gt;"",Table_Styles[[#This Row],[Font Family Used]]&lt;&gt;"",Table_Styles[[#This Row],[Font Weight Used]]&lt;&gt;""),Table_Styles[[#This Row],[Font Family Used]]&amp;" "&amp;Table_Styles[[#This Row],[Font Weight Used]],"")</f>
        <v>Roboto 400</v>
      </c>
      <c r="CC17" s="22" t="str">
        <f ca="1">IF(AND(Table_Styles[[#This Row],[Selector]],COUNTIF(OFFSET(CC:CC,0,0,ROW()-1,1),"="&amp;Table_Styles[[#This Row],[Font]])=0),Table_Styles[[#This Row],[Font]],"")</f>
        <v/>
      </c>
      <c r="CD17" s="22" t="str">
        <f ca="1">IF(Table_Styles[[#This Row],[Unique Font]]&lt;&gt;"",
"{""fontFamily"":"""&amp;Table_Styles[[#This Row],[Font Family Used]]&amp;""",""fontWeight"":"&amp;Table_Styles[[#This Row],[Font Weight Used]]&amp;"}","")</f>
        <v/>
      </c>
      <c r="CE1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20px;font-weight: 400;margin-top: 0;margin-bottom: 0</v>
      </c>
      <c r="CF17" s="22" t="str">
        <f>IF(AND(Table_Styles[[#This Row],[Selector]]&lt;&gt;"", Table_Styles[[#This Row],[Config Properties]]&lt;&gt;""),
Table_Styles[[#This Row],[Selector]]&amp;" { "&amp;Table_Styles[[#This Row],[Config Properties]]&amp;" }","")</f>
        <v>section h4 { font-family: 'Roboto';font-size: 20px;font-weight: 400;margin-top: 0;margin-bottom: 0 }</v>
      </c>
      <c r="CG17" s="22" t="str">
        <f xml:space="preserve">
SUBSTITUTE(SUBSTITUTE(SUBSTITUTE(SUBSTITUTE(SUBSTITUTE(SUBSTITUTE(SUBSTITUTE(SUBSTITUTE(Table_Styles[[#This Row],[Config]],
" {","{"),
"{ ","{"),
" }","}"),
"} ","}"),
" ,",","),
", ",","),
" :",":"),
": ",":")</f>
        <v>section h4{font-family:'Roboto';font-size:20px;font-weight:400;margin-top:0;margin-bottom:0}</v>
      </c>
    </row>
    <row r="18" spans="2:85" ht="21" customHeight="1">
      <c r="B18" s="22" t="s">
        <v>24</v>
      </c>
      <c r="C18" s="44" t="s">
        <v>344</v>
      </c>
      <c r="D18" s="41"/>
      <c r="E18" s="41" t="str">
        <f>Settings_Styling_Font_Body_Text</f>
        <v>Roboto</v>
      </c>
      <c r="F18" s="19" t="str">
        <f>IF(Table_Styles[[#This Row],[Font Family]]&lt;&gt;"",Table_Styles[[#This Row],[Font Family]],IF(Table_Styles[[#This Row],[Font Family Default]]&lt;&gt;"",Table_Styles[[#This Row],[Font Family Default]],""))</f>
        <v>Roboto</v>
      </c>
      <c r="G18" s="41"/>
      <c r="H18" s="125" t="s">
        <v>321</v>
      </c>
      <c r="I18" s="19" t="str">
        <f>IF(Table_Styles[[#This Row],[Font Size]]&lt;&gt;"",Table_Styles[[#This Row],[Font Size]],IF(Table_Styles[[#This Row],[Font Size Default]]&lt;&gt;"",Table_Styles[[#This Row],[Font Size Default]],""))</f>
        <v>15px</v>
      </c>
      <c r="J18" s="41"/>
      <c r="K18" s="41">
        <f>Settings_Styling_Font_Weight_Body_Text</f>
        <v>400</v>
      </c>
      <c r="L18" s="19">
        <f>IF(Table_Styles[[#This Row],[Font Weight]]&lt;&gt;"",Table_Styles[[#This Row],[Font Weight]],IF(Table_Styles[[#This Row],[Font Weight Default]]&lt;&gt;"",Table_Styles[[#This Row],[Font Weight Default]],""))</f>
        <v>400</v>
      </c>
      <c r="M18" s="41"/>
      <c r="N18" s="41"/>
      <c r="O18" s="19" t="str">
        <f>IF(Table_Styles[[#This Row],[Colour]]&lt;&gt;"",Table_Styles[[#This Row],[Colour]],IF(Table_Styles[[#This Row],[Colour Default]]&lt;&gt;"",Table_Styles[[#This Row],[Colour Default]],""))</f>
        <v/>
      </c>
      <c r="P18" s="41"/>
      <c r="Q18" s="41"/>
      <c r="R18" s="19" t="str">
        <f>IF(Table_Styles[[#This Row],[Background]]&lt;&gt;"",Table_Styles[[#This Row],[Background]],IF(Table_Styles[[#This Row],[Background Default]]&lt;&gt;"",Table_Styles[[#This Row],[Background Default]],""))</f>
        <v/>
      </c>
      <c r="S18" s="41"/>
      <c r="T18" s="41"/>
      <c r="U18" s="19" t="str">
        <f>IF(Table_Styles[[#This Row],[Border]]&lt;&gt;"",Table_Styles[[#This Row],[Border]],IF(Table_Styles[[#This Row],[Border Default]]&lt;&gt;"",Table_Styles[[#This Row],[Border Default]],""))</f>
        <v/>
      </c>
      <c r="V18" s="41"/>
      <c r="W18" s="41"/>
      <c r="X18" s="19" t="str">
        <f>IF(Table_Styles[[#This Row],[Border Radius]]&lt;&gt;"",Table_Styles[[#This Row],[Border Radius]],IF(Table_Styles[[#This Row],[Border Radius Default]]&lt;&gt;"",Table_Styles[[#This Row],[Border Radius Default]],""))</f>
        <v/>
      </c>
      <c r="Y18" s="41"/>
      <c r="Z18" s="41" t="s">
        <v>345</v>
      </c>
      <c r="AA18" s="19" t="str">
        <f>IF(Table_Styles[[#This Row],[MT]]&lt;&gt;"",Table_Styles[[#This Row],[MT]],IF(Table_Styles[[#This Row],[MT Default]]&lt;&gt;"",Table_Styles[[#This Row],[MT Default]],""))</f>
        <v>5px</v>
      </c>
      <c r="AB18" s="41"/>
      <c r="AC18" s="41"/>
      <c r="AD18" s="19" t="str">
        <f>IF(Table_Styles[[#This Row],[MR]]&lt;&gt;"",Table_Styles[[#This Row],[MR]],IF(Table_Styles[[#This Row],[MR Default]]&lt;&gt;"",Table_Styles[[#This Row],[MR Default]],""))</f>
        <v/>
      </c>
      <c r="AE18" s="41"/>
      <c r="AF18" s="41" t="s">
        <v>345</v>
      </c>
      <c r="AG18" s="19" t="str">
        <f>IF(Table_Styles[[#This Row],[MB]]&lt;&gt;"",Table_Styles[[#This Row],[MB]],IF(Table_Styles[[#This Row],[MB Default]]&lt;&gt;"",Table_Styles[[#This Row],[MB Default]],""))</f>
        <v>5px</v>
      </c>
      <c r="AH18" s="41"/>
      <c r="AI18" s="41"/>
      <c r="AJ18" s="19" t="str">
        <f>IF(Table_Styles[[#This Row],[ML]]&lt;&gt;"",Table_Styles[[#This Row],[ML]],IF(Table_Styles[[#This Row],[ML Default]]&lt;&gt;"",Table_Styles[[#This Row],[ML Default]],""))</f>
        <v/>
      </c>
      <c r="AK18" s="41"/>
      <c r="AL18" s="41"/>
      <c r="AM18" s="19" t="str">
        <f>IF(Table_Styles[[#This Row],[PT]]&lt;&gt;"",Table_Styles[[#This Row],[PT]],IF(Table_Styles[[#This Row],[PT Default]]&lt;&gt;"",Table_Styles[[#This Row],[PT Default]],""))</f>
        <v/>
      </c>
      <c r="AN18" s="41"/>
      <c r="AO18" s="41"/>
      <c r="AP18" s="19" t="str">
        <f>IF(Table_Styles[[#This Row],[PR]]&lt;&gt;"",Table_Styles[[#This Row],[PR]],IF(Table_Styles[[#This Row],[PR Default]]&lt;&gt;"",Table_Styles[[#This Row],[PR Default]],""))</f>
        <v/>
      </c>
      <c r="AQ18" s="41"/>
      <c r="AR18" s="41"/>
      <c r="AS18" s="19" t="str">
        <f>IF(Table_Styles[[#This Row],[PB]]&lt;&gt;"",Table_Styles[[#This Row],[PB]],IF(Table_Styles[[#This Row],[PB Default]]&lt;&gt;"",Table_Styles[[#This Row],[PB Default]],""))</f>
        <v/>
      </c>
      <c r="AT18" s="41"/>
      <c r="AU18" s="41"/>
      <c r="AV18" s="19" t="str">
        <f>IF(Table_Styles[[#This Row],[PL]]&lt;&gt;"",Table_Styles[[#This Row],[PL]],IF(Table_Styles[[#This Row],[PL Default]]&lt;&gt;"",Table_Styles[[#This Row],[PL Default]],""))</f>
        <v/>
      </c>
      <c r="AW18" s="41"/>
      <c r="AX18" s="41"/>
      <c r="AY18" s="19" t="str">
        <f>IF(Table_Styles[[#This Row],[BT]]&lt;&gt;"",Table_Styles[[#This Row],[BT]],IF(Table_Styles[[#This Row],[BT Default]]&lt;&gt;"",Table_Styles[[#This Row],[BT Default]],""))</f>
        <v/>
      </c>
      <c r="AZ18" s="41"/>
      <c r="BA18" s="41"/>
      <c r="BB18" s="19" t="str">
        <f>IF(Table_Styles[[#This Row],[BR]]&lt;&gt;"",Table_Styles[[#This Row],[BR]],IF(Table_Styles[[#This Row],[BR Default]]&lt;&gt;"",Table_Styles[[#This Row],[BR Default]],""))</f>
        <v/>
      </c>
      <c r="BC18" s="41"/>
      <c r="BD18" s="41"/>
      <c r="BE18" s="19" t="str">
        <f>IF(Table_Styles[[#This Row],[BB]]&lt;&gt;"",Table_Styles[[#This Row],[BB]],IF(Table_Styles[[#This Row],[BB Default]]&lt;&gt;"",Table_Styles[[#This Row],[BB Default]],""))</f>
        <v/>
      </c>
      <c r="BF18" s="41"/>
      <c r="BG18" s="41"/>
      <c r="BH18" s="19" t="str">
        <f>IF(Table_Styles[[#This Row],[BL]]&lt;&gt;"",Table_Styles[[#This Row],[BL]],IF(Table_Styles[[#This Row],[BL Default]]&lt;&gt;"",Table_Styles[[#This Row],[BL Default]],""))</f>
        <v/>
      </c>
      <c r="BI18" s="41"/>
      <c r="BJ18" s="41"/>
      <c r="BK18" s="19" t="str">
        <f>IF(Table_Styles[[#This Row],[Width]]&lt;&gt;"",Table_Styles[[#This Row],[Width]],IF(Table_Styles[[#This Row],[Width Default]]&lt;&gt;"",Table_Styles[[#This Row],[Width Default]],""))</f>
        <v/>
      </c>
      <c r="BL18" s="41"/>
      <c r="BM18" s="41"/>
      <c r="BN18" s="19" t="str">
        <f>IF(Table_Styles[[#This Row],[Height]]&lt;&gt;"",Table_Styles[[#This Row],[Height]],IF(Table_Styles[[#This Row],[Height Default]]&lt;&gt;"",Table_Styles[[#This Row],[Height Default]],""))</f>
        <v/>
      </c>
      <c r="BO18" s="19"/>
      <c r="BP18" s="19"/>
      <c r="BQ18" s="19" t="str">
        <f>IF(Table_Styles[[#This Row],[Top]]&lt;&gt;"",Table_Styles[[#This Row],[Top]],IF(Table_Styles[[#This Row],[Top Default]]&lt;&gt;"",Table_Styles[[#This Row],[Top Default]],""))</f>
        <v/>
      </c>
      <c r="BR18" s="19"/>
      <c r="BS18" s="19"/>
      <c r="BT18" s="19" t="str">
        <f>IF(Table_Styles[[#This Row],[Right]]&lt;&gt;"",Table_Styles[[#This Row],[Right]],IF(Table_Styles[[#This Row],[Right Default]]&lt;&gt;"",Table_Styles[[#This Row],[Right Default]],""))</f>
        <v/>
      </c>
      <c r="BU18" s="19"/>
      <c r="BV18" s="19"/>
      <c r="BW18" s="19" t="str">
        <f>IF(Table_Styles[[#This Row],[Bottom]]&lt;&gt;"",Table_Styles[[#This Row],[Bottom]],IF(Table_Styles[[#This Row],[Bottom Default]]&lt;&gt;"",Table_Styles[[#This Row],[Bottom Default]],""))</f>
        <v/>
      </c>
      <c r="BX18" s="19"/>
      <c r="BY18" s="19"/>
      <c r="BZ18" s="19" t="str">
        <f>IF(Table_Styles[[#This Row],[Left]]&lt;&gt;"",Table_Styles[[#This Row],[Left]],IF(Table_Styles[[#This Row],[Left Default]]&lt;&gt;"",Table_Styles[[#This Row],[Left Default]],""))</f>
        <v/>
      </c>
      <c r="CA18" s="41"/>
      <c r="CB18" s="22" t="str">
        <f>IF(AND(Table_Styles[[#This Row],[Selector]]&lt;&gt;"",Table_Styles[[#This Row],[Font Family Used]]&lt;&gt;"",Table_Styles[[#This Row],[Font Weight Used]]&lt;&gt;""),Table_Styles[[#This Row],[Font Family Used]]&amp;" "&amp;Table_Styles[[#This Row],[Font Weight Used]],"")</f>
        <v>Roboto 400</v>
      </c>
      <c r="CC18" s="22" t="str">
        <f ca="1">IF(AND(Table_Styles[[#This Row],[Selector]],COUNTIF(OFFSET(CC:CC,0,0,ROW()-1,1),"="&amp;Table_Styles[[#This Row],[Font]])=0),Table_Styles[[#This Row],[Font]],"")</f>
        <v/>
      </c>
      <c r="CD18" s="22" t="str">
        <f ca="1">IF(Table_Styles[[#This Row],[Unique Font]]&lt;&gt;"",
"{""fontFamily"":"""&amp;Table_Styles[[#This Row],[Font Family Used]]&amp;""",""fontWeight"":"&amp;Table_Styles[[#This Row],[Font Weight Used]]&amp;"}","")</f>
        <v/>
      </c>
      <c r="CE1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15px;font-weight: 400;margin-top: 5px;margin-bottom: 5px</v>
      </c>
      <c r="CF18" s="22" t="str">
        <f>IF(AND(Table_Styles[[#This Row],[Selector]]&lt;&gt;"", Table_Styles[[#This Row],[Config Properties]]&lt;&gt;""),
Table_Styles[[#This Row],[Selector]]&amp;" { "&amp;Table_Styles[[#This Row],[Config Properties]]&amp;" }","")</f>
        <v>section p { font-family: 'Roboto';font-size: 15px;font-weight: 400;margin-top: 5px;margin-bottom: 5px }</v>
      </c>
      <c r="CG18" s="22" t="str">
        <f xml:space="preserve">
SUBSTITUTE(SUBSTITUTE(SUBSTITUTE(SUBSTITUTE(SUBSTITUTE(SUBSTITUTE(SUBSTITUTE(SUBSTITUTE(Table_Styles[[#This Row],[Config]],
" {","{"),
"{ ","{"),
" }","}"),
"} ","}"),
" ,",","),
", ",","),
" :",":"),
": ",":")</f>
        <v>section p{font-family:'Roboto';font-size:15px;font-weight:400;margin-top:5px;margin-bottom:5px}</v>
      </c>
    </row>
    <row r="19" spans="2:85" ht="29.25" thickBot="1">
      <c r="B19" s="65" t="s">
        <v>346</v>
      </c>
      <c r="C19" s="65"/>
      <c r="D19" s="76"/>
      <c r="E19" s="76"/>
      <c r="F19" s="65" t="str">
        <f>IF(Table_Styles[[#This Row],[Font Family]]&lt;&gt;"",Table_Styles[[#This Row],[Font Family]],IF(Table_Styles[[#This Row],[Font Family Default]]&lt;&gt;"",Table_Styles[[#This Row],[Font Family Default]],""))</f>
        <v/>
      </c>
      <c r="G19" s="76"/>
      <c r="H19" s="76"/>
      <c r="I19" s="65" t="str">
        <f>IF(Table_Styles[[#This Row],[Font Size]]&lt;&gt;"",Table_Styles[[#This Row],[Font Size]],IF(Table_Styles[[#This Row],[Font Size Default]]&lt;&gt;"",Table_Styles[[#This Row],[Font Size Default]],""))</f>
        <v/>
      </c>
      <c r="J19" s="76"/>
      <c r="K19" s="76"/>
      <c r="L19" s="65" t="str">
        <f>IF(Table_Styles[[#This Row],[Font Weight]]&lt;&gt;"",Table_Styles[[#This Row],[Font Weight]],IF(Table_Styles[[#This Row],[Font Weight Default]]&lt;&gt;"",Table_Styles[[#This Row],[Font Weight Default]],""))</f>
        <v/>
      </c>
      <c r="M19" s="76"/>
      <c r="N19" s="76"/>
      <c r="O19" s="65" t="str">
        <f>IF(Table_Styles[[#This Row],[Colour]]&lt;&gt;"",Table_Styles[[#This Row],[Colour]],IF(Table_Styles[[#This Row],[Colour Default]]&lt;&gt;"",Table_Styles[[#This Row],[Colour Default]],""))</f>
        <v/>
      </c>
      <c r="P19" s="76"/>
      <c r="Q19" s="76"/>
      <c r="R19" s="65" t="str">
        <f>IF(Table_Styles[[#This Row],[Background]]&lt;&gt;"",Table_Styles[[#This Row],[Background]],IF(Table_Styles[[#This Row],[Background Default]]&lt;&gt;"",Table_Styles[[#This Row],[Background Default]],""))</f>
        <v/>
      </c>
      <c r="S19" s="76"/>
      <c r="T19" s="76"/>
      <c r="U19" s="65" t="str">
        <f>IF(Table_Styles[[#This Row],[Border]]&lt;&gt;"",Table_Styles[[#This Row],[Border]],IF(Table_Styles[[#This Row],[Border Default]]&lt;&gt;"",Table_Styles[[#This Row],[Border Default]],""))</f>
        <v/>
      </c>
      <c r="V19" s="76"/>
      <c r="W19" s="76"/>
      <c r="X19" s="65" t="str">
        <f>IF(Table_Styles[[#This Row],[Border Radius]]&lt;&gt;"",Table_Styles[[#This Row],[Border Radius]],IF(Table_Styles[[#This Row],[Border Radius Default]]&lt;&gt;"",Table_Styles[[#This Row],[Border Radius Default]],""))</f>
        <v/>
      </c>
      <c r="Y19" s="76"/>
      <c r="Z19" s="76"/>
      <c r="AA19" s="65" t="str">
        <f>IF(Table_Styles[[#This Row],[MT]]&lt;&gt;"",Table_Styles[[#This Row],[MT]],IF(Table_Styles[[#This Row],[MT Default]]&lt;&gt;"",Table_Styles[[#This Row],[MT Default]],""))</f>
        <v/>
      </c>
      <c r="AB19" s="76"/>
      <c r="AC19" s="76"/>
      <c r="AD19" s="65" t="str">
        <f>IF(Table_Styles[[#This Row],[MR]]&lt;&gt;"",Table_Styles[[#This Row],[MR]],IF(Table_Styles[[#This Row],[MR Default]]&lt;&gt;"",Table_Styles[[#This Row],[MR Default]],""))</f>
        <v/>
      </c>
      <c r="AE19" s="76"/>
      <c r="AF19" s="76"/>
      <c r="AG19" s="65" t="str">
        <f>IF(Table_Styles[[#This Row],[MB]]&lt;&gt;"",Table_Styles[[#This Row],[MB]],IF(Table_Styles[[#This Row],[MB Default]]&lt;&gt;"",Table_Styles[[#This Row],[MB Default]],""))</f>
        <v/>
      </c>
      <c r="AH19" s="76"/>
      <c r="AI19" s="76"/>
      <c r="AJ19" s="65" t="str">
        <f>IF(Table_Styles[[#This Row],[ML]]&lt;&gt;"",Table_Styles[[#This Row],[ML]],IF(Table_Styles[[#This Row],[ML Default]]&lt;&gt;"",Table_Styles[[#This Row],[ML Default]],""))</f>
        <v/>
      </c>
      <c r="AK19" s="76"/>
      <c r="AL19" s="76"/>
      <c r="AM19" s="65" t="str">
        <f>IF(Table_Styles[[#This Row],[PT]]&lt;&gt;"",Table_Styles[[#This Row],[PT]],IF(Table_Styles[[#This Row],[PT Default]]&lt;&gt;"",Table_Styles[[#This Row],[PT Default]],""))</f>
        <v/>
      </c>
      <c r="AN19" s="76"/>
      <c r="AO19" s="76"/>
      <c r="AP19" s="65" t="str">
        <f>IF(Table_Styles[[#This Row],[PR]]&lt;&gt;"",Table_Styles[[#This Row],[PR]],IF(Table_Styles[[#This Row],[PR Default]]&lt;&gt;"",Table_Styles[[#This Row],[PR Default]],""))</f>
        <v/>
      </c>
      <c r="AQ19" s="76"/>
      <c r="AR19" s="76"/>
      <c r="AS19" s="65" t="str">
        <f>IF(Table_Styles[[#This Row],[PB]]&lt;&gt;"",Table_Styles[[#This Row],[PB]],IF(Table_Styles[[#This Row],[PB Default]]&lt;&gt;"",Table_Styles[[#This Row],[PB Default]],""))</f>
        <v/>
      </c>
      <c r="AT19" s="76"/>
      <c r="AU19" s="76"/>
      <c r="AV19" s="65" t="str">
        <f>IF(Table_Styles[[#This Row],[PL]]&lt;&gt;"",Table_Styles[[#This Row],[PL]],IF(Table_Styles[[#This Row],[PL Default]]&lt;&gt;"",Table_Styles[[#This Row],[PL Default]],""))</f>
        <v/>
      </c>
      <c r="AW19" s="76"/>
      <c r="AX19" s="76"/>
      <c r="AY19" s="65" t="str">
        <f>IF(Table_Styles[[#This Row],[BT]]&lt;&gt;"",Table_Styles[[#This Row],[BT]],IF(Table_Styles[[#This Row],[BT Default]]&lt;&gt;"",Table_Styles[[#This Row],[BT Default]],""))</f>
        <v/>
      </c>
      <c r="AZ19" s="76"/>
      <c r="BA19" s="76"/>
      <c r="BB19" s="65" t="str">
        <f>IF(Table_Styles[[#This Row],[BR]]&lt;&gt;"",Table_Styles[[#This Row],[BR]],IF(Table_Styles[[#This Row],[BR Default]]&lt;&gt;"",Table_Styles[[#This Row],[BR Default]],""))</f>
        <v/>
      </c>
      <c r="BC19" s="76"/>
      <c r="BD19" s="76"/>
      <c r="BE19" s="65" t="str">
        <f>IF(Table_Styles[[#This Row],[BB]]&lt;&gt;"",Table_Styles[[#This Row],[BB]],IF(Table_Styles[[#This Row],[BB Default]]&lt;&gt;"",Table_Styles[[#This Row],[BB Default]],""))</f>
        <v/>
      </c>
      <c r="BF19" s="76"/>
      <c r="BG19" s="76"/>
      <c r="BH19" s="65" t="str">
        <f>IF(Table_Styles[[#This Row],[BL]]&lt;&gt;"",Table_Styles[[#This Row],[BL]],IF(Table_Styles[[#This Row],[BL Default]]&lt;&gt;"",Table_Styles[[#This Row],[BL Default]],""))</f>
        <v/>
      </c>
      <c r="BI19" s="76"/>
      <c r="BJ19" s="76"/>
      <c r="BK19" s="65" t="str">
        <f>IF(Table_Styles[[#This Row],[Width]]&lt;&gt;"",Table_Styles[[#This Row],[Width]],IF(Table_Styles[[#This Row],[Width Default]]&lt;&gt;"",Table_Styles[[#This Row],[Width Default]],""))</f>
        <v/>
      </c>
      <c r="BL19" s="76"/>
      <c r="BM19" s="76"/>
      <c r="BN19" s="65" t="str">
        <f>IF(Table_Styles[[#This Row],[Height]]&lt;&gt;"",Table_Styles[[#This Row],[Height]],IF(Table_Styles[[#This Row],[Height Default]]&lt;&gt;"",Table_Styles[[#This Row],[Height Default]],""))</f>
        <v/>
      </c>
      <c r="BO19" s="65"/>
      <c r="BP19" s="65"/>
      <c r="BQ19" s="65" t="str">
        <f>IF(Table_Styles[[#This Row],[Top]]&lt;&gt;"",Table_Styles[[#This Row],[Top]],IF(Table_Styles[[#This Row],[Top Default]]&lt;&gt;"",Table_Styles[[#This Row],[Top Default]],""))</f>
        <v/>
      </c>
      <c r="BR19" s="65"/>
      <c r="BS19" s="65"/>
      <c r="BT19" s="65" t="str">
        <f>IF(Table_Styles[[#This Row],[Right]]&lt;&gt;"",Table_Styles[[#This Row],[Right]],IF(Table_Styles[[#This Row],[Right Default]]&lt;&gt;"",Table_Styles[[#This Row],[Right Default]],""))</f>
        <v/>
      </c>
      <c r="BU19" s="65"/>
      <c r="BV19" s="65"/>
      <c r="BW19" s="65" t="str">
        <f>IF(Table_Styles[[#This Row],[Bottom]]&lt;&gt;"",Table_Styles[[#This Row],[Bottom]],IF(Table_Styles[[#This Row],[Bottom Default]]&lt;&gt;"",Table_Styles[[#This Row],[Bottom Default]],""))</f>
        <v/>
      </c>
      <c r="BX19" s="65"/>
      <c r="BY19" s="65"/>
      <c r="BZ19" s="65" t="str">
        <f>IF(Table_Styles[[#This Row],[Left]]&lt;&gt;"",Table_Styles[[#This Row],[Left]],IF(Table_Styles[[#This Row],[Left Default]]&lt;&gt;"",Table_Styles[[#This Row],[Left Default]],""))</f>
        <v/>
      </c>
      <c r="CA19" s="76"/>
      <c r="CB19" s="65" t="str">
        <f>IF(AND(Table_Styles[[#This Row],[Selector]]&lt;&gt;"",Table_Styles[[#This Row],[Font Family Used]]&lt;&gt;"",Table_Styles[[#This Row],[Font Weight Used]]&lt;&gt;""),Table_Styles[[#This Row],[Font Family Used]]&amp;" "&amp;Table_Styles[[#This Row],[Font Weight Used]],"")</f>
        <v/>
      </c>
      <c r="CC19" s="65" t="str">
        <f ca="1">IF(AND(Table_Styles[[#This Row],[Selector]],COUNTIF(OFFSET(CC:CC,0,0,ROW()-1,1),"="&amp;Table_Styles[[#This Row],[Font]])=0),Table_Styles[[#This Row],[Font]],"")</f>
        <v/>
      </c>
      <c r="CD19" s="65" t="str">
        <f ca="1">IF(Table_Styles[[#This Row],[Unique Font]]&lt;&gt;"",
"{""fontFamily"":"""&amp;Table_Styles[[#This Row],[Font Family Used]]&amp;""",""fontWeight"":"&amp;Table_Styles[[#This Row],[Font Weight Used]]&amp;"}","")</f>
        <v/>
      </c>
      <c r="CE19" s="6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65" t="str">
        <f>IF(AND(Table_Styles[[#This Row],[Selector]]&lt;&gt;"", Table_Styles[[#This Row],[Config Properties]]&lt;&gt;""),
Table_Styles[[#This Row],[Selector]]&amp;" { "&amp;Table_Styles[[#This Row],[Config Properties]]&amp;" }","")</f>
        <v/>
      </c>
      <c r="CG19" s="65" t="str">
        <f xml:space="preserve">
SUBSTITUTE(SUBSTITUTE(SUBSTITUTE(SUBSTITUTE(SUBSTITUTE(SUBSTITUTE(SUBSTITUTE(SUBSTITUTE(Table_Styles[[#This Row],[Config]],
" {","{"),
"{ ","{"),
" }","}"),
"} ","}"),
" ,",","),
", ",","),
" :",":"),
": ",":")</f>
        <v/>
      </c>
    </row>
    <row r="20" spans="2:85" ht="21" customHeight="1">
      <c r="B20" s="22" t="s">
        <v>347</v>
      </c>
      <c r="C20" s="44" t="s">
        <v>348</v>
      </c>
      <c r="D20" s="41"/>
      <c r="E20" s="41"/>
      <c r="F20" s="19" t="str">
        <f>IF(Table_Styles[[#This Row],[Font Family]]&lt;&gt;"",Table_Styles[[#This Row],[Font Family]],IF(Table_Styles[[#This Row],[Font Family Default]]&lt;&gt;"",Table_Styles[[#This Row],[Font Family Default]],""))</f>
        <v/>
      </c>
      <c r="G20" s="41"/>
      <c r="H20" s="41"/>
      <c r="I20" s="19" t="str">
        <f>IF(Table_Styles[[#This Row],[Font Size]]&lt;&gt;"",Table_Styles[[#This Row],[Font Size]],IF(Table_Styles[[#This Row],[Font Size Default]]&lt;&gt;"",Table_Styles[[#This Row],[Font Size Default]],""))</f>
        <v/>
      </c>
      <c r="J20" s="41"/>
      <c r="K20" s="41"/>
      <c r="L20" s="19" t="str">
        <f>IF(Table_Styles[[#This Row],[Font Weight]]&lt;&gt;"",Table_Styles[[#This Row],[Font Weight]],IF(Table_Styles[[#This Row],[Font Weight Default]]&lt;&gt;"",Table_Styles[[#This Row],[Font Weight Default]],""))</f>
        <v/>
      </c>
      <c r="M20" s="41"/>
      <c r="N20" s="41"/>
      <c r="O20" s="19" t="str">
        <f>IF(Table_Styles[[#This Row],[Colour]]&lt;&gt;"",Table_Styles[[#This Row],[Colour]],IF(Table_Styles[[#This Row],[Colour Default]]&lt;&gt;"",Table_Styles[[#This Row],[Colour Default]],""))</f>
        <v/>
      </c>
      <c r="P20" s="41"/>
      <c r="Q20" s="41"/>
      <c r="R20" s="19" t="str">
        <f>IF(Table_Styles[[#This Row],[Background]]&lt;&gt;"",Table_Styles[[#This Row],[Background]],IF(Table_Styles[[#This Row],[Background Default]]&lt;&gt;"",Table_Styles[[#This Row],[Background Default]],""))</f>
        <v/>
      </c>
      <c r="S20" s="41"/>
      <c r="T20" s="41"/>
      <c r="U20" s="19" t="str">
        <f>IF(Table_Styles[[#This Row],[Border]]&lt;&gt;"",Table_Styles[[#This Row],[Border]],IF(Table_Styles[[#This Row],[Border Default]]&lt;&gt;"",Table_Styles[[#This Row],[Border Default]],""))</f>
        <v/>
      </c>
      <c r="V20" s="41"/>
      <c r="W20" s="41"/>
      <c r="X20" s="19" t="str">
        <f>IF(Table_Styles[[#This Row],[Border Radius]]&lt;&gt;"",Table_Styles[[#This Row],[Border Radius]],IF(Table_Styles[[#This Row],[Border Radius Default]]&lt;&gt;"",Table_Styles[[#This Row],[Border Radius Default]],""))</f>
        <v/>
      </c>
      <c r="Y20" s="43"/>
      <c r="Z20" s="41" t="s">
        <v>321</v>
      </c>
      <c r="AA20" s="19" t="str">
        <f>IF(Table_Styles[[#This Row],[MT]]&lt;&gt;"",Table_Styles[[#This Row],[MT]],IF(Table_Styles[[#This Row],[MT Default]]&lt;&gt;"",Table_Styles[[#This Row],[MT Default]],""))</f>
        <v>15px</v>
      </c>
      <c r="AB20" s="41"/>
      <c r="AC20" s="41"/>
      <c r="AD20" s="19" t="str">
        <f>IF(Table_Styles[[#This Row],[MR]]&lt;&gt;"",Table_Styles[[#This Row],[MR]],IF(Table_Styles[[#This Row],[MR Default]]&lt;&gt;"",Table_Styles[[#This Row],[MR Default]],""))</f>
        <v/>
      </c>
      <c r="AE20" s="43"/>
      <c r="AF20" s="41" t="s">
        <v>321</v>
      </c>
      <c r="AG20" s="19" t="str">
        <f>IF(Table_Styles[[#This Row],[MB]]&lt;&gt;"",Table_Styles[[#This Row],[MB]],IF(Table_Styles[[#This Row],[MB Default]]&lt;&gt;"",Table_Styles[[#This Row],[MB Default]],""))</f>
        <v>15px</v>
      </c>
      <c r="AH20" s="41"/>
      <c r="AI20" s="41"/>
      <c r="AJ20" s="19" t="str">
        <f>IF(Table_Styles[[#This Row],[ML]]&lt;&gt;"",Table_Styles[[#This Row],[ML]],IF(Table_Styles[[#This Row],[ML Default]]&lt;&gt;"",Table_Styles[[#This Row],[ML Default]],""))</f>
        <v/>
      </c>
      <c r="AK20" s="41"/>
      <c r="AL20" s="41"/>
      <c r="AM20" s="19" t="str">
        <f>IF(Table_Styles[[#This Row],[PT]]&lt;&gt;"",Table_Styles[[#This Row],[PT]],IF(Table_Styles[[#This Row],[PT Default]]&lt;&gt;"",Table_Styles[[#This Row],[PT Default]],""))</f>
        <v/>
      </c>
      <c r="AN20" s="41"/>
      <c r="AO20" s="41"/>
      <c r="AP20" s="19" t="str">
        <f>IF(Table_Styles[[#This Row],[PR]]&lt;&gt;"",Table_Styles[[#This Row],[PR]],IF(Table_Styles[[#This Row],[PR Default]]&lt;&gt;"",Table_Styles[[#This Row],[PR Default]],""))</f>
        <v/>
      </c>
      <c r="AQ20" s="41"/>
      <c r="AR20" s="41"/>
      <c r="AS20" s="19" t="str">
        <f>IF(Table_Styles[[#This Row],[PB]]&lt;&gt;"",Table_Styles[[#This Row],[PB]],IF(Table_Styles[[#This Row],[PB Default]]&lt;&gt;"",Table_Styles[[#This Row],[PB Default]],""))</f>
        <v/>
      </c>
      <c r="AT20" s="41"/>
      <c r="AU20" s="41"/>
      <c r="AV20" s="19" t="str">
        <f>IF(Table_Styles[[#This Row],[PL]]&lt;&gt;"",Table_Styles[[#This Row],[PL]],IF(Table_Styles[[#This Row],[PL Default]]&lt;&gt;"",Table_Styles[[#This Row],[PL Default]],""))</f>
        <v/>
      </c>
      <c r="AW20" s="41"/>
      <c r="AX20" s="41"/>
      <c r="AY20" s="19" t="str">
        <f>IF(Table_Styles[[#This Row],[BT]]&lt;&gt;"",Table_Styles[[#This Row],[BT]],IF(Table_Styles[[#This Row],[BT Default]]&lt;&gt;"",Table_Styles[[#This Row],[BT Default]],""))</f>
        <v/>
      </c>
      <c r="AZ20" s="41"/>
      <c r="BA20" s="41"/>
      <c r="BB20" s="19" t="str">
        <f>IF(Table_Styles[[#This Row],[BR]]&lt;&gt;"",Table_Styles[[#This Row],[BR]],IF(Table_Styles[[#This Row],[BR Default]]&lt;&gt;"",Table_Styles[[#This Row],[BR Default]],""))</f>
        <v/>
      </c>
      <c r="BC20" s="41"/>
      <c r="BD20" s="41"/>
      <c r="BE20" s="19" t="str">
        <f>IF(Table_Styles[[#This Row],[BB]]&lt;&gt;"",Table_Styles[[#This Row],[BB]],IF(Table_Styles[[#This Row],[BB Default]]&lt;&gt;"",Table_Styles[[#This Row],[BB Default]],""))</f>
        <v/>
      </c>
      <c r="BF20" s="41"/>
      <c r="BG20" s="41"/>
      <c r="BH20" s="19" t="str">
        <f>IF(Table_Styles[[#This Row],[BL]]&lt;&gt;"",Table_Styles[[#This Row],[BL]],IF(Table_Styles[[#This Row],[BL Default]]&lt;&gt;"",Table_Styles[[#This Row],[BL Default]],""))</f>
        <v/>
      </c>
      <c r="BI20" s="41"/>
      <c r="BJ20" s="41"/>
      <c r="BK20" s="19" t="str">
        <f>IF(Table_Styles[[#This Row],[Width]]&lt;&gt;"",Table_Styles[[#This Row],[Width]],IF(Table_Styles[[#This Row],[Width Default]]&lt;&gt;"",Table_Styles[[#This Row],[Width Default]],""))</f>
        <v/>
      </c>
      <c r="BL20" s="41"/>
      <c r="BM20" s="41"/>
      <c r="BN20" s="19" t="str">
        <f>IF(Table_Styles[[#This Row],[Height]]&lt;&gt;"",Table_Styles[[#This Row],[Height]],IF(Table_Styles[[#This Row],[Height Default]]&lt;&gt;"",Table_Styles[[#This Row],[Height Default]],""))</f>
        <v/>
      </c>
      <c r="BO20" s="19"/>
      <c r="BP20" s="19"/>
      <c r="BQ20" s="19" t="str">
        <f>IF(Table_Styles[[#This Row],[Top]]&lt;&gt;"",Table_Styles[[#This Row],[Top]],IF(Table_Styles[[#This Row],[Top Default]]&lt;&gt;"",Table_Styles[[#This Row],[Top Default]],""))</f>
        <v/>
      </c>
      <c r="BR20" s="19"/>
      <c r="BS20" s="19"/>
      <c r="BT20" s="19" t="str">
        <f>IF(Table_Styles[[#This Row],[Right]]&lt;&gt;"",Table_Styles[[#This Row],[Right]],IF(Table_Styles[[#This Row],[Right Default]]&lt;&gt;"",Table_Styles[[#This Row],[Right Default]],""))</f>
        <v/>
      </c>
      <c r="BU20" s="19"/>
      <c r="BV20" s="19"/>
      <c r="BW20" s="19" t="str">
        <f>IF(Table_Styles[[#This Row],[Bottom]]&lt;&gt;"",Table_Styles[[#This Row],[Bottom]],IF(Table_Styles[[#This Row],[Bottom Default]]&lt;&gt;"",Table_Styles[[#This Row],[Bottom Default]],""))</f>
        <v/>
      </c>
      <c r="BX20" s="19"/>
      <c r="BY20" s="19"/>
      <c r="BZ20" s="19" t="str">
        <f>IF(Table_Styles[[#This Row],[Left]]&lt;&gt;"",Table_Styles[[#This Row],[Left]],IF(Table_Styles[[#This Row],[Left Default]]&lt;&gt;"",Table_Styles[[#This Row],[Left Default]],""))</f>
        <v/>
      </c>
      <c r="CA20" s="41"/>
      <c r="CB20" s="22" t="str">
        <f>IF(AND(Table_Styles[[#This Row],[Selector]]&lt;&gt;"",Table_Styles[[#This Row],[Font Family Used]]&lt;&gt;"",Table_Styles[[#This Row],[Font Weight Used]]&lt;&gt;""),Table_Styles[[#This Row],[Font Family Used]]&amp;" "&amp;Table_Styles[[#This Row],[Font Weight Used]],"")</f>
        <v/>
      </c>
      <c r="CC20" s="22" t="str">
        <f ca="1">IF(AND(Table_Styles[[#This Row],[Selector]],COUNTIF(OFFSET(CC:CC,0,0,ROW()-1,1),"="&amp;Table_Styles[[#This Row],[Font]])=0),Table_Styles[[#This Row],[Font]],"")</f>
        <v/>
      </c>
      <c r="CD20" s="22" t="str">
        <f ca="1">IF(Table_Styles[[#This Row],[Unique Font]]&lt;&gt;"",
"{""fontFamily"":"""&amp;Table_Styles[[#This Row],[Font Family Used]]&amp;""",""fontWeight"":"&amp;Table_Styles[[#This Row],[Font Weight Used]]&amp;"}","")</f>
        <v/>
      </c>
      <c r="CE2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15px;margin-bottom: 15px</v>
      </c>
      <c r="CF20" s="22" t="str">
        <f>IF(AND(Table_Styles[[#This Row],[Selector]]&lt;&gt;"", Table_Styles[[#This Row],[Config Properties]]&lt;&gt;""),
Table_Styles[[#This Row],[Selector]]&amp;" { "&amp;Table_Styles[[#This Row],[Config Properties]]&amp;" }","")</f>
        <v>formly-field .form-group { margin-top: 15px;margin-bottom: 15px }</v>
      </c>
      <c r="CG20" s="22" t="str">
        <f xml:space="preserve">
SUBSTITUTE(SUBSTITUTE(SUBSTITUTE(SUBSTITUTE(SUBSTITUTE(SUBSTITUTE(SUBSTITUTE(SUBSTITUTE(Table_Styles[[#This Row],[Config]],
" {","{"),
"{ ","{"),
" }","}"),
"} ","}"),
" ,",","),
", ",","),
" :",":"),
": ",":")</f>
        <v>formly-field .form-group{margin-top:15px;margin-bottom:15px}</v>
      </c>
    </row>
    <row r="21" spans="2:85" ht="21" customHeight="1">
      <c r="B21" s="22" t="s">
        <v>1265</v>
      </c>
      <c r="C21" s="44" t="s">
        <v>1264</v>
      </c>
      <c r="D21" s="59"/>
      <c r="E21" s="41"/>
      <c r="F21" s="19" t="str">
        <f>IF(Table_Styles[[#This Row],[Font Family]]&lt;&gt;"",Table_Styles[[#This Row],[Font Family]],IF(Table_Styles[[#This Row],[Font Family Default]]&lt;&gt;"",Table_Styles[[#This Row],[Font Family Default]],""))</f>
        <v/>
      </c>
      <c r="G21" s="59"/>
      <c r="H21" s="41"/>
      <c r="I21" s="19" t="str">
        <f>IF(Table_Styles[[#This Row],[Font Size]]&lt;&gt;"",Table_Styles[[#This Row],[Font Size]],IF(Table_Styles[[#This Row],[Font Size Default]]&lt;&gt;"",Table_Styles[[#This Row],[Font Size Default]],""))</f>
        <v/>
      </c>
      <c r="J21" s="59"/>
      <c r="K21" s="41"/>
      <c r="L21" s="19" t="str">
        <f>IF(Table_Styles[[#This Row],[Font Weight]]&lt;&gt;"",Table_Styles[[#This Row],[Font Weight]],IF(Table_Styles[[#This Row],[Font Weight Default]]&lt;&gt;"",Table_Styles[[#This Row],[Font Weight Default]],""))</f>
        <v/>
      </c>
      <c r="M21" s="59"/>
      <c r="N21" s="41"/>
      <c r="O21" s="19" t="str">
        <f>IF(Table_Styles[[#This Row],[Colour]]&lt;&gt;"",Table_Styles[[#This Row],[Colour]],IF(Table_Styles[[#This Row],[Colour Default]]&lt;&gt;"",Table_Styles[[#This Row],[Colour Default]],""))</f>
        <v/>
      </c>
      <c r="P21" s="59"/>
      <c r="Q21" s="41"/>
      <c r="R21" s="19" t="str">
        <f>IF(Table_Styles[[#This Row],[Background]]&lt;&gt;"",Table_Styles[[#This Row],[Background]],IF(Table_Styles[[#This Row],[Background Default]]&lt;&gt;"",Table_Styles[[#This Row],[Background Default]],""))</f>
        <v/>
      </c>
      <c r="S21" s="59"/>
      <c r="T21" s="41"/>
      <c r="U21" s="19" t="str">
        <f>IF(Table_Styles[[#This Row],[Border]]&lt;&gt;"",Table_Styles[[#This Row],[Border]],IF(Table_Styles[[#This Row],[Border Default]]&lt;&gt;"",Table_Styles[[#This Row],[Border Default]],""))</f>
        <v/>
      </c>
      <c r="V21" s="41"/>
      <c r="W21" s="41"/>
      <c r="X21" s="19" t="str">
        <f>IF(Table_Styles[[#This Row],[Border Radius]]&lt;&gt;"",Table_Styles[[#This Row],[Border Radius]],IF(Table_Styles[[#This Row],[Border Radius Default]]&lt;&gt;"",Table_Styles[[#This Row],[Border Radius Default]],""))</f>
        <v/>
      </c>
      <c r="Y21" s="59"/>
      <c r="Z21" s="41"/>
      <c r="AA21" s="19" t="str">
        <f>IF(Table_Styles[[#This Row],[MT]]&lt;&gt;"",Table_Styles[[#This Row],[MT]],IF(Table_Styles[[#This Row],[MT Default]]&lt;&gt;"",Table_Styles[[#This Row],[MT Default]],""))</f>
        <v/>
      </c>
      <c r="AB21" s="59"/>
      <c r="AC21" s="41"/>
      <c r="AD21" s="19" t="str">
        <f>IF(Table_Styles[[#This Row],[MR]]&lt;&gt;"",Table_Styles[[#This Row],[MR]],IF(Table_Styles[[#This Row],[MR Default]]&lt;&gt;"",Table_Styles[[#This Row],[MR Default]],""))</f>
        <v/>
      </c>
      <c r="AE21" s="59"/>
      <c r="AF21" s="41"/>
      <c r="AG21" s="19" t="str">
        <f>IF(Table_Styles[[#This Row],[MB]]&lt;&gt;"",Table_Styles[[#This Row],[MB]],IF(Table_Styles[[#This Row],[MB Default]]&lt;&gt;"",Table_Styles[[#This Row],[MB Default]],""))</f>
        <v/>
      </c>
      <c r="AH21" s="59"/>
      <c r="AI21" s="41"/>
      <c r="AJ21" s="19" t="str">
        <f>IF(Table_Styles[[#This Row],[ML]]&lt;&gt;"",Table_Styles[[#This Row],[ML]],IF(Table_Styles[[#This Row],[ML Default]]&lt;&gt;"",Table_Styles[[#This Row],[ML Default]],""))</f>
        <v/>
      </c>
      <c r="AK21" s="59"/>
      <c r="AL21" s="41"/>
      <c r="AM21" s="19" t="str">
        <f>IF(Table_Styles[[#This Row],[PT]]&lt;&gt;"",Table_Styles[[#This Row],[PT]],IF(Table_Styles[[#This Row],[PT Default]]&lt;&gt;"",Table_Styles[[#This Row],[PT Default]],""))</f>
        <v/>
      </c>
      <c r="AN21" s="59"/>
      <c r="AO21" s="41"/>
      <c r="AP21" s="19" t="str">
        <f>IF(Table_Styles[[#This Row],[PR]]&lt;&gt;"",Table_Styles[[#This Row],[PR]],IF(Table_Styles[[#This Row],[PR Default]]&lt;&gt;"",Table_Styles[[#This Row],[PR Default]],""))</f>
        <v/>
      </c>
      <c r="AQ21" s="59"/>
      <c r="AR21" s="41"/>
      <c r="AS21" s="19" t="str">
        <f>IF(Table_Styles[[#This Row],[PB]]&lt;&gt;"",Table_Styles[[#This Row],[PB]],IF(Table_Styles[[#This Row],[PB Default]]&lt;&gt;"",Table_Styles[[#This Row],[PB Default]],""))</f>
        <v/>
      </c>
      <c r="AT21" s="59"/>
      <c r="AU21" s="41"/>
      <c r="AV21" s="19" t="str">
        <f>IF(Table_Styles[[#This Row],[PL]]&lt;&gt;"",Table_Styles[[#This Row],[PL]],IF(Table_Styles[[#This Row],[PL Default]]&lt;&gt;"",Table_Styles[[#This Row],[PL Default]],""))</f>
        <v/>
      </c>
      <c r="AW21" s="59"/>
      <c r="AX21" s="41"/>
      <c r="AY21" s="19" t="str">
        <f>IF(Table_Styles[[#This Row],[BT]]&lt;&gt;"",Table_Styles[[#This Row],[BT]],IF(Table_Styles[[#This Row],[BT Default]]&lt;&gt;"",Table_Styles[[#This Row],[BT Default]],""))</f>
        <v/>
      </c>
      <c r="AZ21" s="59"/>
      <c r="BA21" s="41"/>
      <c r="BB21" s="19" t="str">
        <f>IF(Table_Styles[[#This Row],[BR]]&lt;&gt;"",Table_Styles[[#This Row],[BR]],IF(Table_Styles[[#This Row],[BR Default]]&lt;&gt;"",Table_Styles[[#This Row],[BR Default]],""))</f>
        <v/>
      </c>
      <c r="BC21" s="59"/>
      <c r="BD21" s="41"/>
      <c r="BE21" s="19" t="str">
        <f>IF(Table_Styles[[#This Row],[BB]]&lt;&gt;"",Table_Styles[[#This Row],[BB]],IF(Table_Styles[[#This Row],[BB Default]]&lt;&gt;"",Table_Styles[[#This Row],[BB Default]],""))</f>
        <v/>
      </c>
      <c r="BF21" s="59"/>
      <c r="BG21" s="41"/>
      <c r="BH21" s="19" t="str">
        <f>IF(Table_Styles[[#This Row],[BL]]&lt;&gt;"",Table_Styles[[#This Row],[BL]],IF(Table_Styles[[#This Row],[BL Default]]&lt;&gt;"",Table_Styles[[#This Row],[BL Default]],""))</f>
        <v/>
      </c>
      <c r="BI21" s="41"/>
      <c r="BJ21" s="41"/>
      <c r="BK21" s="19" t="str">
        <f>IF(Table_Styles[[#This Row],[Width]]&lt;&gt;"",Table_Styles[[#This Row],[Width]],IF(Table_Styles[[#This Row],[Width Default]]&lt;&gt;"",Table_Styles[[#This Row],[Width Default]],""))</f>
        <v/>
      </c>
      <c r="BL21" s="41"/>
      <c r="BM21" s="41"/>
      <c r="BN21" s="19" t="str">
        <f>IF(Table_Styles[[#This Row],[Height]]&lt;&gt;"",Table_Styles[[#This Row],[Height]],IF(Table_Styles[[#This Row],[Height Default]]&lt;&gt;"",Table_Styles[[#This Row],[Height Default]],""))</f>
        <v/>
      </c>
      <c r="BO21" s="19"/>
      <c r="BP21" s="19"/>
      <c r="BQ21" s="19" t="str">
        <f>IF(Table_Styles[[#This Row],[Top]]&lt;&gt;"",Table_Styles[[#This Row],[Top]],IF(Table_Styles[[#This Row],[Top Default]]&lt;&gt;"",Table_Styles[[#This Row],[Top Default]],""))</f>
        <v/>
      </c>
      <c r="BR21" s="19"/>
      <c r="BS21" s="19"/>
      <c r="BT21" s="19" t="str">
        <f>IF(Table_Styles[[#This Row],[Right]]&lt;&gt;"",Table_Styles[[#This Row],[Right]],IF(Table_Styles[[#This Row],[Right Default]]&lt;&gt;"",Table_Styles[[#This Row],[Right Default]],""))</f>
        <v/>
      </c>
      <c r="BU21" s="19"/>
      <c r="BV21" s="19"/>
      <c r="BW21" s="19" t="str">
        <f>IF(Table_Styles[[#This Row],[Bottom]]&lt;&gt;"",Table_Styles[[#This Row],[Bottom]],IF(Table_Styles[[#This Row],[Bottom Default]]&lt;&gt;"",Table_Styles[[#This Row],[Bottom Default]],""))</f>
        <v/>
      </c>
      <c r="BX21" s="19"/>
      <c r="BY21" s="19"/>
      <c r="BZ21" s="19" t="str">
        <f>IF(Table_Styles[[#This Row],[Left]]&lt;&gt;"",Table_Styles[[#This Row],[Left]],IF(Table_Styles[[#This Row],[Left Default]]&lt;&gt;"",Table_Styles[[#This Row],[Left Default]],""))</f>
        <v/>
      </c>
      <c r="CA21" s="59" t="s">
        <v>1109</v>
      </c>
      <c r="CB21" s="22" t="str">
        <f>IF(AND(Table_Styles[[#This Row],[Selector]]&lt;&gt;"",Table_Styles[[#This Row],[Font Family Used]]&lt;&gt;"",Table_Styles[[#This Row],[Font Weight Used]]&lt;&gt;""),Table_Styles[[#This Row],[Font Family Used]]&amp;" "&amp;Table_Styles[[#This Row],[Font Weight Used]],"")</f>
        <v/>
      </c>
      <c r="CC21" s="22" t="str">
        <f ca="1">IF(AND(Table_Styles[[#This Row],[Selector]],COUNTIF(OFFSET(CC:CC,0,0,ROW()-1,1),"="&amp;Table_Styles[[#This Row],[Font]])=0),Table_Styles[[#This Row],[Font]],"")</f>
        <v/>
      </c>
      <c r="CD21" s="22" t="str">
        <f ca="1">IF(Table_Styles[[#This Row],[Unique Font]]&lt;&gt;"",
"{""fontFamily"":"""&amp;Table_Styles[[#This Row],[Font Family Used]]&amp;""",""fontWeight"":"&amp;Table_Styles[[#This Row],[Font Weight Used]]&amp;"}","")</f>
        <v/>
      </c>
      <c r="CE2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display: block;</v>
      </c>
      <c r="CF21" s="22" t="str">
        <f>IF(AND(Table_Styles[[#This Row],[Selector]]&lt;&gt;"", Table_Styles[[#This Row],[Config Properties]]&lt;&gt;""),
Table_Styles[[#This Row],[Selector]]&amp;" { "&amp;Table_Styles[[#This Row],[Config Properties]]&amp;" }","")</f>
        <v>.input-group { display: block; }</v>
      </c>
      <c r="CG21" s="22" t="str">
        <f xml:space="preserve">
SUBSTITUTE(SUBSTITUTE(SUBSTITUTE(SUBSTITUTE(SUBSTITUTE(SUBSTITUTE(SUBSTITUTE(SUBSTITUTE(Table_Styles[[#This Row],[Config]],
" {","{"),
"{ ","{"),
" }","}"),
"} ","}"),
" ,",","),
", ",","),
" :",":"),
": ",":")</f>
        <v>.input-group{display:block;}</v>
      </c>
    </row>
    <row r="22" spans="2:85" ht="21" customHeight="1">
      <c r="B22" s="22" t="s">
        <v>1223</v>
      </c>
      <c r="C22" s="44" t="s">
        <v>1222</v>
      </c>
      <c r="D22" s="59"/>
      <c r="E22" s="41"/>
      <c r="F22" s="19" t="str">
        <f>IF(Table_Styles[[#This Row],[Font Family]]&lt;&gt;"",Table_Styles[[#This Row],[Font Family]],IF(Table_Styles[[#This Row],[Font Family Default]]&lt;&gt;"",Table_Styles[[#This Row],[Font Family Default]],""))</f>
        <v/>
      </c>
      <c r="G22" s="59"/>
      <c r="H22" s="41"/>
      <c r="I22" s="19" t="str">
        <f>IF(Table_Styles[[#This Row],[Font Size]]&lt;&gt;"",Table_Styles[[#This Row],[Font Size]],IF(Table_Styles[[#This Row],[Font Size Default]]&lt;&gt;"",Table_Styles[[#This Row],[Font Size Default]],""))</f>
        <v/>
      </c>
      <c r="J22" s="59"/>
      <c r="K22" s="41"/>
      <c r="L22" s="19" t="str">
        <f>IF(Table_Styles[[#This Row],[Font Weight]]&lt;&gt;"",Table_Styles[[#This Row],[Font Weight]],IF(Table_Styles[[#This Row],[Font Weight Default]]&lt;&gt;"",Table_Styles[[#This Row],[Font Weight Default]],""))</f>
        <v/>
      </c>
      <c r="M22" s="59"/>
      <c r="N22" s="41"/>
      <c r="O22" s="19" t="str">
        <f>IF(Table_Styles[[#This Row],[Colour]]&lt;&gt;"",Table_Styles[[#This Row],[Colour]],IF(Table_Styles[[#This Row],[Colour Default]]&lt;&gt;"",Table_Styles[[#This Row],[Colour Default]],""))</f>
        <v/>
      </c>
      <c r="P22" s="59"/>
      <c r="Q22" s="41"/>
      <c r="R22" s="19" t="str">
        <f>IF(Table_Styles[[#This Row],[Background]]&lt;&gt;"",Table_Styles[[#This Row],[Background]],IF(Table_Styles[[#This Row],[Background Default]]&lt;&gt;"",Table_Styles[[#This Row],[Background Default]],""))</f>
        <v/>
      </c>
      <c r="S22" s="59"/>
      <c r="T22" s="41"/>
      <c r="U22" s="19" t="str">
        <f>IF(Table_Styles[[#This Row],[Border]]&lt;&gt;"",Table_Styles[[#This Row],[Border]],IF(Table_Styles[[#This Row],[Border Default]]&lt;&gt;"",Table_Styles[[#This Row],[Border Default]],""))</f>
        <v/>
      </c>
      <c r="V22" s="41"/>
      <c r="W22" s="41"/>
      <c r="X22" s="19" t="str">
        <f>IF(Table_Styles[[#This Row],[Border Radius]]&lt;&gt;"",Table_Styles[[#This Row],[Border Radius]],IF(Table_Styles[[#This Row],[Border Radius Default]]&lt;&gt;"",Table_Styles[[#This Row],[Border Radius Default]],""))</f>
        <v/>
      </c>
      <c r="Y22" s="59"/>
      <c r="Z22" s="41"/>
      <c r="AA22" s="19" t="str">
        <f>IF(Table_Styles[[#This Row],[MT]]&lt;&gt;"",Table_Styles[[#This Row],[MT]],IF(Table_Styles[[#This Row],[MT Default]]&lt;&gt;"",Table_Styles[[#This Row],[MT Default]],""))</f>
        <v/>
      </c>
      <c r="AB22" s="59"/>
      <c r="AC22" s="41"/>
      <c r="AD22" s="19" t="str">
        <f>IF(Table_Styles[[#This Row],[MR]]&lt;&gt;"",Table_Styles[[#This Row],[MR]],IF(Table_Styles[[#This Row],[MR Default]]&lt;&gt;"",Table_Styles[[#This Row],[MR Default]],""))</f>
        <v/>
      </c>
      <c r="AE22" s="59"/>
      <c r="AF22" s="41"/>
      <c r="AG22" s="19" t="str">
        <f>IF(Table_Styles[[#This Row],[MB]]&lt;&gt;"",Table_Styles[[#This Row],[MB]],IF(Table_Styles[[#This Row],[MB Default]]&lt;&gt;"",Table_Styles[[#This Row],[MB Default]],""))</f>
        <v/>
      </c>
      <c r="AH22" s="59"/>
      <c r="AI22" s="41"/>
      <c r="AJ22" s="19" t="str">
        <f>IF(Table_Styles[[#This Row],[ML]]&lt;&gt;"",Table_Styles[[#This Row],[ML]],IF(Table_Styles[[#This Row],[ML Default]]&lt;&gt;"",Table_Styles[[#This Row],[ML Default]],""))</f>
        <v/>
      </c>
      <c r="AK22" s="59"/>
      <c r="AL22" s="41"/>
      <c r="AM22" s="19" t="str">
        <f>IF(Table_Styles[[#This Row],[PT]]&lt;&gt;"",Table_Styles[[#This Row],[PT]],IF(Table_Styles[[#This Row],[PT Default]]&lt;&gt;"",Table_Styles[[#This Row],[PT Default]],""))</f>
        <v/>
      </c>
      <c r="AN22" s="59"/>
      <c r="AO22" s="41"/>
      <c r="AP22" s="19" t="str">
        <f>IF(Table_Styles[[#This Row],[PR]]&lt;&gt;"",Table_Styles[[#This Row],[PR]],IF(Table_Styles[[#This Row],[PR Default]]&lt;&gt;"",Table_Styles[[#This Row],[PR Default]],""))</f>
        <v/>
      </c>
      <c r="AQ22" s="59"/>
      <c r="AR22" s="41"/>
      <c r="AS22" s="19" t="str">
        <f>IF(Table_Styles[[#This Row],[PB]]&lt;&gt;"",Table_Styles[[#This Row],[PB]],IF(Table_Styles[[#This Row],[PB Default]]&lt;&gt;"",Table_Styles[[#This Row],[PB Default]],""))</f>
        <v/>
      </c>
      <c r="AT22" s="59"/>
      <c r="AU22" s="41"/>
      <c r="AV22" s="19" t="str">
        <f>IF(Table_Styles[[#This Row],[PL]]&lt;&gt;"",Table_Styles[[#This Row],[PL]],IF(Table_Styles[[#This Row],[PL Default]]&lt;&gt;"",Table_Styles[[#This Row],[PL Default]],""))</f>
        <v/>
      </c>
      <c r="AW22" s="59"/>
      <c r="AX22" s="41"/>
      <c r="AY22" s="19" t="str">
        <f>IF(Table_Styles[[#This Row],[BT]]&lt;&gt;"",Table_Styles[[#This Row],[BT]],IF(Table_Styles[[#This Row],[BT Default]]&lt;&gt;"",Table_Styles[[#This Row],[BT Default]],""))</f>
        <v/>
      </c>
      <c r="AZ22" s="59"/>
      <c r="BA22" s="41"/>
      <c r="BB22" s="19" t="str">
        <f>IF(Table_Styles[[#This Row],[BR]]&lt;&gt;"",Table_Styles[[#This Row],[BR]],IF(Table_Styles[[#This Row],[BR Default]]&lt;&gt;"",Table_Styles[[#This Row],[BR Default]],""))</f>
        <v/>
      </c>
      <c r="BC22" s="59"/>
      <c r="BD22" s="41"/>
      <c r="BE22" s="19" t="str">
        <f>IF(Table_Styles[[#This Row],[BB]]&lt;&gt;"",Table_Styles[[#This Row],[BB]],IF(Table_Styles[[#This Row],[BB Default]]&lt;&gt;"",Table_Styles[[#This Row],[BB Default]],""))</f>
        <v/>
      </c>
      <c r="BF22" s="59"/>
      <c r="BG22" s="41"/>
      <c r="BH22" s="19" t="str">
        <f>IF(Table_Styles[[#This Row],[BL]]&lt;&gt;"",Table_Styles[[#This Row],[BL]],IF(Table_Styles[[#This Row],[BL Default]]&lt;&gt;"",Table_Styles[[#This Row],[BL Default]],""))</f>
        <v/>
      </c>
      <c r="BI22" s="41"/>
      <c r="BJ22" s="41"/>
      <c r="BK22" s="19" t="str">
        <f>IF(Table_Styles[[#This Row],[Width]]&lt;&gt;"",Table_Styles[[#This Row],[Width]],IF(Table_Styles[[#This Row],[Width Default]]&lt;&gt;"",Table_Styles[[#This Row],[Width Default]],""))</f>
        <v/>
      </c>
      <c r="BL22" s="41"/>
      <c r="BM22" s="41"/>
      <c r="BN22" s="19" t="str">
        <f>IF(Table_Styles[[#This Row],[Height]]&lt;&gt;"",Table_Styles[[#This Row],[Height]],IF(Table_Styles[[#This Row],[Height Default]]&lt;&gt;"",Table_Styles[[#This Row],[Height Default]],""))</f>
        <v/>
      </c>
      <c r="BO22" s="19"/>
      <c r="BP22" s="19"/>
      <c r="BQ22" s="19" t="str">
        <f>IF(Table_Styles[[#This Row],[Top]]&lt;&gt;"",Table_Styles[[#This Row],[Top]],IF(Table_Styles[[#This Row],[Top Default]]&lt;&gt;"",Table_Styles[[#This Row],[Top Default]],""))</f>
        <v/>
      </c>
      <c r="BR22" s="19"/>
      <c r="BS22" s="19"/>
      <c r="BT22" s="19" t="str">
        <f>IF(Table_Styles[[#This Row],[Right]]&lt;&gt;"",Table_Styles[[#This Row],[Right]],IF(Table_Styles[[#This Row],[Right Default]]&lt;&gt;"",Table_Styles[[#This Row],[Right Default]],""))</f>
        <v/>
      </c>
      <c r="BU22" s="19"/>
      <c r="BV22" s="19"/>
      <c r="BW22" s="19" t="str">
        <f>IF(Table_Styles[[#This Row],[Bottom]]&lt;&gt;"",Table_Styles[[#This Row],[Bottom]],IF(Table_Styles[[#This Row],[Bottom Default]]&lt;&gt;"",Table_Styles[[#This Row],[Bottom Default]],""))</f>
        <v/>
      </c>
      <c r="BX22" s="19"/>
      <c r="BY22" s="19"/>
      <c r="BZ22" s="19" t="str">
        <f>IF(Table_Styles[[#This Row],[Left]]&lt;&gt;"",Table_Styles[[#This Row],[Left]],IF(Table_Styles[[#This Row],[Left Default]]&lt;&gt;"",Table_Styles[[#This Row],[Left Default]],""))</f>
        <v/>
      </c>
      <c r="CA22" s="59" t="s">
        <v>1109</v>
      </c>
      <c r="CB22" s="22" t="str">
        <f>IF(AND(Table_Styles[[#This Row],[Selector]]&lt;&gt;"",Table_Styles[[#This Row],[Font Family Used]]&lt;&gt;"",Table_Styles[[#This Row],[Font Weight Used]]&lt;&gt;""),Table_Styles[[#This Row],[Font Family Used]]&amp;" "&amp;Table_Styles[[#This Row],[Font Weight Used]],"")</f>
        <v/>
      </c>
      <c r="CC22" s="22" t="str">
        <f ca="1">IF(AND(Table_Styles[[#This Row],[Selector]],COUNTIF(OFFSET(CC:CC,0,0,ROW()-1,1),"="&amp;Table_Styles[[#This Row],[Font]])=0),Table_Styles[[#This Row],[Font]],"")</f>
        <v/>
      </c>
      <c r="CD22" s="22" t="str">
        <f ca="1">IF(Table_Styles[[#This Row],[Unique Font]]&lt;&gt;"",
"{""fontFamily"":"""&amp;Table_Styles[[#This Row],[Font Family Used]]&amp;""",""fontWeight"":"&amp;Table_Styles[[#This Row],[Font Weight Used]]&amp;"}","")</f>
        <v/>
      </c>
      <c r="CE2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display: block;</v>
      </c>
      <c r="CF22" s="22" t="str">
        <f>IF(AND(Table_Styles[[#This Row],[Selector]]&lt;&gt;"", Table_Styles[[#This Row],[Config Properties]]&lt;&gt;""),
Table_Styles[[#This Row],[Selector]]&amp;" { "&amp;Table_Styles[[#This Row],[Config Properties]]&amp;" }","")</f>
        <v>.input-group .form-control, .input-group-addon, .input-group-btn { display: block; }</v>
      </c>
      <c r="CG22" s="22" t="str">
        <f xml:space="preserve">
SUBSTITUTE(SUBSTITUTE(SUBSTITUTE(SUBSTITUTE(SUBSTITUTE(SUBSTITUTE(SUBSTITUTE(SUBSTITUTE(Table_Styles[[#This Row],[Config]],
" {","{"),
"{ ","{"),
" }","}"),
"} ","}"),
" ,",","),
", ",","),
" :",":"),
": ",":")</f>
        <v>.input-group .form-control,.input-group-addon,.input-group-btn{display:block;}</v>
      </c>
    </row>
    <row r="23" spans="2:85" ht="21" customHeight="1">
      <c r="B23" s="22" t="s">
        <v>628</v>
      </c>
      <c r="C23" s="44" t="s">
        <v>629</v>
      </c>
      <c r="D23" s="59"/>
      <c r="E23" s="41"/>
      <c r="F23" s="19" t="str">
        <f>IF(Table_Styles[[#This Row],[Font Family]]&lt;&gt;"",Table_Styles[[#This Row],[Font Family]],IF(Table_Styles[[#This Row],[Font Family Default]]&lt;&gt;"",Table_Styles[[#This Row],[Font Family Default]],""))</f>
        <v/>
      </c>
      <c r="G23" s="59"/>
      <c r="H23" s="41"/>
      <c r="I23" s="19" t="str">
        <f>IF(Table_Styles[[#This Row],[Font Size]]&lt;&gt;"",Table_Styles[[#This Row],[Font Size]],IF(Table_Styles[[#This Row],[Font Size Default]]&lt;&gt;"",Table_Styles[[#This Row],[Font Size Default]],""))</f>
        <v/>
      </c>
      <c r="J23" s="59"/>
      <c r="K23" s="41"/>
      <c r="L23" s="19" t="str">
        <f>IF(Table_Styles[[#This Row],[Font Weight]]&lt;&gt;"",Table_Styles[[#This Row],[Font Weight]],IF(Table_Styles[[#This Row],[Font Weight Default]]&lt;&gt;"",Table_Styles[[#This Row],[Font Weight Default]],""))</f>
        <v/>
      </c>
      <c r="M23" s="59"/>
      <c r="N23" s="41"/>
      <c r="O23" s="19" t="str">
        <f>IF(Table_Styles[[#This Row],[Colour]]&lt;&gt;"",Table_Styles[[#This Row],[Colour]],IF(Table_Styles[[#This Row],[Colour Default]]&lt;&gt;"",Table_Styles[[#This Row],[Colour Default]],""))</f>
        <v/>
      </c>
      <c r="P23" s="59"/>
      <c r="Q23" s="41"/>
      <c r="R23" s="19" t="str">
        <f>IF(Table_Styles[[#This Row],[Background]]&lt;&gt;"",Table_Styles[[#This Row],[Background]],IF(Table_Styles[[#This Row],[Background Default]]&lt;&gt;"",Table_Styles[[#This Row],[Background Default]],""))</f>
        <v/>
      </c>
      <c r="S23" s="59"/>
      <c r="T23" s="41"/>
      <c r="U23" s="19" t="str">
        <f>IF(Table_Styles[[#This Row],[Border]]&lt;&gt;"",Table_Styles[[#This Row],[Border]],IF(Table_Styles[[#This Row],[Border Default]]&lt;&gt;"",Table_Styles[[#This Row],[Border Default]],""))</f>
        <v/>
      </c>
      <c r="V23" s="41"/>
      <c r="W23" s="41"/>
      <c r="X23" s="19" t="str">
        <f>IF(Table_Styles[[#This Row],[Border Radius]]&lt;&gt;"",Table_Styles[[#This Row],[Border Radius]],IF(Table_Styles[[#This Row],[Border Radius Default]]&lt;&gt;"",Table_Styles[[#This Row],[Border Radius Default]],""))</f>
        <v/>
      </c>
      <c r="Y23" s="59"/>
      <c r="Z23" s="41"/>
      <c r="AA23" s="19" t="str">
        <f>IF(Table_Styles[[#This Row],[MT]]&lt;&gt;"",Table_Styles[[#This Row],[MT]],IF(Table_Styles[[#This Row],[MT Default]]&lt;&gt;"",Table_Styles[[#This Row],[MT Default]],""))</f>
        <v/>
      </c>
      <c r="AB23" s="59"/>
      <c r="AC23" s="41"/>
      <c r="AD23" s="19" t="str">
        <f>IF(Table_Styles[[#This Row],[MR]]&lt;&gt;"",Table_Styles[[#This Row],[MR]],IF(Table_Styles[[#This Row],[MR Default]]&lt;&gt;"",Table_Styles[[#This Row],[MR Default]],""))</f>
        <v/>
      </c>
      <c r="AE23" s="59"/>
      <c r="AF23" s="41" t="s">
        <v>321</v>
      </c>
      <c r="AG23" s="19" t="str">
        <f>IF(Table_Styles[[#This Row],[MB]]&lt;&gt;"",Table_Styles[[#This Row],[MB]],IF(Table_Styles[[#This Row],[MB Default]]&lt;&gt;"",Table_Styles[[#This Row],[MB Default]],""))</f>
        <v>15px</v>
      </c>
      <c r="AH23" s="59"/>
      <c r="AI23" s="41"/>
      <c r="AJ23" s="19" t="str">
        <f>IF(Table_Styles[[#This Row],[ML]]&lt;&gt;"",Table_Styles[[#This Row],[ML]],IF(Table_Styles[[#This Row],[ML Default]]&lt;&gt;"",Table_Styles[[#This Row],[ML Default]],""))</f>
        <v/>
      </c>
      <c r="AK23" s="59"/>
      <c r="AL23" s="41"/>
      <c r="AM23" s="19" t="str">
        <f>IF(Table_Styles[[#This Row],[PT]]&lt;&gt;"",Table_Styles[[#This Row],[PT]],IF(Table_Styles[[#This Row],[PT Default]]&lt;&gt;"",Table_Styles[[#This Row],[PT Default]],""))</f>
        <v/>
      </c>
      <c r="AN23" s="59"/>
      <c r="AO23" s="41"/>
      <c r="AP23" s="19" t="str">
        <f>IF(Table_Styles[[#This Row],[PR]]&lt;&gt;"",Table_Styles[[#This Row],[PR]],IF(Table_Styles[[#This Row],[PR Default]]&lt;&gt;"",Table_Styles[[#This Row],[PR Default]],""))</f>
        <v/>
      </c>
      <c r="AQ23" s="59"/>
      <c r="AR23" s="41"/>
      <c r="AS23" s="19" t="str">
        <f>IF(Table_Styles[[#This Row],[PB]]&lt;&gt;"",Table_Styles[[#This Row],[PB]],IF(Table_Styles[[#This Row],[PB Default]]&lt;&gt;"",Table_Styles[[#This Row],[PB Default]],""))</f>
        <v/>
      </c>
      <c r="AT23" s="59"/>
      <c r="AU23" s="41"/>
      <c r="AV23" s="19" t="str">
        <f>IF(Table_Styles[[#This Row],[PL]]&lt;&gt;"",Table_Styles[[#This Row],[PL]],IF(Table_Styles[[#This Row],[PL Default]]&lt;&gt;"",Table_Styles[[#This Row],[PL Default]],""))</f>
        <v/>
      </c>
      <c r="AW23" s="59"/>
      <c r="AX23" s="41"/>
      <c r="AY23" s="19" t="str">
        <f>IF(Table_Styles[[#This Row],[BT]]&lt;&gt;"",Table_Styles[[#This Row],[BT]],IF(Table_Styles[[#This Row],[BT Default]]&lt;&gt;"",Table_Styles[[#This Row],[BT Default]],""))</f>
        <v/>
      </c>
      <c r="AZ23" s="59"/>
      <c r="BA23" s="41"/>
      <c r="BB23" s="19" t="str">
        <f>IF(Table_Styles[[#This Row],[BR]]&lt;&gt;"",Table_Styles[[#This Row],[BR]],IF(Table_Styles[[#This Row],[BR Default]]&lt;&gt;"",Table_Styles[[#This Row],[BR Default]],""))</f>
        <v/>
      </c>
      <c r="BC23" s="59"/>
      <c r="BD23" s="41"/>
      <c r="BE23" s="19" t="str">
        <f>IF(Table_Styles[[#This Row],[BB]]&lt;&gt;"",Table_Styles[[#This Row],[BB]],IF(Table_Styles[[#This Row],[BB Default]]&lt;&gt;"",Table_Styles[[#This Row],[BB Default]],""))</f>
        <v/>
      </c>
      <c r="BF23" s="59"/>
      <c r="BG23" s="41"/>
      <c r="BH23" s="19" t="str">
        <f>IF(Table_Styles[[#This Row],[BL]]&lt;&gt;"",Table_Styles[[#This Row],[BL]],IF(Table_Styles[[#This Row],[BL Default]]&lt;&gt;"",Table_Styles[[#This Row],[BL Default]],""))</f>
        <v/>
      </c>
      <c r="BI23" s="41"/>
      <c r="BJ23" s="41"/>
      <c r="BK23" s="19" t="str">
        <f>IF(Table_Styles[[#This Row],[Width]]&lt;&gt;"",Table_Styles[[#This Row],[Width]],IF(Table_Styles[[#This Row],[Width Default]]&lt;&gt;"",Table_Styles[[#This Row],[Width Default]],""))</f>
        <v/>
      </c>
      <c r="BL23" s="41"/>
      <c r="BM23" s="41"/>
      <c r="BN23" s="19" t="str">
        <f>IF(Table_Styles[[#This Row],[Height]]&lt;&gt;"",Table_Styles[[#This Row],[Height]],IF(Table_Styles[[#This Row],[Height Default]]&lt;&gt;"",Table_Styles[[#This Row],[Height Default]],""))</f>
        <v/>
      </c>
      <c r="BO23" s="19"/>
      <c r="BP23" s="19"/>
      <c r="BQ23" s="19" t="str">
        <f>IF(Table_Styles[[#This Row],[Top]]&lt;&gt;"",Table_Styles[[#This Row],[Top]],IF(Table_Styles[[#This Row],[Top Default]]&lt;&gt;"",Table_Styles[[#This Row],[Top Default]],""))</f>
        <v/>
      </c>
      <c r="BR23" s="19"/>
      <c r="BS23" s="19"/>
      <c r="BT23" s="19" t="str">
        <f>IF(Table_Styles[[#This Row],[Right]]&lt;&gt;"",Table_Styles[[#This Row],[Right]],IF(Table_Styles[[#This Row],[Right Default]]&lt;&gt;"",Table_Styles[[#This Row],[Right Default]],""))</f>
        <v/>
      </c>
      <c r="BU23" s="19"/>
      <c r="BV23" s="19"/>
      <c r="BW23" s="19" t="str">
        <f>IF(Table_Styles[[#This Row],[Bottom]]&lt;&gt;"",Table_Styles[[#This Row],[Bottom]],IF(Table_Styles[[#This Row],[Bottom Default]]&lt;&gt;"",Table_Styles[[#This Row],[Bottom Default]],""))</f>
        <v/>
      </c>
      <c r="BX23" s="19"/>
      <c r="BY23" s="19"/>
      <c r="BZ23" s="19" t="str">
        <f>IF(Table_Styles[[#This Row],[Left]]&lt;&gt;"",Table_Styles[[#This Row],[Left]],IF(Table_Styles[[#This Row],[Left Default]]&lt;&gt;"",Table_Styles[[#This Row],[Left Default]],""))</f>
        <v/>
      </c>
      <c r="CA23" s="59"/>
      <c r="CB23" s="22" t="str">
        <f>IF(AND(Table_Styles[[#This Row],[Selector]]&lt;&gt;"",Table_Styles[[#This Row],[Font Family Used]]&lt;&gt;"",Table_Styles[[#This Row],[Font Weight Used]]&lt;&gt;""),Table_Styles[[#This Row],[Font Family Used]]&amp;" "&amp;Table_Styles[[#This Row],[Font Weight Used]],"")</f>
        <v/>
      </c>
      <c r="CC23" s="22" t="str">
        <f ca="1">IF(AND(Table_Styles[[#This Row],[Selector]],COUNTIF(OFFSET(CC:CC,0,0,ROW()-1,1),"="&amp;Table_Styles[[#This Row],[Font]])=0),Table_Styles[[#This Row],[Font]],"")</f>
        <v/>
      </c>
      <c r="CD23" s="22" t="str">
        <f ca="1">IF(Table_Styles[[#This Row],[Unique Font]]&lt;&gt;"",
"{""fontFamily"":"""&amp;Table_Styles[[#This Row],[Font Family Used]]&amp;""",""fontWeight"":"&amp;Table_Styles[[#This Row],[Font Weight Used]]&amp;"}","")</f>
        <v/>
      </c>
      <c r="CE2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23" s="22" t="str">
        <f>IF(AND(Table_Styles[[#This Row],[Selector]]&lt;&gt;"", Table_Styles[[#This Row],[Config Properties]]&lt;&gt;""),
Table_Styles[[#This Row],[Selector]]&amp;" { "&amp;Table_Styles[[#This Row],[Config Properties]]&amp;" }","")</f>
        <v>formly-field .field-content { margin-bottom: 15px }</v>
      </c>
      <c r="CG23" s="22" t="str">
        <f xml:space="preserve">
SUBSTITUTE(SUBSTITUTE(SUBSTITUTE(SUBSTITUTE(SUBSTITUTE(SUBSTITUTE(SUBSTITUTE(SUBSTITUTE(Table_Styles[[#This Row],[Config]],
" {","{"),
"{ ","{"),
" }","}"),
"} ","}"),
" ,",","),
", ",","),
" :",":"),
": ",":")</f>
        <v>formly-field .field-content{margin-bottom:15px}</v>
      </c>
    </row>
    <row r="24" spans="2:85" ht="21" customHeight="1">
      <c r="B24" s="44" t="s">
        <v>18</v>
      </c>
      <c r="C24" s="44" t="s">
        <v>349</v>
      </c>
      <c r="D24" s="41"/>
      <c r="E24" s="41" t="str">
        <f>Settings_Styling_Font_Labels</f>
        <v>Roboto</v>
      </c>
      <c r="F24" s="19" t="str">
        <f>IF(Table_Styles[[#This Row],[Font Family]]&lt;&gt;"",Table_Styles[[#This Row],[Font Family]],IF(Table_Styles[[#This Row],[Font Family Default]]&lt;&gt;"",Table_Styles[[#This Row],[Font Family Default]],""))</f>
        <v>Roboto</v>
      </c>
      <c r="G24" s="41"/>
      <c r="H24" s="43" t="s">
        <v>350</v>
      </c>
      <c r="I24" s="19" t="str">
        <f>IF(Table_Styles[[#This Row],[Font Size]]&lt;&gt;"",Table_Styles[[#This Row],[Font Size]],IF(Table_Styles[[#This Row],[Font Size Default]]&lt;&gt;"",Table_Styles[[#This Row],[Font Size Default]],""))</f>
        <v>14px</v>
      </c>
      <c r="J24" s="41"/>
      <c r="K24" s="41">
        <f>Settings_Styling_Font_Weight_Labels</f>
        <v>700</v>
      </c>
      <c r="L24" s="19">
        <f>IF(Table_Styles[[#This Row],[Font Weight]]&lt;&gt;"",Table_Styles[[#This Row],[Font Weight]],IF(Table_Styles[[#This Row],[Font Weight Default]]&lt;&gt;"",Table_Styles[[#This Row],[Font Weight Default]],""))</f>
        <v>700</v>
      </c>
      <c r="M24" s="41"/>
      <c r="N24" s="41" t="str">
        <f>Colour_Foreground_1</f>
        <v>#2a2a2a</v>
      </c>
      <c r="O24" s="19" t="str">
        <f>IF(Table_Styles[[#This Row],[Colour]]&lt;&gt;"",Table_Styles[[#This Row],[Colour]],IF(Table_Styles[[#This Row],[Colour Default]]&lt;&gt;"",Table_Styles[[#This Row],[Colour Default]],""))</f>
        <v>#2a2a2a</v>
      </c>
      <c r="P24" s="41"/>
      <c r="Q24" s="41"/>
      <c r="R24" s="19" t="str">
        <f>IF(Table_Styles[[#This Row],[Background]]&lt;&gt;"",Table_Styles[[#This Row],[Background]],IF(Table_Styles[[#This Row],[Background Default]]&lt;&gt;"",Table_Styles[[#This Row],[Background Default]],""))</f>
        <v/>
      </c>
      <c r="S24" s="41"/>
      <c r="T24" s="41"/>
      <c r="U24" s="19" t="str">
        <f>IF(Table_Styles[[#This Row],[Border]]&lt;&gt;"",Table_Styles[[#This Row],[Border]],IF(Table_Styles[[#This Row],[Border Default]]&lt;&gt;"",Table_Styles[[#This Row],[Border Default]],""))</f>
        <v/>
      </c>
      <c r="V24" s="41"/>
      <c r="W24" s="41"/>
      <c r="X24" s="19" t="str">
        <f>IF(Table_Styles[[#This Row],[Border Radius]]&lt;&gt;"",Table_Styles[[#This Row],[Border Radius]],IF(Table_Styles[[#This Row],[Border Radius Default]]&lt;&gt;"",Table_Styles[[#This Row],[Border Radius Default]],""))</f>
        <v/>
      </c>
      <c r="Y24" s="41"/>
      <c r="Z24" s="41"/>
      <c r="AA24" s="19" t="str">
        <f>IF(Table_Styles[[#This Row],[MT]]&lt;&gt;"",Table_Styles[[#This Row],[MT]],IF(Table_Styles[[#This Row],[MT Default]]&lt;&gt;"",Table_Styles[[#This Row],[MT Default]],""))</f>
        <v/>
      </c>
      <c r="AB24" s="41"/>
      <c r="AC24" s="41"/>
      <c r="AD24" s="19" t="str">
        <f>IF(Table_Styles[[#This Row],[MR]]&lt;&gt;"",Table_Styles[[#This Row],[MR]],IF(Table_Styles[[#This Row],[MR Default]]&lt;&gt;"",Table_Styles[[#This Row],[MR Default]],""))</f>
        <v/>
      </c>
      <c r="AE24" s="41"/>
      <c r="AF24" s="43" t="s">
        <v>345</v>
      </c>
      <c r="AG24" s="19" t="str">
        <f>IF(Table_Styles[[#This Row],[MB]]&lt;&gt;"",Table_Styles[[#This Row],[MB]],IF(Table_Styles[[#This Row],[MB Default]]&lt;&gt;"",Table_Styles[[#This Row],[MB Default]],""))</f>
        <v>5px</v>
      </c>
      <c r="AH24" s="41"/>
      <c r="AI24" s="41"/>
      <c r="AJ24" s="19" t="str">
        <f>IF(Table_Styles[[#This Row],[ML]]&lt;&gt;"",Table_Styles[[#This Row],[ML]],IF(Table_Styles[[#This Row],[ML Default]]&lt;&gt;"",Table_Styles[[#This Row],[ML Default]],""))</f>
        <v/>
      </c>
      <c r="AK24" s="41"/>
      <c r="AL24" s="41"/>
      <c r="AM24" s="19" t="str">
        <f>IF(Table_Styles[[#This Row],[PT]]&lt;&gt;"",Table_Styles[[#This Row],[PT]],IF(Table_Styles[[#This Row],[PT Default]]&lt;&gt;"",Table_Styles[[#This Row],[PT Default]],""))</f>
        <v/>
      </c>
      <c r="AN24" s="41"/>
      <c r="AO24" s="41"/>
      <c r="AP24" s="19" t="str">
        <f>IF(Table_Styles[[#This Row],[PR]]&lt;&gt;"",Table_Styles[[#This Row],[PR]],IF(Table_Styles[[#This Row],[PR Default]]&lt;&gt;"",Table_Styles[[#This Row],[PR Default]],""))</f>
        <v/>
      </c>
      <c r="AQ24" s="41"/>
      <c r="AR24" s="41"/>
      <c r="AS24" s="19" t="str">
        <f>IF(Table_Styles[[#This Row],[PB]]&lt;&gt;"",Table_Styles[[#This Row],[PB]],IF(Table_Styles[[#This Row],[PB Default]]&lt;&gt;"",Table_Styles[[#This Row],[PB Default]],""))</f>
        <v/>
      </c>
      <c r="AT24" s="41"/>
      <c r="AU24" s="41"/>
      <c r="AV24" s="19" t="str">
        <f>IF(Table_Styles[[#This Row],[PL]]&lt;&gt;"",Table_Styles[[#This Row],[PL]],IF(Table_Styles[[#This Row],[PL Default]]&lt;&gt;"",Table_Styles[[#This Row],[PL Default]],""))</f>
        <v/>
      </c>
      <c r="AW24" s="41"/>
      <c r="AX24" s="41"/>
      <c r="AY24" s="19" t="str">
        <f>IF(Table_Styles[[#This Row],[BT]]&lt;&gt;"",Table_Styles[[#This Row],[BT]],IF(Table_Styles[[#This Row],[BT Default]]&lt;&gt;"",Table_Styles[[#This Row],[BT Default]],""))</f>
        <v/>
      </c>
      <c r="AZ24" s="41"/>
      <c r="BA24" s="41"/>
      <c r="BB24" s="19" t="str">
        <f>IF(Table_Styles[[#This Row],[BR]]&lt;&gt;"",Table_Styles[[#This Row],[BR]],IF(Table_Styles[[#This Row],[BR Default]]&lt;&gt;"",Table_Styles[[#This Row],[BR Default]],""))</f>
        <v/>
      </c>
      <c r="BC24" s="41"/>
      <c r="BD24" s="41"/>
      <c r="BE24" s="19" t="str">
        <f>IF(Table_Styles[[#This Row],[BB]]&lt;&gt;"",Table_Styles[[#This Row],[BB]],IF(Table_Styles[[#This Row],[BB Default]]&lt;&gt;"",Table_Styles[[#This Row],[BB Default]],""))</f>
        <v/>
      </c>
      <c r="BF24" s="41"/>
      <c r="BG24" s="41"/>
      <c r="BH24" s="19" t="str">
        <f>IF(Table_Styles[[#This Row],[BL]]&lt;&gt;"",Table_Styles[[#This Row],[BL]],IF(Table_Styles[[#This Row],[BL Default]]&lt;&gt;"",Table_Styles[[#This Row],[BL Default]],""))</f>
        <v/>
      </c>
      <c r="BI24" s="41"/>
      <c r="BJ24" s="41"/>
      <c r="BK24" s="19" t="str">
        <f>IF(Table_Styles[[#This Row],[Width]]&lt;&gt;"",Table_Styles[[#This Row],[Width]],IF(Table_Styles[[#This Row],[Width Default]]&lt;&gt;"",Table_Styles[[#This Row],[Width Default]],""))</f>
        <v/>
      </c>
      <c r="BL24" s="41"/>
      <c r="BM24" s="41"/>
      <c r="BN24" s="19" t="str">
        <f>IF(Table_Styles[[#This Row],[Height]]&lt;&gt;"",Table_Styles[[#This Row],[Height]],IF(Table_Styles[[#This Row],[Height Default]]&lt;&gt;"",Table_Styles[[#This Row],[Height Default]],""))</f>
        <v/>
      </c>
      <c r="BO24" s="19"/>
      <c r="BP24" s="19"/>
      <c r="BQ24" s="19" t="str">
        <f>IF(Table_Styles[[#This Row],[Top]]&lt;&gt;"",Table_Styles[[#This Row],[Top]],IF(Table_Styles[[#This Row],[Top Default]]&lt;&gt;"",Table_Styles[[#This Row],[Top Default]],""))</f>
        <v/>
      </c>
      <c r="BR24" s="19"/>
      <c r="BS24" s="19"/>
      <c r="BT24" s="19" t="str">
        <f>IF(Table_Styles[[#This Row],[Right]]&lt;&gt;"",Table_Styles[[#This Row],[Right]],IF(Table_Styles[[#This Row],[Right Default]]&lt;&gt;"",Table_Styles[[#This Row],[Right Default]],""))</f>
        <v/>
      </c>
      <c r="BU24" s="19"/>
      <c r="BV24" s="19"/>
      <c r="BW24" s="19" t="str">
        <f>IF(Table_Styles[[#This Row],[Bottom]]&lt;&gt;"",Table_Styles[[#This Row],[Bottom]],IF(Table_Styles[[#This Row],[Bottom Default]]&lt;&gt;"",Table_Styles[[#This Row],[Bottom Default]],""))</f>
        <v/>
      </c>
      <c r="BX24" s="19"/>
      <c r="BY24" s="19"/>
      <c r="BZ24" s="19" t="str">
        <f>IF(Table_Styles[[#This Row],[Left]]&lt;&gt;"",Table_Styles[[#This Row],[Left]],IF(Table_Styles[[#This Row],[Left Default]]&lt;&gt;"",Table_Styles[[#This Row],[Left Default]],""))</f>
        <v/>
      </c>
      <c r="CA24" s="41"/>
      <c r="CB24" s="22" t="str">
        <f>IF(AND(Table_Styles[[#This Row],[Selector]]&lt;&gt;"",Table_Styles[[#This Row],[Font Family Used]]&lt;&gt;"",Table_Styles[[#This Row],[Font Weight Used]]&lt;&gt;""),Table_Styles[[#This Row],[Font Family Used]]&amp;" "&amp;Table_Styles[[#This Row],[Font Weight Used]],"")</f>
        <v>Roboto 700</v>
      </c>
      <c r="CC24" s="22" t="str">
        <f ca="1">IF(AND(Table_Styles[[#This Row],[Selector]],COUNTIF(OFFSET(CC:CC,0,0,ROW()-1,1),"="&amp;Table_Styles[[#This Row],[Font]])=0),Table_Styles[[#This Row],[Font]],"")</f>
        <v>Roboto 700</v>
      </c>
      <c r="CD24" s="22" t="str">
        <f ca="1">IF(Table_Styles[[#This Row],[Unique Font]]&lt;&gt;"",
"{""fontFamily"":"""&amp;Table_Styles[[#This Row],[Font Family Used]]&amp;""",""fontWeight"":"&amp;Table_Styles[[#This Row],[Font Weight Used]]&amp;"}","")</f>
        <v>{"fontFamily":"Roboto","fontWeight":700}</v>
      </c>
      <c r="CE2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14px;font-weight: 700;color: #2a2a2a;margin-bottom: 5px</v>
      </c>
      <c r="CF24" s="22" t="str">
        <f>IF(AND(Table_Styles[[#This Row],[Selector]]&lt;&gt;"", Table_Styles[[#This Row],[Config Properties]]&lt;&gt;""),
Table_Styles[[#This Row],[Selector]]&amp;" { "&amp;Table_Styles[[#This Row],[Config Properties]]&amp;" }","")</f>
        <v>formly-field label { font-family: 'Roboto';font-size: 14px;font-weight: 700;color: #2a2a2a;margin-bottom: 5px }</v>
      </c>
      <c r="CG24" s="22" t="str">
        <f xml:space="preserve">
SUBSTITUTE(SUBSTITUTE(SUBSTITUTE(SUBSTITUTE(SUBSTITUTE(SUBSTITUTE(SUBSTITUTE(SUBSTITUTE(Table_Styles[[#This Row],[Config]],
" {","{"),
"{ ","{"),
" }","}"),
"} ","}"),
" ,",","),
", ",","),
" :",":"),
": ",":")</f>
        <v>formly-field label{font-family:'Roboto';font-size:14px;font-weight:700;color:#2a2a2a;margin-bottom:5px}</v>
      </c>
    </row>
    <row r="25" spans="2:85" ht="21" customHeight="1">
      <c r="B25" s="22" t="s">
        <v>19</v>
      </c>
      <c r="C25" s="44" t="s">
        <v>625</v>
      </c>
      <c r="D25" s="59"/>
      <c r="E25" s="41"/>
      <c r="F25" s="19" t="str">
        <f>IF(Table_Styles[[#This Row],[Font Family]]&lt;&gt;"",Table_Styles[[#This Row],[Font Family]],IF(Table_Styles[[#This Row],[Font Family Default]]&lt;&gt;"",Table_Styles[[#This Row],[Font Family Default]],""))</f>
        <v/>
      </c>
      <c r="G25" s="59"/>
      <c r="H25" s="43" t="s">
        <v>321</v>
      </c>
      <c r="I25" s="19" t="str">
        <f>IF(Table_Styles[[#This Row],[Font Size]]&lt;&gt;"",Table_Styles[[#This Row],[Font Size]],IF(Table_Styles[[#This Row],[Font Size Default]]&lt;&gt;"",Table_Styles[[#This Row],[Font Size Default]],""))</f>
        <v>15px</v>
      </c>
      <c r="J25" s="59"/>
      <c r="K25" s="41"/>
      <c r="L25" s="19" t="str">
        <f>IF(Table_Styles[[#This Row],[Font Weight]]&lt;&gt;"",Table_Styles[[#This Row],[Font Weight]],IF(Table_Styles[[#This Row],[Font Weight Default]]&lt;&gt;"",Table_Styles[[#This Row],[Font Weight Default]],""))</f>
        <v/>
      </c>
      <c r="M25" s="59"/>
      <c r="N25" s="41"/>
      <c r="O25" s="19" t="str">
        <f>IF(Table_Styles[[#This Row],[Colour]]&lt;&gt;"",Table_Styles[[#This Row],[Colour]],IF(Table_Styles[[#This Row],[Colour Default]]&lt;&gt;"",Table_Styles[[#This Row],[Colour Default]],""))</f>
        <v/>
      </c>
      <c r="P25" s="59"/>
      <c r="Q25" s="41"/>
      <c r="R25" s="19" t="str">
        <f>IF(Table_Styles[[#This Row],[Background]]&lt;&gt;"",Table_Styles[[#This Row],[Background]],IF(Table_Styles[[#This Row],[Background Default]]&lt;&gt;"",Table_Styles[[#This Row],[Background Default]],""))</f>
        <v/>
      </c>
      <c r="S25" s="59"/>
      <c r="T25" s="41"/>
      <c r="U25" s="19" t="str">
        <f>IF(Table_Styles[[#This Row],[Border]]&lt;&gt;"",Table_Styles[[#This Row],[Border]],IF(Table_Styles[[#This Row],[Border Default]]&lt;&gt;"",Table_Styles[[#This Row],[Border Default]],""))</f>
        <v/>
      </c>
      <c r="V25" s="41"/>
      <c r="W25" s="41"/>
      <c r="X25" s="19" t="str">
        <f>IF(Table_Styles[[#This Row],[Border Radius]]&lt;&gt;"",Table_Styles[[#This Row],[Border Radius]],IF(Table_Styles[[#This Row],[Border Radius Default]]&lt;&gt;"",Table_Styles[[#This Row],[Border Radius Default]],""))</f>
        <v/>
      </c>
      <c r="Y25" s="59"/>
      <c r="Z25" s="43" t="s">
        <v>132</v>
      </c>
      <c r="AA25" s="19" t="str">
        <f>IF(Table_Styles[[#This Row],[MT]]&lt;&gt;"",Table_Styles[[#This Row],[MT]],IF(Table_Styles[[#This Row],[MT Default]]&lt;&gt;"",Table_Styles[[#This Row],[MT Default]],""))</f>
        <v>0</v>
      </c>
      <c r="AB25" s="59"/>
      <c r="AC25" s="41"/>
      <c r="AD25" s="19" t="str">
        <f>IF(Table_Styles[[#This Row],[MR]]&lt;&gt;"",Table_Styles[[#This Row],[MR]],IF(Table_Styles[[#This Row],[MR Default]]&lt;&gt;"",Table_Styles[[#This Row],[MR Default]],""))</f>
        <v/>
      </c>
      <c r="AE25" s="59"/>
      <c r="AF25" s="43" t="s">
        <v>321</v>
      </c>
      <c r="AG25" s="19" t="str">
        <f>IF(Table_Styles[[#This Row],[MB]]&lt;&gt;"",Table_Styles[[#This Row],[MB]],IF(Table_Styles[[#This Row],[MB Default]]&lt;&gt;"",Table_Styles[[#This Row],[MB Default]],""))</f>
        <v>15px</v>
      </c>
      <c r="AH25" s="59"/>
      <c r="AI25" s="41"/>
      <c r="AJ25" s="19" t="str">
        <f>IF(Table_Styles[[#This Row],[ML]]&lt;&gt;"",Table_Styles[[#This Row],[ML]],IF(Table_Styles[[#This Row],[ML Default]]&lt;&gt;"",Table_Styles[[#This Row],[ML Default]],""))</f>
        <v/>
      </c>
      <c r="AK25" s="59"/>
      <c r="AL25" s="41"/>
      <c r="AM25" s="19" t="str">
        <f>IF(Table_Styles[[#This Row],[PT]]&lt;&gt;"",Table_Styles[[#This Row],[PT]],IF(Table_Styles[[#This Row],[PT Default]]&lt;&gt;"",Table_Styles[[#This Row],[PT Default]],""))</f>
        <v/>
      </c>
      <c r="AN25" s="59"/>
      <c r="AO25" s="41"/>
      <c r="AP25" s="19" t="str">
        <f>IF(Table_Styles[[#This Row],[PR]]&lt;&gt;"",Table_Styles[[#This Row],[PR]],IF(Table_Styles[[#This Row],[PR Default]]&lt;&gt;"",Table_Styles[[#This Row],[PR Default]],""))</f>
        <v/>
      </c>
      <c r="AQ25" s="59"/>
      <c r="AR25" s="41"/>
      <c r="AS25" s="19" t="str">
        <f>IF(Table_Styles[[#This Row],[PB]]&lt;&gt;"",Table_Styles[[#This Row],[PB]],IF(Table_Styles[[#This Row],[PB Default]]&lt;&gt;"",Table_Styles[[#This Row],[PB Default]],""))</f>
        <v/>
      </c>
      <c r="AT25" s="59"/>
      <c r="AU25" s="41"/>
      <c r="AV25" s="19" t="str">
        <f>IF(Table_Styles[[#This Row],[PL]]&lt;&gt;"",Table_Styles[[#This Row],[PL]],IF(Table_Styles[[#This Row],[PL Default]]&lt;&gt;"",Table_Styles[[#This Row],[PL Default]],""))</f>
        <v/>
      </c>
      <c r="AW25" s="59"/>
      <c r="AX25" s="41"/>
      <c r="AY25" s="19" t="str">
        <f>IF(Table_Styles[[#This Row],[BT]]&lt;&gt;"",Table_Styles[[#This Row],[BT]],IF(Table_Styles[[#This Row],[BT Default]]&lt;&gt;"",Table_Styles[[#This Row],[BT Default]],""))</f>
        <v/>
      </c>
      <c r="AZ25" s="59"/>
      <c r="BA25" s="41"/>
      <c r="BB25" s="19" t="str">
        <f>IF(Table_Styles[[#This Row],[BR]]&lt;&gt;"",Table_Styles[[#This Row],[BR]],IF(Table_Styles[[#This Row],[BR Default]]&lt;&gt;"",Table_Styles[[#This Row],[BR Default]],""))</f>
        <v/>
      </c>
      <c r="BC25" s="59"/>
      <c r="BD25" s="41"/>
      <c r="BE25" s="19" t="str">
        <f>IF(Table_Styles[[#This Row],[BB]]&lt;&gt;"",Table_Styles[[#This Row],[BB]],IF(Table_Styles[[#This Row],[BB Default]]&lt;&gt;"",Table_Styles[[#This Row],[BB Default]],""))</f>
        <v/>
      </c>
      <c r="BF25" s="59"/>
      <c r="BG25" s="41"/>
      <c r="BH25" s="19" t="str">
        <f>IF(Table_Styles[[#This Row],[BL]]&lt;&gt;"",Table_Styles[[#This Row],[BL]],IF(Table_Styles[[#This Row],[BL Default]]&lt;&gt;"",Table_Styles[[#This Row],[BL Default]],""))</f>
        <v/>
      </c>
      <c r="BI25" s="41"/>
      <c r="BJ25" s="41"/>
      <c r="BK25" s="19" t="str">
        <f>IF(Table_Styles[[#This Row],[Width]]&lt;&gt;"",Table_Styles[[#This Row],[Width]],IF(Table_Styles[[#This Row],[Width Default]]&lt;&gt;"",Table_Styles[[#This Row],[Width Default]],""))</f>
        <v/>
      </c>
      <c r="BL25" s="41"/>
      <c r="BM25" s="41"/>
      <c r="BN25" s="19" t="str">
        <f>IF(Table_Styles[[#This Row],[Height]]&lt;&gt;"",Table_Styles[[#This Row],[Height]],IF(Table_Styles[[#This Row],[Height Default]]&lt;&gt;"",Table_Styles[[#This Row],[Height Default]],""))</f>
        <v/>
      </c>
      <c r="BO25" s="19"/>
      <c r="BP25" s="19"/>
      <c r="BQ25" s="19" t="str">
        <f>IF(Table_Styles[[#This Row],[Top]]&lt;&gt;"",Table_Styles[[#This Row],[Top]],IF(Table_Styles[[#This Row],[Top Default]]&lt;&gt;"",Table_Styles[[#This Row],[Top Default]],""))</f>
        <v/>
      </c>
      <c r="BR25" s="19"/>
      <c r="BS25" s="19"/>
      <c r="BT25" s="19" t="str">
        <f>IF(Table_Styles[[#This Row],[Right]]&lt;&gt;"",Table_Styles[[#This Row],[Right]],IF(Table_Styles[[#This Row],[Right Default]]&lt;&gt;"",Table_Styles[[#This Row],[Right Default]],""))</f>
        <v/>
      </c>
      <c r="BU25" s="19"/>
      <c r="BV25" s="19"/>
      <c r="BW25" s="19" t="str">
        <f>IF(Table_Styles[[#This Row],[Bottom]]&lt;&gt;"",Table_Styles[[#This Row],[Bottom]],IF(Table_Styles[[#This Row],[Bottom Default]]&lt;&gt;"",Table_Styles[[#This Row],[Bottom Default]],""))</f>
        <v/>
      </c>
      <c r="BX25" s="19"/>
      <c r="BY25" s="19"/>
      <c r="BZ25" s="19" t="str">
        <f>IF(Table_Styles[[#This Row],[Left]]&lt;&gt;"",Table_Styles[[#This Row],[Left]],IF(Table_Styles[[#This Row],[Left Default]]&lt;&gt;"",Table_Styles[[#This Row],[Left Default]],""))</f>
        <v/>
      </c>
      <c r="CA25" s="59"/>
      <c r="CB25" s="22" t="str">
        <f>IF(AND(Table_Styles[[#This Row],[Selector]]&lt;&gt;"",Table_Styles[[#This Row],[Font Family Used]]&lt;&gt;"",Table_Styles[[#This Row],[Font Weight Used]]&lt;&gt;""),Table_Styles[[#This Row],[Font Family Used]]&amp;" "&amp;Table_Styles[[#This Row],[Font Weight Used]],"")</f>
        <v/>
      </c>
      <c r="CC25" s="22" t="str">
        <f ca="1">IF(AND(Table_Styles[[#This Row],[Selector]],COUNTIF(OFFSET(CC:CC,0,0,ROW()-1,1),"="&amp;Table_Styles[[#This Row],[Font]])=0),Table_Styles[[#This Row],[Font]],"")</f>
        <v/>
      </c>
      <c r="CD25" s="22" t="str">
        <f ca="1">IF(Table_Styles[[#This Row],[Unique Font]]&lt;&gt;"",
"{""fontFamily"":"""&amp;Table_Styles[[#This Row],[Font Family Used]]&amp;""",""fontWeight"":"&amp;Table_Styles[[#This Row],[Font Weight Used]]&amp;"}","")</f>
        <v/>
      </c>
      <c r="CE2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15px;margin-top: 0;margin-bottom: 15px</v>
      </c>
      <c r="CF25" s="22" t="str">
        <f>IF(AND(Table_Styles[[#This Row],[Selector]]&lt;&gt;"", Table_Styles[[#This Row],[Config Properties]]&lt;&gt;""),
Table_Styles[[#This Row],[Selector]]&amp;" { "&amp;Table_Styles[[#This Row],[Config Properties]]&amp;" }","")</f>
        <v>formly-field .question { font-size: 15px;margin-top: 0;margin-bottom: 15px }</v>
      </c>
      <c r="CG25" s="22" t="str">
        <f xml:space="preserve">
SUBSTITUTE(SUBSTITUTE(SUBSTITUTE(SUBSTITUTE(SUBSTITUTE(SUBSTITUTE(SUBSTITUTE(SUBSTITUTE(Table_Styles[[#This Row],[Config]],
" {","{"),
"{ ","{"),
" }","}"),
"} ","}"),
" ,",","),
", ",","),
" :",":"),
": ",":")</f>
        <v>formly-field .question{font-size:15px;margin-top:0;margin-bottom:15px}</v>
      </c>
    </row>
    <row r="26" spans="2:85" ht="21" customHeight="1">
      <c r="B26" s="22" t="s">
        <v>351</v>
      </c>
      <c r="C26" s="44" t="s">
        <v>352</v>
      </c>
      <c r="D26" s="41"/>
      <c r="E26" s="41" t="str">
        <f>Settings_Styling_Font_Body_Text</f>
        <v>Roboto</v>
      </c>
      <c r="F26" s="19" t="str">
        <f>IF(Table_Styles[[#This Row],[Font Family]]&lt;&gt;"",Table_Styles[[#This Row],[Font Family]],IF(Table_Styles[[#This Row],[Font Family Default]]&lt;&gt;"",Table_Styles[[#This Row],[Font Family Default]],""))</f>
        <v>Roboto</v>
      </c>
      <c r="G26" s="41"/>
      <c r="H26" s="43" t="s">
        <v>353</v>
      </c>
      <c r="I26" s="19" t="str">
        <f>IF(Table_Styles[[#This Row],[Font Size]]&lt;&gt;"",Table_Styles[[#This Row],[Font Size]],IF(Table_Styles[[#This Row],[Font Size Default]]&lt;&gt;"",Table_Styles[[#This Row],[Font Size Default]],""))</f>
        <v>13px</v>
      </c>
      <c r="J26" s="41"/>
      <c r="K26" s="41">
        <f>Settings_Styling_Font_Weight_Body_Text</f>
        <v>400</v>
      </c>
      <c r="L26" s="19">
        <f>IF(Table_Styles[[#This Row],[Font Weight]]&lt;&gt;"",Table_Styles[[#This Row],[Font Weight]],IF(Table_Styles[[#This Row],[Font Weight Default]]&lt;&gt;"",Table_Styles[[#This Row],[Font Weight Default]],""))</f>
        <v>400</v>
      </c>
      <c r="M26" s="41"/>
      <c r="N26" s="41" t="str">
        <f>Colour_Foreground_2</f>
        <v>#666666</v>
      </c>
      <c r="O26" s="19" t="str">
        <f>IF(Table_Styles[[#This Row],[Colour]]&lt;&gt;"",Table_Styles[[#This Row],[Colour]],IF(Table_Styles[[#This Row],[Colour Default]]&lt;&gt;"",Table_Styles[[#This Row],[Colour Default]],""))</f>
        <v>#666666</v>
      </c>
      <c r="P26" s="41"/>
      <c r="Q26" s="41"/>
      <c r="R26" s="19" t="str">
        <f>IF(Table_Styles[[#This Row],[Background]]&lt;&gt;"",Table_Styles[[#This Row],[Background]],IF(Table_Styles[[#This Row],[Background Default]]&lt;&gt;"",Table_Styles[[#This Row],[Background Default]],""))</f>
        <v/>
      </c>
      <c r="S26" s="41"/>
      <c r="T26" s="41"/>
      <c r="U26" s="19" t="str">
        <f>IF(Table_Styles[[#This Row],[Border]]&lt;&gt;"",Table_Styles[[#This Row],[Border]],IF(Table_Styles[[#This Row],[Border Default]]&lt;&gt;"",Table_Styles[[#This Row],[Border Default]],""))</f>
        <v/>
      </c>
      <c r="V26" s="41"/>
      <c r="W26" s="41"/>
      <c r="X26" s="19" t="str">
        <f>IF(Table_Styles[[#This Row],[Border Radius]]&lt;&gt;"",Table_Styles[[#This Row],[Border Radius]],IF(Table_Styles[[#This Row],[Border Radius Default]]&lt;&gt;"",Table_Styles[[#This Row],[Border Radius Default]],""))</f>
        <v/>
      </c>
      <c r="Y26" s="41"/>
      <c r="Z26" s="43" t="s">
        <v>345</v>
      </c>
      <c r="AA26" s="19" t="str">
        <f>IF(Table_Styles[[#This Row],[MT]]&lt;&gt;"",Table_Styles[[#This Row],[MT]],IF(Table_Styles[[#This Row],[MT Default]]&lt;&gt;"",Table_Styles[[#This Row],[MT Default]],""))</f>
        <v>5px</v>
      </c>
      <c r="AB26" s="41"/>
      <c r="AC26" s="41"/>
      <c r="AD26" s="19" t="str">
        <f>IF(Table_Styles[[#This Row],[MR]]&lt;&gt;"",Table_Styles[[#This Row],[MR]],IF(Table_Styles[[#This Row],[MR Default]]&lt;&gt;"",Table_Styles[[#This Row],[MR Default]],""))</f>
        <v/>
      </c>
      <c r="AE26" s="41"/>
      <c r="AF26" s="41"/>
      <c r="AG26" s="19" t="str">
        <f>IF(Table_Styles[[#This Row],[MB]]&lt;&gt;"",Table_Styles[[#This Row],[MB]],IF(Table_Styles[[#This Row],[MB Default]]&lt;&gt;"",Table_Styles[[#This Row],[MB Default]],""))</f>
        <v/>
      </c>
      <c r="AH26" s="41"/>
      <c r="AI26" s="41"/>
      <c r="AJ26" s="19" t="str">
        <f>IF(Table_Styles[[#This Row],[ML]]&lt;&gt;"",Table_Styles[[#This Row],[ML]],IF(Table_Styles[[#This Row],[ML Default]]&lt;&gt;"",Table_Styles[[#This Row],[ML Default]],""))</f>
        <v/>
      </c>
      <c r="AK26" s="41"/>
      <c r="AL26" s="41"/>
      <c r="AM26" s="19" t="str">
        <f>IF(Table_Styles[[#This Row],[PT]]&lt;&gt;"",Table_Styles[[#This Row],[PT]],IF(Table_Styles[[#This Row],[PT Default]]&lt;&gt;"",Table_Styles[[#This Row],[PT Default]],""))</f>
        <v/>
      </c>
      <c r="AN26" s="41"/>
      <c r="AO26" s="41"/>
      <c r="AP26" s="19" t="str">
        <f>IF(Table_Styles[[#This Row],[PR]]&lt;&gt;"",Table_Styles[[#This Row],[PR]],IF(Table_Styles[[#This Row],[PR Default]]&lt;&gt;"",Table_Styles[[#This Row],[PR Default]],""))</f>
        <v/>
      </c>
      <c r="AQ26" s="41"/>
      <c r="AR26" s="41"/>
      <c r="AS26" s="19" t="str">
        <f>IF(Table_Styles[[#This Row],[PB]]&lt;&gt;"",Table_Styles[[#This Row],[PB]],IF(Table_Styles[[#This Row],[PB Default]]&lt;&gt;"",Table_Styles[[#This Row],[PB Default]],""))</f>
        <v/>
      </c>
      <c r="AT26" s="41"/>
      <c r="AU26" s="41"/>
      <c r="AV26" s="19" t="str">
        <f>IF(Table_Styles[[#This Row],[PL]]&lt;&gt;"",Table_Styles[[#This Row],[PL]],IF(Table_Styles[[#This Row],[PL Default]]&lt;&gt;"",Table_Styles[[#This Row],[PL Default]],""))</f>
        <v/>
      </c>
      <c r="AW26" s="41"/>
      <c r="AX26" s="41"/>
      <c r="AY26" s="19" t="str">
        <f>IF(Table_Styles[[#This Row],[BT]]&lt;&gt;"",Table_Styles[[#This Row],[BT]],IF(Table_Styles[[#This Row],[BT Default]]&lt;&gt;"",Table_Styles[[#This Row],[BT Default]],""))</f>
        <v/>
      </c>
      <c r="AZ26" s="41"/>
      <c r="BA26" s="41"/>
      <c r="BB26" s="19" t="str">
        <f>IF(Table_Styles[[#This Row],[BR]]&lt;&gt;"",Table_Styles[[#This Row],[BR]],IF(Table_Styles[[#This Row],[BR Default]]&lt;&gt;"",Table_Styles[[#This Row],[BR Default]],""))</f>
        <v/>
      </c>
      <c r="BC26" s="41"/>
      <c r="BD26" s="41"/>
      <c r="BE26" s="19" t="str">
        <f>IF(Table_Styles[[#This Row],[BB]]&lt;&gt;"",Table_Styles[[#This Row],[BB]],IF(Table_Styles[[#This Row],[BB Default]]&lt;&gt;"",Table_Styles[[#This Row],[BB Default]],""))</f>
        <v/>
      </c>
      <c r="BF26" s="41"/>
      <c r="BG26" s="41"/>
      <c r="BH26" s="19" t="str">
        <f>IF(Table_Styles[[#This Row],[BL]]&lt;&gt;"",Table_Styles[[#This Row],[BL]],IF(Table_Styles[[#This Row],[BL Default]]&lt;&gt;"",Table_Styles[[#This Row],[BL Default]],""))</f>
        <v/>
      </c>
      <c r="BI26" s="41"/>
      <c r="BJ26" s="41"/>
      <c r="BK26" s="19" t="str">
        <f>IF(Table_Styles[[#This Row],[Width]]&lt;&gt;"",Table_Styles[[#This Row],[Width]],IF(Table_Styles[[#This Row],[Width Default]]&lt;&gt;"",Table_Styles[[#This Row],[Width Default]],""))</f>
        <v/>
      </c>
      <c r="BL26" s="41"/>
      <c r="BM26" s="41"/>
      <c r="BN26" s="19" t="str">
        <f>IF(Table_Styles[[#This Row],[Height]]&lt;&gt;"",Table_Styles[[#This Row],[Height]],IF(Table_Styles[[#This Row],[Height Default]]&lt;&gt;"",Table_Styles[[#This Row],[Height Default]],""))</f>
        <v/>
      </c>
      <c r="BO26" s="19"/>
      <c r="BP26" s="19"/>
      <c r="BQ26" s="19" t="str">
        <f>IF(Table_Styles[[#This Row],[Top]]&lt;&gt;"",Table_Styles[[#This Row],[Top]],IF(Table_Styles[[#This Row],[Top Default]]&lt;&gt;"",Table_Styles[[#This Row],[Top Default]],""))</f>
        <v/>
      </c>
      <c r="BR26" s="19"/>
      <c r="BS26" s="19"/>
      <c r="BT26" s="19" t="str">
        <f>IF(Table_Styles[[#This Row],[Right]]&lt;&gt;"",Table_Styles[[#This Row],[Right]],IF(Table_Styles[[#This Row],[Right Default]]&lt;&gt;"",Table_Styles[[#This Row],[Right Default]],""))</f>
        <v/>
      </c>
      <c r="BU26" s="19"/>
      <c r="BV26" s="19"/>
      <c r="BW26" s="19" t="str">
        <f>IF(Table_Styles[[#This Row],[Bottom]]&lt;&gt;"",Table_Styles[[#This Row],[Bottom]],IF(Table_Styles[[#This Row],[Bottom Default]]&lt;&gt;"",Table_Styles[[#This Row],[Bottom Default]],""))</f>
        <v/>
      </c>
      <c r="BX26" s="19"/>
      <c r="BY26" s="19"/>
      <c r="BZ26" s="19" t="str">
        <f>IF(Table_Styles[[#This Row],[Left]]&lt;&gt;"",Table_Styles[[#This Row],[Left]],IF(Table_Styles[[#This Row],[Left Default]]&lt;&gt;"",Table_Styles[[#This Row],[Left Default]],""))</f>
        <v/>
      </c>
      <c r="CA26" s="43" t="s">
        <v>1335</v>
      </c>
      <c r="CB26" s="22" t="str">
        <f>IF(AND(Table_Styles[[#This Row],[Selector]]&lt;&gt;"",Table_Styles[[#This Row],[Font Family Used]]&lt;&gt;"",Table_Styles[[#This Row],[Font Weight Used]]&lt;&gt;""),Table_Styles[[#This Row],[Font Family Used]]&amp;" "&amp;Table_Styles[[#This Row],[Font Weight Used]],"")</f>
        <v>Roboto 400</v>
      </c>
      <c r="CC26" s="22" t="str">
        <f ca="1">IF(AND(Table_Styles[[#This Row],[Selector]],COUNTIF(OFFSET(CC:CC,0,0,ROW()-1,1),"="&amp;Table_Styles[[#This Row],[Font]])=0),Table_Styles[[#This Row],[Font]],"")</f>
        <v/>
      </c>
      <c r="CD26" s="22" t="str">
        <f ca="1">IF(Table_Styles[[#This Row],[Unique Font]]&lt;&gt;"",
"{""fontFamily"":"""&amp;Table_Styles[[#This Row],[Font Family Used]]&amp;""",""fontWeight"":"&amp;Table_Styles[[#This Row],[Font Weight Used]]&amp;"}","")</f>
        <v/>
      </c>
      <c r="CE2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13px;font-weight: 400;color: #666666;margin-top: 5px;line-height: 1.2;</v>
      </c>
      <c r="CF26" s="22" t="str">
        <f>IF(AND(Table_Styles[[#This Row],[Selector]]&lt;&gt;"", Table_Styles[[#This Row],[Config Properties]]&lt;&gt;""),
Table_Styles[[#This Row],[Selector]]&amp;" { "&amp;Table_Styles[[#This Row],[Config Properties]]&amp;" }","")</f>
        <v>formly-field small.text-muted { font-family: 'Roboto';font-size: 13px;font-weight: 400;color: #666666;margin-top: 5px;line-height: 1.2; }</v>
      </c>
      <c r="CG26" s="22" t="str">
        <f xml:space="preserve">
SUBSTITUTE(SUBSTITUTE(SUBSTITUTE(SUBSTITUTE(SUBSTITUTE(SUBSTITUTE(SUBSTITUTE(SUBSTITUTE(Table_Styles[[#This Row],[Config]],
" {","{"),
"{ ","{"),
" }","}"),
"} ","}"),
" ,",","),
", ",","),
" :",":"),
": ",":")</f>
        <v>formly-field small.text-muted{font-family:'Roboto';font-size:13px;font-weight:400;color:#666666;margin-top:5px;line-height:1.2;}</v>
      </c>
    </row>
    <row r="27" spans="2:85" ht="21" customHeight="1">
      <c r="B27" s="89" t="s">
        <v>354</v>
      </c>
      <c r="C27" s="171" t="s">
        <v>1224</v>
      </c>
      <c r="D27" s="41"/>
      <c r="E27" s="41" t="str">
        <f>Settings_Styling_Font_Body_Text</f>
        <v>Roboto</v>
      </c>
      <c r="F27" s="19" t="str">
        <f>IF(Table_Styles[[#This Row],[Font Family]]&lt;&gt;"",Table_Styles[[#This Row],[Font Family]],IF(Table_Styles[[#This Row],[Font Family Default]]&lt;&gt;"",Table_Styles[[#This Row],[Font Family Default]],""))</f>
        <v>Roboto</v>
      </c>
      <c r="G27" s="41"/>
      <c r="H27" s="43" t="s">
        <v>406</v>
      </c>
      <c r="I27" s="19" t="str">
        <f>IF(Table_Styles[[#This Row],[Font Size]]&lt;&gt;"",Table_Styles[[#This Row],[Font Size]],IF(Table_Styles[[#This Row],[Font Size Default]]&lt;&gt;"",Table_Styles[[#This Row],[Font Size Default]],""))</f>
        <v>16px</v>
      </c>
      <c r="J27" s="41"/>
      <c r="K27" s="41">
        <f>Settings_Styling_Font_Weight_Body_Text</f>
        <v>400</v>
      </c>
      <c r="L27" s="19">
        <f>IF(Table_Styles[[#This Row],[Font Weight]]&lt;&gt;"",Table_Styles[[#This Row],[Font Weight]],IF(Table_Styles[[#This Row],[Font Weight Default]]&lt;&gt;"",Table_Styles[[#This Row],[Font Weight Default]],""))</f>
        <v>400</v>
      </c>
      <c r="M27" s="41"/>
      <c r="N27" s="41" t="str">
        <f>Colour_Foreground_1</f>
        <v>#2a2a2a</v>
      </c>
      <c r="O27" s="19" t="str">
        <f>IF(Table_Styles[[#This Row],[Colour]]&lt;&gt;"",Table_Styles[[#This Row],[Colour]],IF(Table_Styles[[#This Row],[Colour Default]]&lt;&gt;"",Table_Styles[[#This Row],[Colour Default]],""))</f>
        <v>#2a2a2a</v>
      </c>
      <c r="P27" s="41"/>
      <c r="Q27" s="19" t="str">
        <f>Colour_Background_2</f>
        <v>#f5f5f5</v>
      </c>
      <c r="R27" s="19" t="str">
        <f>IF(Table_Styles[[#This Row],[Background]]&lt;&gt;"",Table_Styles[[#This Row],[Background]],IF(Table_Styles[[#This Row],[Background Default]]&lt;&gt;"",Table_Styles[[#This Row],[Background Default]],""))</f>
        <v>#f5f5f5</v>
      </c>
      <c r="S27" s="19"/>
      <c r="T27" s="43" t="s">
        <v>355</v>
      </c>
      <c r="U27" s="19" t="str">
        <f>IF(Table_Styles[[#This Row],[Border]]&lt;&gt;"",Table_Styles[[#This Row],[Border]],IF(Table_Styles[[#This Row],[Border Default]]&lt;&gt;"",Table_Styles[[#This Row],[Border Default]],""))</f>
        <v>none</v>
      </c>
      <c r="V27" s="41"/>
      <c r="W27" s="41"/>
      <c r="X27" s="19" t="str">
        <f>IF(Table_Styles[[#This Row],[Border Radius]]&lt;&gt;"",Table_Styles[[#This Row],[Border Radius]],IF(Table_Styles[[#This Row],[Border Radius Default]]&lt;&gt;"",Table_Styles[[#This Row],[Border Radius Default]],""))</f>
        <v/>
      </c>
      <c r="Y27" s="41"/>
      <c r="Z27" s="43" t="s">
        <v>132</v>
      </c>
      <c r="AA27" s="19" t="str">
        <f>IF(Table_Styles[[#This Row],[MT]]&lt;&gt;"",Table_Styles[[#This Row],[MT]],IF(Table_Styles[[#This Row],[MT Default]]&lt;&gt;"",Table_Styles[[#This Row],[MT Default]],""))</f>
        <v>0</v>
      </c>
      <c r="AB27" s="41"/>
      <c r="AC27" s="41"/>
      <c r="AD27" s="19" t="str">
        <f>IF(Table_Styles[[#This Row],[MR]]&lt;&gt;"",Table_Styles[[#This Row],[MR]],IF(Table_Styles[[#This Row],[MR Default]]&lt;&gt;"",Table_Styles[[#This Row],[MR Default]],""))</f>
        <v/>
      </c>
      <c r="AE27" s="41"/>
      <c r="AF27" s="41"/>
      <c r="AG27" s="19" t="str">
        <f>IF(Table_Styles[[#This Row],[MB]]&lt;&gt;"",Table_Styles[[#This Row],[MB]],IF(Table_Styles[[#This Row],[MB Default]]&lt;&gt;"",Table_Styles[[#This Row],[MB Default]],""))</f>
        <v/>
      </c>
      <c r="AH27" s="41"/>
      <c r="AI27" s="41"/>
      <c r="AJ27" s="19" t="str">
        <f>IF(Table_Styles[[#This Row],[ML]]&lt;&gt;"",Table_Styles[[#This Row],[ML]],IF(Table_Styles[[#This Row],[ML Default]]&lt;&gt;"",Table_Styles[[#This Row],[ML Default]],""))</f>
        <v/>
      </c>
      <c r="AK27" s="43"/>
      <c r="AL27" s="43" t="s">
        <v>353</v>
      </c>
      <c r="AM27" s="19" t="str">
        <f>IF(Table_Styles[[#This Row],[PT]]&lt;&gt;"",Table_Styles[[#This Row],[PT]],IF(Table_Styles[[#This Row],[PT Default]]&lt;&gt;"",Table_Styles[[#This Row],[PT Default]],""))</f>
        <v>13px</v>
      </c>
      <c r="AN27" s="41"/>
      <c r="AO27" s="43" t="s">
        <v>356</v>
      </c>
      <c r="AP27" s="19" t="str">
        <f>IF(Table_Styles[[#This Row],[PR]]&lt;&gt;"",Table_Styles[[#This Row],[PR]],IF(Table_Styles[[#This Row],[PR Default]]&lt;&gt;"",Table_Styles[[#This Row],[PR Default]],""))</f>
        <v>12px</v>
      </c>
      <c r="AQ27" s="43"/>
      <c r="AR27" s="43" t="s">
        <v>883</v>
      </c>
      <c r="AS27" s="19" t="str">
        <f>IF(Table_Styles[[#This Row],[PB]]&lt;&gt;"",Table_Styles[[#This Row],[PB]],IF(Table_Styles[[#This Row],[PB Default]]&lt;&gt;"",Table_Styles[[#This Row],[PB Default]],""))</f>
        <v>11px</v>
      </c>
      <c r="AT27" s="41"/>
      <c r="AU27" s="43" t="s">
        <v>356</v>
      </c>
      <c r="AV27" s="19" t="str">
        <f>IF(Table_Styles[[#This Row],[PL]]&lt;&gt;"",Table_Styles[[#This Row],[PL]],IF(Table_Styles[[#This Row],[PL Default]]&lt;&gt;"",Table_Styles[[#This Row],[PL Default]],""))</f>
        <v>12px</v>
      </c>
      <c r="AW27" s="41"/>
      <c r="AX27" s="41"/>
      <c r="AY27" s="19" t="str">
        <f>IF(Table_Styles[[#This Row],[BT]]&lt;&gt;"",Table_Styles[[#This Row],[BT]],IF(Table_Styles[[#This Row],[BT Default]]&lt;&gt;"",Table_Styles[[#This Row],[BT Default]],""))</f>
        <v/>
      </c>
      <c r="AZ27" s="41"/>
      <c r="BA27" s="41"/>
      <c r="BB27" s="19" t="str">
        <f>IF(Table_Styles[[#This Row],[BR]]&lt;&gt;"",Table_Styles[[#This Row],[BR]],IF(Table_Styles[[#This Row],[BR Default]]&lt;&gt;"",Table_Styles[[#This Row],[BR Default]],""))</f>
        <v/>
      </c>
      <c r="BC27" s="43"/>
      <c r="BD27" s="43" t="s">
        <v>880</v>
      </c>
      <c r="BE27" s="19" t="str">
        <f>IF(Table_Styles[[#This Row],[BB]]&lt;&gt;"",Table_Styles[[#This Row],[BB]],IF(Table_Styles[[#This Row],[BB Default]]&lt;&gt;"",Table_Styles[[#This Row],[BB Default]],""))</f>
        <v>1px solid #727272</v>
      </c>
      <c r="BF27" s="41"/>
      <c r="BG27" s="41"/>
      <c r="BH27" s="19" t="str">
        <f>IF(Table_Styles[[#This Row],[BL]]&lt;&gt;"",Table_Styles[[#This Row],[BL]],IF(Table_Styles[[#This Row],[BL Default]]&lt;&gt;"",Table_Styles[[#This Row],[BL Default]],""))</f>
        <v/>
      </c>
      <c r="BI27" s="41"/>
      <c r="BJ27" s="41"/>
      <c r="BK27" s="19" t="str">
        <f>IF(Table_Styles[[#This Row],[Width]]&lt;&gt;"",Table_Styles[[#This Row],[Width]],IF(Table_Styles[[#This Row],[Width Default]]&lt;&gt;"",Table_Styles[[#This Row],[Width Default]],""))</f>
        <v/>
      </c>
      <c r="BL27" s="41"/>
      <c r="BM27" s="41"/>
      <c r="BN27" s="19" t="str">
        <f>IF(Table_Styles[[#This Row],[Height]]&lt;&gt;"",Table_Styles[[#This Row],[Height]],IF(Table_Styles[[#This Row],[Height Default]]&lt;&gt;"",Table_Styles[[#This Row],[Height Default]],""))</f>
        <v/>
      </c>
      <c r="BO27" s="19"/>
      <c r="BP27" s="19"/>
      <c r="BQ27" s="19" t="str">
        <f>IF(Table_Styles[[#This Row],[Top]]&lt;&gt;"",Table_Styles[[#This Row],[Top]],IF(Table_Styles[[#This Row],[Top Default]]&lt;&gt;"",Table_Styles[[#This Row],[Top Default]],""))</f>
        <v/>
      </c>
      <c r="BR27" s="19"/>
      <c r="BS27" s="19"/>
      <c r="BT27" s="19" t="str">
        <f>IF(Table_Styles[[#This Row],[Right]]&lt;&gt;"",Table_Styles[[#This Row],[Right]],IF(Table_Styles[[#This Row],[Right Default]]&lt;&gt;"",Table_Styles[[#This Row],[Right Default]],""))</f>
        <v/>
      </c>
      <c r="BU27" s="19"/>
      <c r="BV27" s="19"/>
      <c r="BW27" s="19" t="str">
        <f>IF(Table_Styles[[#This Row],[Bottom]]&lt;&gt;"",Table_Styles[[#This Row],[Bottom]],IF(Table_Styles[[#This Row],[Bottom Default]]&lt;&gt;"",Table_Styles[[#This Row],[Bottom Default]],""))</f>
        <v/>
      </c>
      <c r="BX27" s="19"/>
      <c r="BY27" s="19"/>
      <c r="BZ27" s="19" t="str">
        <f>IF(Table_Styles[[#This Row],[Left]]&lt;&gt;"",Table_Styles[[#This Row],[Left]],IF(Table_Styles[[#This Row],[Left Default]]&lt;&gt;"",Table_Styles[[#This Row],[Left Default]],""))</f>
        <v/>
      </c>
      <c r="CA27" s="125" t="s">
        <v>910</v>
      </c>
      <c r="CB27" s="22" t="str">
        <f>IF(AND(Table_Styles[[#This Row],[Selector]]&lt;&gt;"",Table_Styles[[#This Row],[Font Family Used]]&lt;&gt;"",Table_Styles[[#This Row],[Font Weight Used]]&lt;&gt;""),Table_Styles[[#This Row],[Font Family Used]]&amp;" "&amp;Table_Styles[[#This Row],[Font Weight Used]],"")</f>
        <v>Roboto 400</v>
      </c>
      <c r="CC27" s="22" t="str">
        <f ca="1">IF(AND(Table_Styles[[#This Row],[Selector]],COUNTIF(OFFSET(CC:CC,0,0,ROW()-1,1),"="&amp;Table_Styles[[#This Row],[Font]])=0),Table_Styles[[#This Row],[Font]],"")</f>
        <v/>
      </c>
      <c r="CD27" s="22" t="str">
        <f ca="1">IF(Table_Styles[[#This Row],[Unique Font]]&lt;&gt;"",
"{""fontFamily"":"""&amp;Table_Styles[[#This Row],[Font Family Used]]&amp;""",""fontWeight"":"&amp;Table_Styles[[#This Row],[Font Weight Used]]&amp;"}","")</f>
        <v/>
      </c>
      <c r="CE2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16px;font-weight: 400;color: #2a2a2a;background: #f5f5f5;border: none;margin-top: 0;padding-top: 13px;padding-right: 12px;padding-bottom: 11px;padding-left: 12px;border-bottom: 1px solid #727272;border-top-left-radius: 4px !important; border-top-right-radius: 4px !important; border-bottom-left-radius: 0 !important; border-bottom-right-radius: 0 !important; outline: none; box-shadow: none !important;</v>
      </c>
      <c r="CF27" s="22" t="str">
        <f>IF(AND(Table_Styles[[#This Row],[Selector]]&lt;&gt;"", Table_Styles[[#This Row],[Config Properties]]&lt;&gt;""),
Table_Styles[[#This Row],[Selector]]&amp;" { "&amp;Table_Styles[[#This Row],[Config Properties]]&amp;" }","")</f>
        <v>formly-field .form-control, .ng-select.ng-select-single &gt; .ng-select-container { font-family: 'Roboto';font-size: 16px;font-weight: 400;color: #2a2a2a;background: #f5f5f5;border: none;margin-top: 0;padding-top: 13px;padding-right: 12px;padding-bottom: 11px;padding-left: 12px;border-bottom: 1px solid #727272;border-top-left-radius: 4px !important; border-top-right-radius: 4px !important; border-bottom-left-radius: 0 !important; border-bottom-right-radius: 0 !important; outline: none; box-shadow: none !important; }</v>
      </c>
      <c r="CG27" s="22" t="str">
        <f xml:space="preserve">
SUBSTITUTE(SUBSTITUTE(SUBSTITUTE(SUBSTITUTE(SUBSTITUTE(SUBSTITUTE(SUBSTITUTE(SUBSTITUTE(Table_Styles[[#This Row],[Config]],
" {","{"),
"{ ","{"),
" }","}"),
"} ","}"),
" ,",","),
", ",","),
" :",":"),
": ",":")</f>
        <v>formly-field .form-control,.ng-select.ng-select-single &gt; .ng-select-container{font-family:'Roboto';font-size:16px;font-weight:400;color:#2a2a2a;background:#f5f5f5;border:none;margin-top:0;padding-top:13px;padding-right:12px;padding-bottom:11px;padding-left:12px;border-bottom:1px solid #727272;border-top-left-radius:4px !important; border-top-right-radius:4px !important; border-bottom-left-radius:0 !important; border-bottom-right-radius:0 !important; outline:none; box-shadow:none !important;}</v>
      </c>
    </row>
    <row r="28" spans="2:85" ht="21" customHeight="1">
      <c r="B28" s="124" t="s">
        <v>876</v>
      </c>
      <c r="C28" s="124" t="s">
        <v>875</v>
      </c>
      <c r="D28" s="41"/>
      <c r="E28" s="41"/>
      <c r="F28" s="19" t="str">
        <f>IF(Table_Styles[[#This Row],[Font Family]]&lt;&gt;"",Table_Styles[[#This Row],[Font Family]],IF(Table_Styles[[#This Row],[Font Family Default]]&lt;&gt;"",Table_Styles[[#This Row],[Font Family Default]],""))</f>
        <v/>
      </c>
      <c r="G28" s="41"/>
      <c r="H28" s="41"/>
      <c r="I28" s="19" t="str">
        <f>IF(Table_Styles[[#This Row],[Font Size]]&lt;&gt;"",Table_Styles[[#This Row],[Font Size]],IF(Table_Styles[[#This Row],[Font Size Default]]&lt;&gt;"",Table_Styles[[#This Row],[Font Size Default]],""))</f>
        <v/>
      </c>
      <c r="J28" s="41"/>
      <c r="K28" s="41"/>
      <c r="L28" s="19" t="str">
        <f>IF(Table_Styles[[#This Row],[Font Weight]]&lt;&gt;"",Table_Styles[[#This Row],[Font Weight]],IF(Table_Styles[[#This Row],[Font Weight Default]]&lt;&gt;"",Table_Styles[[#This Row],[Font Weight Default]],""))</f>
        <v/>
      </c>
      <c r="M28" s="41"/>
      <c r="N28" s="41"/>
      <c r="O28" s="19" t="str">
        <f>IF(Table_Styles[[#This Row],[Colour]]&lt;&gt;"",Table_Styles[[#This Row],[Colour]],IF(Table_Styles[[#This Row],[Colour Default]]&lt;&gt;"",Table_Styles[[#This Row],[Colour Default]],""))</f>
        <v/>
      </c>
      <c r="P28" s="41"/>
      <c r="Q28" s="43"/>
      <c r="R28" s="19" t="str">
        <f>IF(Table_Styles[[#This Row],[Background]]&lt;&gt;"",Table_Styles[[#This Row],[Background]],IF(Table_Styles[[#This Row],[Background Default]]&lt;&gt;"",Table_Styles[[#This Row],[Background Default]],""))</f>
        <v/>
      </c>
      <c r="S28" s="19"/>
      <c r="T28" s="43"/>
      <c r="U28" s="19" t="str">
        <f>IF(Table_Styles[[#This Row],[Border]]&lt;&gt;"",Table_Styles[[#This Row],[Border]],IF(Table_Styles[[#This Row],[Border Default]]&lt;&gt;"",Table_Styles[[#This Row],[Border Default]],""))</f>
        <v/>
      </c>
      <c r="V28" s="41"/>
      <c r="W28" s="41"/>
      <c r="X28" s="19" t="str">
        <f>IF(Table_Styles[[#This Row],[Border Radius]]&lt;&gt;"",Table_Styles[[#This Row],[Border Radius]],IF(Table_Styles[[#This Row],[Border Radius Default]]&lt;&gt;"",Table_Styles[[#This Row],[Border Radius Default]],""))</f>
        <v/>
      </c>
      <c r="Y28" s="41"/>
      <c r="Z28" s="41"/>
      <c r="AA28" s="19" t="str">
        <f>IF(Table_Styles[[#This Row],[MT]]&lt;&gt;"",Table_Styles[[#This Row],[MT]],IF(Table_Styles[[#This Row],[MT Default]]&lt;&gt;"",Table_Styles[[#This Row],[MT Default]],""))</f>
        <v/>
      </c>
      <c r="AB28" s="41"/>
      <c r="AC28" s="41"/>
      <c r="AD28" s="19" t="str">
        <f>IF(Table_Styles[[#This Row],[MR]]&lt;&gt;"",Table_Styles[[#This Row],[MR]],IF(Table_Styles[[#This Row],[MR Default]]&lt;&gt;"",Table_Styles[[#This Row],[MR Default]],""))</f>
        <v/>
      </c>
      <c r="AE28" s="41"/>
      <c r="AF28" s="41"/>
      <c r="AG28" s="19" t="str">
        <f>IF(Table_Styles[[#This Row],[MB]]&lt;&gt;"",Table_Styles[[#This Row],[MB]],IF(Table_Styles[[#This Row],[MB Default]]&lt;&gt;"",Table_Styles[[#This Row],[MB Default]],""))</f>
        <v/>
      </c>
      <c r="AH28" s="41"/>
      <c r="AI28" s="41"/>
      <c r="AJ28" s="19" t="str">
        <f>IF(Table_Styles[[#This Row],[ML]]&lt;&gt;"",Table_Styles[[#This Row],[ML]],IF(Table_Styles[[#This Row],[ML Default]]&lt;&gt;"",Table_Styles[[#This Row],[ML Default]],""))</f>
        <v/>
      </c>
      <c r="AK28" s="41"/>
      <c r="AL28" s="41"/>
      <c r="AM28" s="19" t="str">
        <f>IF(Table_Styles[[#This Row],[PT]]&lt;&gt;"",Table_Styles[[#This Row],[PT]],IF(Table_Styles[[#This Row],[PT Default]]&lt;&gt;"",Table_Styles[[#This Row],[PT Default]],""))</f>
        <v/>
      </c>
      <c r="AN28" s="41"/>
      <c r="AO28" s="41"/>
      <c r="AP28" s="19" t="str">
        <f>IF(Table_Styles[[#This Row],[PR]]&lt;&gt;"",Table_Styles[[#This Row],[PR]],IF(Table_Styles[[#This Row],[PR Default]]&lt;&gt;"",Table_Styles[[#This Row],[PR Default]],""))</f>
        <v/>
      </c>
      <c r="AQ28" s="41"/>
      <c r="AR28" s="41"/>
      <c r="AS28" s="19" t="str">
        <f>IF(Table_Styles[[#This Row],[PB]]&lt;&gt;"",Table_Styles[[#This Row],[PB]],IF(Table_Styles[[#This Row],[PB Default]]&lt;&gt;"",Table_Styles[[#This Row],[PB Default]],""))</f>
        <v/>
      </c>
      <c r="AT28" s="41"/>
      <c r="AU28" s="43" t="s">
        <v>874</v>
      </c>
      <c r="AV28" s="19" t="str">
        <f>IF(Table_Styles[[#This Row],[PL]]&lt;&gt;"",Table_Styles[[#This Row],[PL]],IF(Table_Styles[[#This Row],[PL Default]]&lt;&gt;"",Table_Styles[[#This Row],[PL Default]],""))</f>
        <v>35px</v>
      </c>
      <c r="AW28" s="41"/>
      <c r="AX28" s="41"/>
      <c r="AY28" s="19" t="str">
        <f>IF(Table_Styles[[#This Row],[BT]]&lt;&gt;"",Table_Styles[[#This Row],[BT]],IF(Table_Styles[[#This Row],[BT Default]]&lt;&gt;"",Table_Styles[[#This Row],[BT Default]],""))</f>
        <v/>
      </c>
      <c r="AZ28" s="41"/>
      <c r="BA28" s="41"/>
      <c r="BB28" s="19" t="str">
        <f>IF(Table_Styles[[#This Row],[BR]]&lt;&gt;"",Table_Styles[[#This Row],[BR]],IF(Table_Styles[[#This Row],[BR Default]]&lt;&gt;"",Table_Styles[[#This Row],[BR Default]],""))</f>
        <v/>
      </c>
      <c r="BC28" s="41"/>
      <c r="BD28" s="41"/>
      <c r="BE28" s="19" t="str">
        <f>IF(Table_Styles[[#This Row],[BB]]&lt;&gt;"",Table_Styles[[#This Row],[BB]],IF(Table_Styles[[#This Row],[BB Default]]&lt;&gt;"",Table_Styles[[#This Row],[BB Default]],""))</f>
        <v/>
      </c>
      <c r="BF28" s="41"/>
      <c r="BG28" s="41"/>
      <c r="BH28" s="19" t="str">
        <f>IF(Table_Styles[[#This Row],[BL]]&lt;&gt;"",Table_Styles[[#This Row],[BL]],IF(Table_Styles[[#This Row],[BL Default]]&lt;&gt;"",Table_Styles[[#This Row],[BL Default]],""))</f>
        <v/>
      </c>
      <c r="BI28" s="41"/>
      <c r="BJ28" s="41"/>
      <c r="BK28" s="19" t="str">
        <f>IF(Table_Styles[[#This Row],[Width]]&lt;&gt;"",Table_Styles[[#This Row],[Width]],IF(Table_Styles[[#This Row],[Width Default]]&lt;&gt;"",Table_Styles[[#This Row],[Width Default]],""))</f>
        <v/>
      </c>
      <c r="BL28" s="41"/>
      <c r="BM28" s="41"/>
      <c r="BN28" s="19" t="str">
        <f>IF(Table_Styles[[#This Row],[Height]]&lt;&gt;"",Table_Styles[[#This Row],[Height]],IF(Table_Styles[[#This Row],[Height Default]]&lt;&gt;"",Table_Styles[[#This Row],[Height Default]],""))</f>
        <v/>
      </c>
      <c r="BO28" s="19"/>
      <c r="BP28" s="19"/>
      <c r="BQ28" s="19" t="str">
        <f>IF(Table_Styles[[#This Row],[Top]]&lt;&gt;"",Table_Styles[[#This Row],[Top]],IF(Table_Styles[[#This Row],[Top Default]]&lt;&gt;"",Table_Styles[[#This Row],[Top Default]],""))</f>
        <v/>
      </c>
      <c r="BR28" s="19"/>
      <c r="BS28" s="19"/>
      <c r="BT28" s="19" t="str">
        <f>IF(Table_Styles[[#This Row],[Right]]&lt;&gt;"",Table_Styles[[#This Row],[Right]],IF(Table_Styles[[#This Row],[Right Default]]&lt;&gt;"",Table_Styles[[#This Row],[Right Default]],""))</f>
        <v/>
      </c>
      <c r="BU28" s="19"/>
      <c r="BV28" s="19"/>
      <c r="BW28" s="19" t="str">
        <f>IF(Table_Styles[[#This Row],[Bottom]]&lt;&gt;"",Table_Styles[[#This Row],[Bottom]],IF(Table_Styles[[#This Row],[Bottom Default]]&lt;&gt;"",Table_Styles[[#This Row],[Bottom Default]],""))</f>
        <v/>
      </c>
      <c r="BX28" s="19"/>
      <c r="BY28" s="19"/>
      <c r="BZ28" s="19" t="str">
        <f>IF(Table_Styles[[#This Row],[Left]]&lt;&gt;"",Table_Styles[[#This Row],[Left]],IF(Table_Styles[[#This Row],[Left Default]]&lt;&gt;"",Table_Styles[[#This Row],[Left Default]],""))</f>
        <v/>
      </c>
      <c r="CA28" s="41"/>
      <c r="CB28" s="22" t="str">
        <f>IF(AND(Table_Styles[[#This Row],[Selector]]&lt;&gt;"",Table_Styles[[#This Row],[Font Family Used]]&lt;&gt;"",Table_Styles[[#This Row],[Font Weight Used]]&lt;&gt;""),Table_Styles[[#This Row],[Font Family Used]]&amp;" "&amp;Table_Styles[[#This Row],[Font Weight Used]],"")</f>
        <v/>
      </c>
      <c r="CC28" s="22" t="str">
        <f ca="1">IF(AND(Table_Styles[[#This Row],[Selector]],COUNTIF(OFFSET(CC:CC,0,0,ROW()-1,1),"="&amp;Table_Styles[[#This Row],[Font]])=0),Table_Styles[[#This Row],[Font]],"")</f>
        <v/>
      </c>
      <c r="CD28" s="22" t="str">
        <f ca="1">IF(Table_Styles[[#This Row],[Unique Font]]&lt;&gt;"",
"{""fontFamily"":"""&amp;Table_Styles[[#This Row],[Font Family Used]]&amp;""",""fontWeight"":"&amp;Table_Styles[[#This Row],[Font Weight Used]]&amp;"}","")</f>
        <v/>
      </c>
      <c r="CE2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35px</v>
      </c>
      <c r="CF28" s="22" t="str">
        <f>IF(AND(Table_Styles[[#This Row],[Selector]]&lt;&gt;"", Table_Styles[[#This Row],[Config Properties]]&lt;&gt;""),
Table_Styles[[#This Row],[Selector]]&amp;" { "&amp;Table_Styles[[#This Row],[Config Properties]]&amp;" }","")</f>
        <v>formly-field .input-group-addon:first-child ~ * .form-control { padding-left: 35px }</v>
      </c>
      <c r="CG28" s="22" t="str">
        <f xml:space="preserve">
SUBSTITUTE(SUBSTITUTE(SUBSTITUTE(SUBSTITUTE(SUBSTITUTE(SUBSTITUTE(SUBSTITUTE(SUBSTITUTE(Table_Styles[[#This Row],[Config]],
" {","{"),
"{ ","{"),
" }","}"),
"} ","}"),
" ,",","),
", ",","),
" :",":"),
": ",":")</f>
        <v>formly-field .input-group-addon:first-child ~ * .form-control{padding-left:35px}</v>
      </c>
    </row>
    <row r="29" spans="2:85" ht="21" customHeight="1">
      <c r="B29" s="124" t="s">
        <v>877</v>
      </c>
      <c r="C29" s="124" t="s">
        <v>878</v>
      </c>
      <c r="D29" s="41"/>
      <c r="E29" s="41"/>
      <c r="F29" s="19" t="str">
        <f>IF(Table_Styles[[#This Row],[Font Family]]&lt;&gt;"",Table_Styles[[#This Row],[Font Family]],IF(Table_Styles[[#This Row],[Font Family Default]]&lt;&gt;"",Table_Styles[[#This Row],[Font Family Default]],""))</f>
        <v/>
      </c>
      <c r="G29" s="41"/>
      <c r="H29" s="41"/>
      <c r="I29" s="19" t="str">
        <f>IF(Table_Styles[[#This Row],[Font Size]]&lt;&gt;"",Table_Styles[[#This Row],[Font Size]],IF(Table_Styles[[#This Row],[Font Size Default]]&lt;&gt;"",Table_Styles[[#This Row],[Font Size Default]],""))</f>
        <v/>
      </c>
      <c r="J29" s="41"/>
      <c r="K29" s="41"/>
      <c r="L29" s="19" t="str">
        <f>IF(Table_Styles[[#This Row],[Font Weight]]&lt;&gt;"",Table_Styles[[#This Row],[Font Weight]],IF(Table_Styles[[#This Row],[Font Weight Default]]&lt;&gt;"",Table_Styles[[#This Row],[Font Weight Default]],""))</f>
        <v/>
      </c>
      <c r="M29" s="41"/>
      <c r="N29" s="41"/>
      <c r="O29" s="19" t="str">
        <f>IF(Table_Styles[[#This Row],[Colour]]&lt;&gt;"",Table_Styles[[#This Row],[Colour]],IF(Table_Styles[[#This Row],[Colour Default]]&lt;&gt;"",Table_Styles[[#This Row],[Colour Default]],""))</f>
        <v/>
      </c>
      <c r="P29" s="41"/>
      <c r="Q29" s="43"/>
      <c r="R29" s="19" t="str">
        <f>IF(Table_Styles[[#This Row],[Background]]&lt;&gt;"",Table_Styles[[#This Row],[Background]],IF(Table_Styles[[#This Row],[Background Default]]&lt;&gt;"",Table_Styles[[#This Row],[Background Default]],""))</f>
        <v/>
      </c>
      <c r="S29" s="19"/>
      <c r="T29" s="43"/>
      <c r="U29" s="19" t="str">
        <f>IF(Table_Styles[[#This Row],[Border]]&lt;&gt;"",Table_Styles[[#This Row],[Border]],IF(Table_Styles[[#This Row],[Border Default]]&lt;&gt;"",Table_Styles[[#This Row],[Border Default]],""))</f>
        <v/>
      </c>
      <c r="V29" s="41"/>
      <c r="W29" s="41"/>
      <c r="X29" s="19" t="str">
        <f>IF(Table_Styles[[#This Row],[Border Radius]]&lt;&gt;"",Table_Styles[[#This Row],[Border Radius]],IF(Table_Styles[[#This Row],[Border Radius Default]]&lt;&gt;"",Table_Styles[[#This Row],[Border Radius Default]],""))</f>
        <v/>
      </c>
      <c r="Y29" s="41"/>
      <c r="Z29" s="41"/>
      <c r="AA29" s="19" t="str">
        <f>IF(Table_Styles[[#This Row],[MT]]&lt;&gt;"",Table_Styles[[#This Row],[MT]],IF(Table_Styles[[#This Row],[MT Default]]&lt;&gt;"",Table_Styles[[#This Row],[MT Default]],""))</f>
        <v/>
      </c>
      <c r="AB29" s="41"/>
      <c r="AC29" s="41"/>
      <c r="AD29" s="19" t="str">
        <f>IF(Table_Styles[[#This Row],[MR]]&lt;&gt;"",Table_Styles[[#This Row],[MR]],IF(Table_Styles[[#This Row],[MR Default]]&lt;&gt;"",Table_Styles[[#This Row],[MR Default]],""))</f>
        <v/>
      </c>
      <c r="AE29" s="41"/>
      <c r="AF29" s="41"/>
      <c r="AG29" s="19" t="str">
        <f>IF(Table_Styles[[#This Row],[MB]]&lt;&gt;"",Table_Styles[[#This Row],[MB]],IF(Table_Styles[[#This Row],[MB Default]]&lt;&gt;"",Table_Styles[[#This Row],[MB Default]],""))</f>
        <v/>
      </c>
      <c r="AH29" s="41"/>
      <c r="AI29" s="41"/>
      <c r="AJ29" s="19" t="str">
        <f>IF(Table_Styles[[#This Row],[ML]]&lt;&gt;"",Table_Styles[[#This Row],[ML]],IF(Table_Styles[[#This Row],[ML Default]]&lt;&gt;"",Table_Styles[[#This Row],[ML Default]],""))</f>
        <v/>
      </c>
      <c r="AK29" s="41"/>
      <c r="AL29" s="41"/>
      <c r="AM29" s="19" t="str">
        <f>IF(Table_Styles[[#This Row],[PT]]&lt;&gt;"",Table_Styles[[#This Row],[PT]],IF(Table_Styles[[#This Row],[PT Default]]&lt;&gt;"",Table_Styles[[#This Row],[PT Default]],""))</f>
        <v/>
      </c>
      <c r="AN29" s="41"/>
      <c r="AO29" s="43" t="s">
        <v>874</v>
      </c>
      <c r="AP29" s="19" t="str">
        <f>IF(Table_Styles[[#This Row],[PR]]&lt;&gt;"",Table_Styles[[#This Row],[PR]],IF(Table_Styles[[#This Row],[PR Default]]&lt;&gt;"",Table_Styles[[#This Row],[PR Default]],""))</f>
        <v>35px</v>
      </c>
      <c r="AQ29" s="41"/>
      <c r="AR29" s="41"/>
      <c r="AS29" s="19" t="str">
        <f>IF(Table_Styles[[#This Row],[PB]]&lt;&gt;"",Table_Styles[[#This Row],[PB]],IF(Table_Styles[[#This Row],[PB Default]]&lt;&gt;"",Table_Styles[[#This Row],[PB Default]],""))</f>
        <v/>
      </c>
      <c r="AT29" s="41"/>
      <c r="AU29" s="41"/>
      <c r="AV29" s="19" t="str">
        <f>IF(Table_Styles[[#This Row],[PL]]&lt;&gt;"",Table_Styles[[#This Row],[PL]],IF(Table_Styles[[#This Row],[PL Default]]&lt;&gt;"",Table_Styles[[#This Row],[PL Default]],""))</f>
        <v/>
      </c>
      <c r="AW29" s="41"/>
      <c r="AX29" s="41"/>
      <c r="AY29" s="19" t="str">
        <f>IF(Table_Styles[[#This Row],[BT]]&lt;&gt;"",Table_Styles[[#This Row],[BT]],IF(Table_Styles[[#This Row],[BT Default]]&lt;&gt;"",Table_Styles[[#This Row],[BT Default]],""))</f>
        <v/>
      </c>
      <c r="AZ29" s="41"/>
      <c r="BA29" s="41"/>
      <c r="BB29" s="19" t="str">
        <f>IF(Table_Styles[[#This Row],[BR]]&lt;&gt;"",Table_Styles[[#This Row],[BR]],IF(Table_Styles[[#This Row],[BR Default]]&lt;&gt;"",Table_Styles[[#This Row],[BR Default]],""))</f>
        <v/>
      </c>
      <c r="BC29" s="41"/>
      <c r="BD29" s="41"/>
      <c r="BE29" s="19" t="str">
        <f>IF(Table_Styles[[#This Row],[BB]]&lt;&gt;"",Table_Styles[[#This Row],[BB]],IF(Table_Styles[[#This Row],[BB Default]]&lt;&gt;"",Table_Styles[[#This Row],[BB Default]],""))</f>
        <v/>
      </c>
      <c r="BF29" s="41"/>
      <c r="BG29" s="41"/>
      <c r="BH29" s="19" t="str">
        <f>IF(Table_Styles[[#This Row],[BL]]&lt;&gt;"",Table_Styles[[#This Row],[BL]],IF(Table_Styles[[#This Row],[BL Default]]&lt;&gt;"",Table_Styles[[#This Row],[BL Default]],""))</f>
        <v/>
      </c>
      <c r="BI29" s="41"/>
      <c r="BJ29" s="41"/>
      <c r="BK29" s="19" t="str">
        <f>IF(Table_Styles[[#This Row],[Width]]&lt;&gt;"",Table_Styles[[#This Row],[Width]],IF(Table_Styles[[#This Row],[Width Default]]&lt;&gt;"",Table_Styles[[#This Row],[Width Default]],""))</f>
        <v/>
      </c>
      <c r="BL29" s="41"/>
      <c r="BM29" s="41"/>
      <c r="BN29" s="19" t="str">
        <f>IF(Table_Styles[[#This Row],[Height]]&lt;&gt;"",Table_Styles[[#This Row],[Height]],IF(Table_Styles[[#This Row],[Height Default]]&lt;&gt;"",Table_Styles[[#This Row],[Height Default]],""))</f>
        <v/>
      </c>
      <c r="BO29" s="19"/>
      <c r="BP29" s="19"/>
      <c r="BQ29" s="19" t="str">
        <f>IF(Table_Styles[[#This Row],[Top]]&lt;&gt;"",Table_Styles[[#This Row],[Top]],IF(Table_Styles[[#This Row],[Top Default]]&lt;&gt;"",Table_Styles[[#This Row],[Top Default]],""))</f>
        <v/>
      </c>
      <c r="BR29" s="19"/>
      <c r="BS29" s="19"/>
      <c r="BT29" s="19" t="str">
        <f>IF(Table_Styles[[#This Row],[Right]]&lt;&gt;"",Table_Styles[[#This Row],[Right]],IF(Table_Styles[[#This Row],[Right Default]]&lt;&gt;"",Table_Styles[[#This Row],[Right Default]],""))</f>
        <v/>
      </c>
      <c r="BU29" s="19"/>
      <c r="BV29" s="19"/>
      <c r="BW29" s="19" t="str">
        <f>IF(Table_Styles[[#This Row],[Bottom]]&lt;&gt;"",Table_Styles[[#This Row],[Bottom]],IF(Table_Styles[[#This Row],[Bottom Default]]&lt;&gt;"",Table_Styles[[#This Row],[Bottom Default]],""))</f>
        <v/>
      </c>
      <c r="BX29" s="19"/>
      <c r="BY29" s="19"/>
      <c r="BZ29" s="19" t="str">
        <f>IF(Table_Styles[[#This Row],[Left]]&lt;&gt;"",Table_Styles[[#This Row],[Left]],IF(Table_Styles[[#This Row],[Left Default]]&lt;&gt;"",Table_Styles[[#This Row],[Left Default]],""))</f>
        <v/>
      </c>
      <c r="CA29" s="41"/>
      <c r="CB29" s="22" t="str">
        <f>IF(AND(Table_Styles[[#This Row],[Selector]]&lt;&gt;"",Table_Styles[[#This Row],[Font Family Used]]&lt;&gt;"",Table_Styles[[#This Row],[Font Weight Used]]&lt;&gt;""),Table_Styles[[#This Row],[Font Family Used]]&amp;" "&amp;Table_Styles[[#This Row],[Font Weight Used]],"")</f>
        <v/>
      </c>
      <c r="CC29" s="22" t="str">
        <f ca="1">IF(AND(Table_Styles[[#This Row],[Selector]],COUNTIF(OFFSET(CC:CC,0,0,ROW()-1,1),"="&amp;Table_Styles[[#This Row],[Font]])=0),Table_Styles[[#This Row],[Font]],"")</f>
        <v/>
      </c>
      <c r="CD29" s="22" t="str">
        <f ca="1">IF(Table_Styles[[#This Row],[Unique Font]]&lt;&gt;"",
"{""fontFamily"":"""&amp;Table_Styles[[#This Row],[Font Family Used]]&amp;""",""fontWeight"":"&amp;Table_Styles[[#This Row],[Font Weight Used]]&amp;"}","")</f>
        <v/>
      </c>
      <c r="CE2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padding-right: 35px</v>
      </c>
      <c r="CF29" s="22" t="str">
        <f>IF(AND(Table_Styles[[#This Row],[Selector]]&lt;&gt;"", Table_Styles[[#This Row],[Config Properties]]&lt;&gt;""),
Table_Styles[[#This Row],[Selector]]&amp;" { "&amp;Table_Styles[[#This Row],[Config Properties]]&amp;" }","")</f>
        <v>formly-field .input-group-addon:last-child ~ * .form-control { padding-right: 35px }</v>
      </c>
      <c r="CG29" s="22" t="str">
        <f xml:space="preserve">
SUBSTITUTE(SUBSTITUTE(SUBSTITUTE(SUBSTITUTE(SUBSTITUTE(SUBSTITUTE(SUBSTITUTE(SUBSTITUTE(Table_Styles[[#This Row],[Config]],
" {","{"),
"{ ","{"),
" }","}"),
"} ","}"),
" ,",","),
", ",","),
" :",":"),
": ",":")</f>
        <v>formly-field .input-group-addon:last-child ~ * .form-control{padding-right:35px}</v>
      </c>
    </row>
    <row r="30" spans="2:85" ht="21" customHeight="1">
      <c r="B30" s="89" t="s">
        <v>357</v>
      </c>
      <c r="C30" s="171" t="s">
        <v>358</v>
      </c>
      <c r="D30" s="41"/>
      <c r="E30" s="41"/>
      <c r="F30" s="19" t="str">
        <f>IF(Table_Styles[[#This Row],[Font Family]]&lt;&gt;"",Table_Styles[[#This Row],[Font Family]],IF(Table_Styles[[#This Row],[Font Family Default]]&lt;&gt;"",Table_Styles[[#This Row],[Font Family Default]],""))</f>
        <v/>
      </c>
      <c r="G30" s="41"/>
      <c r="H30" s="41" t="s">
        <v>406</v>
      </c>
      <c r="I30" s="19" t="str">
        <f>IF(Table_Styles[[#This Row],[Font Size]]&lt;&gt;"",Table_Styles[[#This Row],[Font Size]],IF(Table_Styles[[#This Row],[Font Size Default]]&lt;&gt;"",Table_Styles[[#This Row],[Font Size Default]],""))</f>
        <v>16px</v>
      </c>
      <c r="J30" s="41"/>
      <c r="K30" s="41"/>
      <c r="L30" s="19" t="str">
        <f>IF(Table_Styles[[#This Row],[Font Weight]]&lt;&gt;"",Table_Styles[[#This Row],[Font Weight]],IF(Table_Styles[[#This Row],[Font Weight Default]]&lt;&gt;"",Table_Styles[[#This Row],[Font Weight Default]],""))</f>
        <v/>
      </c>
      <c r="M30" s="41"/>
      <c r="N30" s="126" t="str">
        <f>Colour_Foreground_2</f>
        <v>#666666</v>
      </c>
      <c r="O30" s="19" t="str">
        <f>IF(Table_Styles[[#This Row],[Colour]]&lt;&gt;"",Table_Styles[[#This Row],[Colour]],IF(Table_Styles[[#This Row],[Colour Default]]&lt;&gt;"",Table_Styles[[#This Row],[Colour Default]],""))</f>
        <v>#666666</v>
      </c>
      <c r="P30" s="41"/>
      <c r="Q30" s="43" t="s">
        <v>355</v>
      </c>
      <c r="R30" s="19" t="str">
        <f>IF(Table_Styles[[#This Row],[Background]]&lt;&gt;"",Table_Styles[[#This Row],[Background]],IF(Table_Styles[[#This Row],[Background Default]]&lt;&gt;"",Table_Styles[[#This Row],[Background Default]],""))</f>
        <v>none</v>
      </c>
      <c r="S30" s="19"/>
      <c r="T30" s="43" t="s">
        <v>355</v>
      </c>
      <c r="U30" s="19" t="str">
        <f>IF(Table_Styles[[#This Row],[Border]]&lt;&gt;"",Table_Styles[[#This Row],[Border]],IF(Table_Styles[[#This Row],[Border Default]]&lt;&gt;"",Table_Styles[[#This Row],[Border Default]],""))</f>
        <v>none</v>
      </c>
      <c r="V30" s="41"/>
      <c r="W30" s="41" t="s">
        <v>132</v>
      </c>
      <c r="X30" s="19" t="str">
        <f>IF(Table_Styles[[#This Row],[Border Radius]]&lt;&gt;"",Table_Styles[[#This Row],[Border Radius]],IF(Table_Styles[[#This Row],[Border Radius Default]]&lt;&gt;"",Table_Styles[[#This Row],[Border Radius Default]],""))</f>
        <v>0</v>
      </c>
      <c r="Y30" s="41"/>
      <c r="Z30" s="41"/>
      <c r="AA30" s="19" t="str">
        <f>IF(Table_Styles[[#This Row],[MT]]&lt;&gt;"",Table_Styles[[#This Row],[MT]],IF(Table_Styles[[#This Row],[MT Default]]&lt;&gt;"",Table_Styles[[#This Row],[MT Default]],""))</f>
        <v/>
      </c>
      <c r="AB30" s="41"/>
      <c r="AC30" s="41"/>
      <c r="AD30" s="19" t="str">
        <f>IF(Table_Styles[[#This Row],[MR]]&lt;&gt;"",Table_Styles[[#This Row],[MR]],IF(Table_Styles[[#This Row],[MR Default]]&lt;&gt;"",Table_Styles[[#This Row],[MR Default]],""))</f>
        <v/>
      </c>
      <c r="AE30" s="41"/>
      <c r="AF30" s="41"/>
      <c r="AG30" s="19" t="str">
        <f>IF(Table_Styles[[#This Row],[MB]]&lt;&gt;"",Table_Styles[[#This Row],[MB]],IF(Table_Styles[[#This Row],[MB Default]]&lt;&gt;"",Table_Styles[[#This Row],[MB Default]],""))</f>
        <v/>
      </c>
      <c r="AH30" s="41"/>
      <c r="AI30" s="41"/>
      <c r="AJ30" s="19" t="str">
        <f>IF(Table_Styles[[#This Row],[ML]]&lt;&gt;"",Table_Styles[[#This Row],[ML]],IF(Table_Styles[[#This Row],[ML Default]]&lt;&gt;"",Table_Styles[[#This Row],[ML Default]],""))</f>
        <v/>
      </c>
      <c r="AK30" s="41"/>
      <c r="AL30" s="41" t="s">
        <v>132</v>
      </c>
      <c r="AM30" s="19" t="str">
        <f>IF(Table_Styles[[#This Row],[PT]]&lt;&gt;"",Table_Styles[[#This Row],[PT]],IF(Table_Styles[[#This Row],[PT Default]]&lt;&gt;"",Table_Styles[[#This Row],[PT Default]],""))</f>
        <v>0</v>
      </c>
      <c r="AN30" s="41"/>
      <c r="AO30" s="41" t="s">
        <v>132</v>
      </c>
      <c r="AP30" s="19" t="str">
        <f>IF(Table_Styles[[#This Row],[PR]]&lt;&gt;"",Table_Styles[[#This Row],[PR]],IF(Table_Styles[[#This Row],[PR Default]]&lt;&gt;"",Table_Styles[[#This Row],[PR Default]],""))</f>
        <v>0</v>
      </c>
      <c r="AQ30" s="41"/>
      <c r="AR30" s="41" t="s">
        <v>132</v>
      </c>
      <c r="AS30" s="19" t="str">
        <f>IF(Table_Styles[[#This Row],[PB]]&lt;&gt;"",Table_Styles[[#This Row],[PB]],IF(Table_Styles[[#This Row],[PB Default]]&lt;&gt;"",Table_Styles[[#This Row],[PB Default]],""))</f>
        <v>0</v>
      </c>
      <c r="AT30" s="41"/>
      <c r="AU30" s="41" t="s">
        <v>132</v>
      </c>
      <c r="AV30" s="19" t="str">
        <f>IF(Table_Styles[[#This Row],[PL]]&lt;&gt;"",Table_Styles[[#This Row],[PL]],IF(Table_Styles[[#This Row],[PL Default]]&lt;&gt;"",Table_Styles[[#This Row],[PL Default]],""))</f>
        <v>0</v>
      </c>
      <c r="AW30" s="41"/>
      <c r="AX30" s="41"/>
      <c r="AY30" s="19" t="str">
        <f>IF(Table_Styles[[#This Row],[BT]]&lt;&gt;"",Table_Styles[[#This Row],[BT]],IF(Table_Styles[[#This Row],[BT Default]]&lt;&gt;"",Table_Styles[[#This Row],[BT Default]],""))</f>
        <v/>
      </c>
      <c r="AZ30" s="41"/>
      <c r="BA30" s="41"/>
      <c r="BB30" s="19" t="str">
        <f>IF(Table_Styles[[#This Row],[BR]]&lt;&gt;"",Table_Styles[[#This Row],[BR]],IF(Table_Styles[[#This Row],[BR Default]]&lt;&gt;"",Table_Styles[[#This Row],[BR Default]],""))</f>
        <v/>
      </c>
      <c r="BC30" s="41"/>
      <c r="BD30" s="41"/>
      <c r="BE30" s="19" t="str">
        <f>IF(Table_Styles[[#This Row],[BB]]&lt;&gt;"",Table_Styles[[#This Row],[BB]],IF(Table_Styles[[#This Row],[BB Default]]&lt;&gt;"",Table_Styles[[#This Row],[BB Default]],""))</f>
        <v/>
      </c>
      <c r="BF30" s="41"/>
      <c r="BG30" s="41"/>
      <c r="BH30" s="19" t="str">
        <f>IF(Table_Styles[[#This Row],[BL]]&lt;&gt;"",Table_Styles[[#This Row],[BL]],IF(Table_Styles[[#This Row],[BL Default]]&lt;&gt;"",Table_Styles[[#This Row],[BL Default]],""))</f>
        <v/>
      </c>
      <c r="BI30" s="41"/>
      <c r="BJ30" s="41"/>
      <c r="BK30" s="19" t="str">
        <f>IF(Table_Styles[[#This Row],[Width]]&lt;&gt;"",Table_Styles[[#This Row],[Width]],IF(Table_Styles[[#This Row],[Width Default]]&lt;&gt;"",Table_Styles[[#This Row],[Width Default]],""))</f>
        <v/>
      </c>
      <c r="BL30" s="41"/>
      <c r="BM30" s="41"/>
      <c r="BN30" s="19" t="str">
        <f>IF(Table_Styles[[#This Row],[Height]]&lt;&gt;"",Table_Styles[[#This Row],[Height]],IF(Table_Styles[[#This Row],[Height Default]]&lt;&gt;"",Table_Styles[[#This Row],[Height Default]],""))</f>
        <v/>
      </c>
      <c r="BO30" s="19"/>
      <c r="BP30" s="35" t="s">
        <v>321</v>
      </c>
      <c r="BQ30" s="19" t="str">
        <f>IF(Table_Styles[[#This Row],[Top]]&lt;&gt;"",Table_Styles[[#This Row],[Top]],IF(Table_Styles[[#This Row],[Top Default]]&lt;&gt;"",Table_Styles[[#This Row],[Top Default]],""))</f>
        <v>15px</v>
      </c>
      <c r="BR30" s="19"/>
      <c r="BS30" s="19"/>
      <c r="BT30" s="19" t="str">
        <f>IF(Table_Styles[[#This Row],[Right]]&lt;&gt;"",Table_Styles[[#This Row],[Right]],IF(Table_Styles[[#This Row],[Right Default]]&lt;&gt;"",Table_Styles[[#This Row],[Right Default]],""))</f>
        <v/>
      </c>
      <c r="BU30" s="19"/>
      <c r="BV30" s="19"/>
      <c r="BW30" s="19" t="str">
        <f>IF(Table_Styles[[#This Row],[Bottom]]&lt;&gt;"",Table_Styles[[#This Row],[Bottom]],IF(Table_Styles[[#This Row],[Bottom Default]]&lt;&gt;"",Table_Styles[[#This Row],[Bottom Default]],""))</f>
        <v/>
      </c>
      <c r="BX30" s="19"/>
      <c r="BY30" s="19"/>
      <c r="BZ30" s="19" t="str">
        <f>IF(Table_Styles[[#This Row],[Left]]&lt;&gt;"",Table_Styles[[#This Row],[Left]],IF(Table_Styles[[#This Row],[Left Default]]&lt;&gt;"",Table_Styles[[#This Row],[Left Default]],""))</f>
        <v/>
      </c>
      <c r="CA30" s="41" t="s">
        <v>870</v>
      </c>
      <c r="CB30" s="22" t="str">
        <f>IF(AND(Table_Styles[[#This Row],[Selector]]&lt;&gt;"",Table_Styles[[#This Row],[Font Family Used]]&lt;&gt;"",Table_Styles[[#This Row],[Font Weight Used]]&lt;&gt;""),Table_Styles[[#This Row],[Font Family Used]]&amp;" "&amp;Table_Styles[[#This Row],[Font Weight Used]],"")</f>
        <v/>
      </c>
      <c r="CC30" s="22" t="str">
        <f ca="1">IF(AND(Table_Styles[[#This Row],[Selector]],COUNTIF(OFFSET(CC:CC,0,0,ROW()-1,1),"="&amp;Table_Styles[[#This Row],[Font]])=0),Table_Styles[[#This Row],[Font]],"")</f>
        <v/>
      </c>
      <c r="CD30" s="22" t="str">
        <f ca="1">IF(Table_Styles[[#This Row],[Unique Font]]&lt;&gt;"",
"{""fontFamily"":"""&amp;Table_Styles[[#This Row],[Font Family Used]]&amp;""",""fontWeight"":"&amp;Table_Styles[[#This Row],[Font Weight Used]]&amp;"}","")</f>
        <v/>
      </c>
      <c r="CE3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16px;color: #666666;background: none;border: none;border-radius: 0;padding-top: 0;padding-right: 0;padding-bottom: 0;padding-left: 0;top: 15px;position: absolute; z-index: 100;</v>
      </c>
      <c r="CF30" s="22" t="str">
        <f>IF(AND(Table_Styles[[#This Row],[Selector]]&lt;&gt;"", Table_Styles[[#This Row],[Config Properties]]&lt;&gt;""),
Table_Styles[[#This Row],[Selector]]&amp;" { "&amp;Table_Styles[[#This Row],[Config Properties]]&amp;" }","")</f>
        <v>formly-field span.input-group-addon { font-size: 16px;color: #666666;background: none;border: none;border-radius: 0;padding-top: 0;padding-right: 0;padding-bottom: 0;padding-left: 0;top: 15px;position: absolute; z-index: 100; }</v>
      </c>
      <c r="CG30" s="22" t="str">
        <f xml:space="preserve">
SUBSTITUTE(SUBSTITUTE(SUBSTITUTE(SUBSTITUTE(SUBSTITUTE(SUBSTITUTE(SUBSTITUTE(SUBSTITUTE(Table_Styles[[#This Row],[Config]],
" {","{"),
"{ ","{"),
" }","}"),
"} ","}"),
" ,",","),
", ",","),
" :",":"),
": ",":")</f>
        <v>formly-field span.input-group-addon{font-size:16px;color:#666666;background:none;border:none;border-radius:0;padding-top:0;padding-right:0;padding-bottom:0;padding-left:0;top:15px;position:absolute; z-index:100;}</v>
      </c>
    </row>
    <row r="31" spans="2:85" ht="21" customHeight="1">
      <c r="B31" s="124" t="s">
        <v>872</v>
      </c>
      <c r="C31" s="124" t="s">
        <v>889</v>
      </c>
      <c r="D31" s="59"/>
      <c r="E31" s="41"/>
      <c r="F31" s="19" t="str">
        <f>IF(Table_Styles[[#This Row],[Font Family]]&lt;&gt;"",Table_Styles[[#This Row],[Font Family]],IF(Table_Styles[[#This Row],[Font Family Default]]&lt;&gt;"",Table_Styles[[#This Row],[Font Family Default]],""))</f>
        <v/>
      </c>
      <c r="G31" s="59"/>
      <c r="H31" s="41"/>
      <c r="I31" s="19" t="str">
        <f>IF(Table_Styles[[#This Row],[Font Size]]&lt;&gt;"",Table_Styles[[#This Row],[Font Size]],IF(Table_Styles[[#This Row],[Font Size Default]]&lt;&gt;"",Table_Styles[[#This Row],[Font Size Default]],""))</f>
        <v/>
      </c>
      <c r="J31" s="59"/>
      <c r="K31" s="41"/>
      <c r="L31" s="19" t="str">
        <f>IF(Table_Styles[[#This Row],[Font Weight]]&lt;&gt;"",Table_Styles[[#This Row],[Font Weight]],IF(Table_Styles[[#This Row],[Font Weight Default]]&lt;&gt;"",Table_Styles[[#This Row],[Font Weight Default]],""))</f>
        <v/>
      </c>
      <c r="M31" s="59"/>
      <c r="N31" s="41"/>
      <c r="O31" s="19" t="str">
        <f>IF(Table_Styles[[#This Row],[Colour]]&lt;&gt;"",Table_Styles[[#This Row],[Colour]],IF(Table_Styles[[#This Row],[Colour Default]]&lt;&gt;"",Table_Styles[[#This Row],[Colour Default]],""))</f>
        <v/>
      </c>
      <c r="P31" s="59"/>
      <c r="Q31" s="43"/>
      <c r="R31" s="19" t="str">
        <f>IF(Table_Styles[[#This Row],[Background]]&lt;&gt;"",Table_Styles[[#This Row],[Background]],IF(Table_Styles[[#This Row],[Background Default]]&lt;&gt;"",Table_Styles[[#This Row],[Background Default]],""))</f>
        <v/>
      </c>
      <c r="S31" s="59"/>
      <c r="T31" s="43"/>
      <c r="U31" s="19" t="str">
        <f>IF(Table_Styles[[#This Row],[Border]]&lt;&gt;"",Table_Styles[[#This Row],[Border]],IF(Table_Styles[[#This Row],[Border Default]]&lt;&gt;"",Table_Styles[[#This Row],[Border Default]],""))</f>
        <v/>
      </c>
      <c r="V31" s="41"/>
      <c r="W31" s="41"/>
      <c r="X31" s="19" t="str">
        <f>IF(Table_Styles[[#This Row],[Border Radius]]&lt;&gt;"",Table_Styles[[#This Row],[Border Radius]],IF(Table_Styles[[#This Row],[Border Radius Default]]&lt;&gt;"",Table_Styles[[#This Row],[Border Radius Default]],""))</f>
        <v/>
      </c>
      <c r="Y31" s="59"/>
      <c r="Z31" s="41"/>
      <c r="AA31" s="19" t="str">
        <f>IF(Table_Styles[[#This Row],[MT]]&lt;&gt;"",Table_Styles[[#This Row],[MT]],IF(Table_Styles[[#This Row],[MT Default]]&lt;&gt;"",Table_Styles[[#This Row],[MT Default]],""))</f>
        <v/>
      </c>
      <c r="AB31" s="59"/>
      <c r="AC31" s="41"/>
      <c r="AD31" s="19" t="str">
        <f>IF(Table_Styles[[#This Row],[MR]]&lt;&gt;"",Table_Styles[[#This Row],[MR]],IF(Table_Styles[[#This Row],[MR Default]]&lt;&gt;"",Table_Styles[[#This Row],[MR Default]],""))</f>
        <v/>
      </c>
      <c r="AE31" s="59"/>
      <c r="AF31" s="41"/>
      <c r="AG31" s="19" t="str">
        <f>IF(Table_Styles[[#This Row],[MB]]&lt;&gt;"",Table_Styles[[#This Row],[MB]],IF(Table_Styles[[#This Row],[MB Default]]&lt;&gt;"",Table_Styles[[#This Row],[MB Default]],""))</f>
        <v/>
      </c>
      <c r="AH31" s="59"/>
      <c r="AI31" s="41"/>
      <c r="AJ31" s="19" t="str">
        <f>IF(Table_Styles[[#This Row],[ML]]&lt;&gt;"",Table_Styles[[#This Row],[ML]],IF(Table_Styles[[#This Row],[ML Default]]&lt;&gt;"",Table_Styles[[#This Row],[ML Default]],""))</f>
        <v/>
      </c>
      <c r="AK31" s="59"/>
      <c r="AL31" s="41"/>
      <c r="AM31" s="19" t="str">
        <f>IF(Table_Styles[[#This Row],[PT]]&lt;&gt;"",Table_Styles[[#This Row],[PT]],IF(Table_Styles[[#This Row],[PT Default]]&lt;&gt;"",Table_Styles[[#This Row],[PT Default]],""))</f>
        <v/>
      </c>
      <c r="AN31" s="59"/>
      <c r="AO31" s="41"/>
      <c r="AP31" s="19" t="str">
        <f>IF(Table_Styles[[#This Row],[PR]]&lt;&gt;"",Table_Styles[[#This Row],[PR]],IF(Table_Styles[[#This Row],[PR Default]]&lt;&gt;"",Table_Styles[[#This Row],[PR Default]],""))</f>
        <v/>
      </c>
      <c r="AQ31" s="59"/>
      <c r="AR31" s="41"/>
      <c r="AS31" s="19" t="str">
        <f>IF(Table_Styles[[#This Row],[PB]]&lt;&gt;"",Table_Styles[[#This Row],[PB]],IF(Table_Styles[[#This Row],[PB Default]]&lt;&gt;"",Table_Styles[[#This Row],[PB Default]],""))</f>
        <v/>
      </c>
      <c r="AT31" s="59"/>
      <c r="AU31" s="41"/>
      <c r="AV31" s="19" t="str">
        <f>IF(Table_Styles[[#This Row],[PL]]&lt;&gt;"",Table_Styles[[#This Row],[PL]],IF(Table_Styles[[#This Row],[PL Default]]&lt;&gt;"",Table_Styles[[#This Row],[PL Default]],""))</f>
        <v/>
      </c>
      <c r="AW31" s="59"/>
      <c r="AX31" s="41"/>
      <c r="AY31" s="19" t="str">
        <f>IF(Table_Styles[[#This Row],[BT]]&lt;&gt;"",Table_Styles[[#This Row],[BT]],IF(Table_Styles[[#This Row],[BT Default]]&lt;&gt;"",Table_Styles[[#This Row],[BT Default]],""))</f>
        <v/>
      </c>
      <c r="AZ31" s="59"/>
      <c r="BA31" s="41"/>
      <c r="BB31" s="19" t="str">
        <f>IF(Table_Styles[[#This Row],[BR]]&lt;&gt;"",Table_Styles[[#This Row],[BR]],IF(Table_Styles[[#This Row],[BR Default]]&lt;&gt;"",Table_Styles[[#This Row],[BR Default]],""))</f>
        <v/>
      </c>
      <c r="BC31" s="44"/>
      <c r="BD31" s="44"/>
      <c r="BE31" s="19" t="str">
        <f>IF(Table_Styles[[#This Row],[BB]]&lt;&gt;"",Table_Styles[[#This Row],[BB]],IF(Table_Styles[[#This Row],[BB Default]]&lt;&gt;"",Table_Styles[[#This Row],[BB Default]],""))</f>
        <v/>
      </c>
      <c r="BF31" s="59"/>
      <c r="BG31" s="41"/>
      <c r="BH31" s="19" t="str">
        <f>IF(Table_Styles[[#This Row],[BL]]&lt;&gt;"",Table_Styles[[#This Row],[BL]],IF(Table_Styles[[#This Row],[BL Default]]&lt;&gt;"",Table_Styles[[#This Row],[BL Default]],""))</f>
        <v/>
      </c>
      <c r="BI31" s="41"/>
      <c r="BJ31" s="41"/>
      <c r="BK31" s="19" t="str">
        <f>IF(Table_Styles[[#This Row],[Width]]&lt;&gt;"",Table_Styles[[#This Row],[Width]],IF(Table_Styles[[#This Row],[Width Default]]&lt;&gt;"",Table_Styles[[#This Row],[Width Default]],""))</f>
        <v/>
      </c>
      <c r="BL31" s="41"/>
      <c r="BM31" s="41"/>
      <c r="BN31" s="19" t="str">
        <f>IF(Table_Styles[[#This Row],[Height]]&lt;&gt;"",Table_Styles[[#This Row],[Height]],IF(Table_Styles[[#This Row],[Height Default]]&lt;&gt;"",Table_Styles[[#This Row],[Height Default]],""))</f>
        <v/>
      </c>
      <c r="BO31" s="19"/>
      <c r="BP31" s="19"/>
      <c r="BQ31" s="19" t="str">
        <f>IF(Table_Styles[[#This Row],[Top]]&lt;&gt;"",Table_Styles[[#This Row],[Top]],IF(Table_Styles[[#This Row],[Top Default]]&lt;&gt;"",Table_Styles[[#This Row],[Top Default]],""))</f>
        <v/>
      </c>
      <c r="BR31" s="19"/>
      <c r="BS31" s="19"/>
      <c r="BT31" s="19" t="str">
        <f>IF(Table_Styles[[#This Row],[Right]]&lt;&gt;"",Table_Styles[[#This Row],[Right]],IF(Table_Styles[[#This Row],[Right Default]]&lt;&gt;"",Table_Styles[[#This Row],[Right Default]],""))</f>
        <v/>
      </c>
      <c r="BU31" s="19"/>
      <c r="BV31" s="19"/>
      <c r="BW31" s="19" t="str">
        <f>IF(Table_Styles[[#This Row],[Bottom]]&lt;&gt;"",Table_Styles[[#This Row],[Bottom]],IF(Table_Styles[[#This Row],[Bottom Default]]&lt;&gt;"",Table_Styles[[#This Row],[Bottom Default]],""))</f>
        <v/>
      </c>
      <c r="BX31" s="35"/>
      <c r="BY31" s="35" t="s">
        <v>356</v>
      </c>
      <c r="BZ31" s="19" t="str">
        <f>IF(Table_Styles[[#This Row],[Left]]&lt;&gt;"",Table_Styles[[#This Row],[Left]],IF(Table_Styles[[#This Row],[Left Default]]&lt;&gt;"",Table_Styles[[#This Row],[Left Default]],""))</f>
        <v>12px</v>
      </c>
      <c r="CA31" s="59"/>
      <c r="CB31" s="22" t="str">
        <f>IF(AND(Table_Styles[[#This Row],[Selector]]&lt;&gt;"",Table_Styles[[#This Row],[Font Family Used]]&lt;&gt;"",Table_Styles[[#This Row],[Font Weight Used]]&lt;&gt;""),Table_Styles[[#This Row],[Font Family Used]]&amp;" "&amp;Table_Styles[[#This Row],[Font Weight Used]],"")</f>
        <v/>
      </c>
      <c r="CC31" s="22" t="str">
        <f ca="1">IF(AND(Table_Styles[[#This Row],[Selector]],COUNTIF(OFFSET(CC:CC,0,0,ROW()-1,1),"="&amp;Table_Styles[[#This Row],[Font]])=0),Table_Styles[[#This Row],[Font]],"")</f>
        <v/>
      </c>
      <c r="CD31" s="22" t="str">
        <f ca="1">IF(Table_Styles[[#This Row],[Unique Font]]&lt;&gt;"",
"{""fontFamily"":"""&amp;Table_Styles[[#This Row],[Font Family Used]]&amp;""",""fontWeight"":"&amp;Table_Styles[[#This Row],[Font Weight Used]]&amp;"}","")</f>
        <v/>
      </c>
      <c r="CE3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left: 12px</v>
      </c>
      <c r="CF31" s="22" t="str">
        <f>IF(AND(Table_Styles[[#This Row],[Selector]]&lt;&gt;"", Table_Styles[[#This Row],[Config Properties]]&lt;&gt;""),
Table_Styles[[#This Row],[Selector]]&amp;" { "&amp;Table_Styles[[#This Row],[Config Properties]]&amp;" }","")</f>
        <v>formly-field span.input-group-addon:first-child { left: 12px }</v>
      </c>
      <c r="CG31" s="22" t="str">
        <f xml:space="preserve">
SUBSTITUTE(SUBSTITUTE(SUBSTITUTE(SUBSTITUTE(SUBSTITUTE(SUBSTITUTE(SUBSTITUTE(SUBSTITUTE(Table_Styles[[#This Row],[Config]],
" {","{"),
"{ ","{"),
" }","}"),
"} ","}"),
" ,",","),
", ",","),
" :",":"),
": ",":")</f>
        <v>formly-field span.input-group-addon:first-child{left:12px}</v>
      </c>
    </row>
    <row r="32" spans="2:85" ht="21" customHeight="1">
      <c r="B32" s="124" t="s">
        <v>873</v>
      </c>
      <c r="C32" s="124" t="s">
        <v>888</v>
      </c>
      <c r="D32" s="59"/>
      <c r="E32" s="41"/>
      <c r="F32" s="19" t="str">
        <f>IF(Table_Styles[[#This Row],[Font Family]]&lt;&gt;"",Table_Styles[[#This Row],[Font Family]],IF(Table_Styles[[#This Row],[Font Family Default]]&lt;&gt;"",Table_Styles[[#This Row],[Font Family Default]],""))</f>
        <v/>
      </c>
      <c r="G32" s="59"/>
      <c r="H32" s="41"/>
      <c r="I32" s="19" t="str">
        <f>IF(Table_Styles[[#This Row],[Font Size]]&lt;&gt;"",Table_Styles[[#This Row],[Font Size]],IF(Table_Styles[[#This Row],[Font Size Default]]&lt;&gt;"",Table_Styles[[#This Row],[Font Size Default]],""))</f>
        <v/>
      </c>
      <c r="J32" s="59"/>
      <c r="K32" s="41"/>
      <c r="L32" s="19" t="str">
        <f>IF(Table_Styles[[#This Row],[Font Weight]]&lt;&gt;"",Table_Styles[[#This Row],[Font Weight]],IF(Table_Styles[[#This Row],[Font Weight Default]]&lt;&gt;"",Table_Styles[[#This Row],[Font Weight Default]],""))</f>
        <v/>
      </c>
      <c r="M32" s="59"/>
      <c r="N32" s="41"/>
      <c r="O32" s="19" t="str">
        <f>IF(Table_Styles[[#This Row],[Colour]]&lt;&gt;"",Table_Styles[[#This Row],[Colour]],IF(Table_Styles[[#This Row],[Colour Default]]&lt;&gt;"",Table_Styles[[#This Row],[Colour Default]],""))</f>
        <v/>
      </c>
      <c r="P32" s="59"/>
      <c r="Q32" s="43"/>
      <c r="R32" s="19" t="str">
        <f>IF(Table_Styles[[#This Row],[Background]]&lt;&gt;"",Table_Styles[[#This Row],[Background]],IF(Table_Styles[[#This Row],[Background Default]]&lt;&gt;"",Table_Styles[[#This Row],[Background Default]],""))</f>
        <v/>
      </c>
      <c r="S32" s="59"/>
      <c r="T32" s="43"/>
      <c r="U32" s="19" t="str">
        <f>IF(Table_Styles[[#This Row],[Border]]&lt;&gt;"",Table_Styles[[#This Row],[Border]],IF(Table_Styles[[#This Row],[Border Default]]&lt;&gt;"",Table_Styles[[#This Row],[Border Default]],""))</f>
        <v/>
      </c>
      <c r="V32" s="41"/>
      <c r="W32" s="41"/>
      <c r="X32" s="19" t="str">
        <f>IF(Table_Styles[[#This Row],[Border Radius]]&lt;&gt;"",Table_Styles[[#This Row],[Border Radius]],IF(Table_Styles[[#This Row],[Border Radius Default]]&lt;&gt;"",Table_Styles[[#This Row],[Border Radius Default]],""))</f>
        <v/>
      </c>
      <c r="Y32" s="59"/>
      <c r="Z32" s="41"/>
      <c r="AA32" s="19" t="str">
        <f>IF(Table_Styles[[#This Row],[MT]]&lt;&gt;"",Table_Styles[[#This Row],[MT]],IF(Table_Styles[[#This Row],[MT Default]]&lt;&gt;"",Table_Styles[[#This Row],[MT Default]],""))</f>
        <v/>
      </c>
      <c r="AB32" s="59"/>
      <c r="AC32" s="41"/>
      <c r="AD32" s="19" t="str">
        <f>IF(Table_Styles[[#This Row],[MR]]&lt;&gt;"",Table_Styles[[#This Row],[MR]],IF(Table_Styles[[#This Row],[MR Default]]&lt;&gt;"",Table_Styles[[#This Row],[MR Default]],""))</f>
        <v/>
      </c>
      <c r="AE32" s="59"/>
      <c r="AF32" s="41"/>
      <c r="AG32" s="19" t="str">
        <f>IF(Table_Styles[[#This Row],[MB]]&lt;&gt;"",Table_Styles[[#This Row],[MB]],IF(Table_Styles[[#This Row],[MB Default]]&lt;&gt;"",Table_Styles[[#This Row],[MB Default]],""))</f>
        <v/>
      </c>
      <c r="AH32" s="59"/>
      <c r="AI32" s="41"/>
      <c r="AJ32" s="19" t="str">
        <f>IF(Table_Styles[[#This Row],[ML]]&lt;&gt;"",Table_Styles[[#This Row],[ML]],IF(Table_Styles[[#This Row],[ML Default]]&lt;&gt;"",Table_Styles[[#This Row],[ML Default]],""))</f>
        <v/>
      </c>
      <c r="AK32" s="59"/>
      <c r="AL32" s="41"/>
      <c r="AM32" s="19" t="str">
        <f>IF(Table_Styles[[#This Row],[PT]]&lt;&gt;"",Table_Styles[[#This Row],[PT]],IF(Table_Styles[[#This Row],[PT Default]]&lt;&gt;"",Table_Styles[[#This Row],[PT Default]],""))</f>
        <v/>
      </c>
      <c r="AN32" s="59"/>
      <c r="AO32" s="41"/>
      <c r="AP32" s="19" t="str">
        <f>IF(Table_Styles[[#This Row],[PR]]&lt;&gt;"",Table_Styles[[#This Row],[PR]],IF(Table_Styles[[#This Row],[PR Default]]&lt;&gt;"",Table_Styles[[#This Row],[PR Default]],""))</f>
        <v/>
      </c>
      <c r="AQ32" s="59"/>
      <c r="AR32" s="41"/>
      <c r="AS32" s="19" t="str">
        <f>IF(Table_Styles[[#This Row],[PB]]&lt;&gt;"",Table_Styles[[#This Row],[PB]],IF(Table_Styles[[#This Row],[PB Default]]&lt;&gt;"",Table_Styles[[#This Row],[PB Default]],""))</f>
        <v/>
      </c>
      <c r="AT32" s="59"/>
      <c r="AU32" s="41"/>
      <c r="AV32" s="19" t="str">
        <f>IF(Table_Styles[[#This Row],[PL]]&lt;&gt;"",Table_Styles[[#This Row],[PL]],IF(Table_Styles[[#This Row],[PL Default]]&lt;&gt;"",Table_Styles[[#This Row],[PL Default]],""))</f>
        <v/>
      </c>
      <c r="AW32" s="59"/>
      <c r="AX32" s="41"/>
      <c r="AY32" s="19" t="str">
        <f>IF(Table_Styles[[#This Row],[BT]]&lt;&gt;"",Table_Styles[[#This Row],[BT]],IF(Table_Styles[[#This Row],[BT Default]]&lt;&gt;"",Table_Styles[[#This Row],[BT Default]],""))</f>
        <v/>
      </c>
      <c r="AZ32" s="59"/>
      <c r="BA32" s="41"/>
      <c r="BB32" s="19" t="str">
        <f>IF(Table_Styles[[#This Row],[BR]]&lt;&gt;"",Table_Styles[[#This Row],[BR]],IF(Table_Styles[[#This Row],[BR Default]]&lt;&gt;"",Table_Styles[[#This Row],[BR Default]],""))</f>
        <v/>
      </c>
      <c r="BC32" s="44"/>
      <c r="BD32" s="44"/>
      <c r="BE32" s="19" t="str">
        <f>IF(Table_Styles[[#This Row],[BB]]&lt;&gt;"",Table_Styles[[#This Row],[BB]],IF(Table_Styles[[#This Row],[BB Default]]&lt;&gt;"",Table_Styles[[#This Row],[BB Default]],""))</f>
        <v/>
      </c>
      <c r="BF32" s="59"/>
      <c r="BG32" s="41"/>
      <c r="BH32" s="19" t="str">
        <f>IF(Table_Styles[[#This Row],[BL]]&lt;&gt;"",Table_Styles[[#This Row],[BL]],IF(Table_Styles[[#This Row],[BL Default]]&lt;&gt;"",Table_Styles[[#This Row],[BL Default]],""))</f>
        <v/>
      </c>
      <c r="BI32" s="41"/>
      <c r="BJ32" s="41"/>
      <c r="BK32" s="19" t="str">
        <f>IF(Table_Styles[[#This Row],[Width]]&lt;&gt;"",Table_Styles[[#This Row],[Width]],IF(Table_Styles[[#This Row],[Width Default]]&lt;&gt;"",Table_Styles[[#This Row],[Width Default]],""))</f>
        <v/>
      </c>
      <c r="BL32" s="41"/>
      <c r="BM32" s="41"/>
      <c r="BN32" s="19" t="str">
        <f>IF(Table_Styles[[#This Row],[Height]]&lt;&gt;"",Table_Styles[[#This Row],[Height]],IF(Table_Styles[[#This Row],[Height Default]]&lt;&gt;"",Table_Styles[[#This Row],[Height Default]],""))</f>
        <v/>
      </c>
      <c r="BO32" s="19"/>
      <c r="BP32" s="19"/>
      <c r="BQ32" s="19" t="str">
        <f>IF(Table_Styles[[#This Row],[Top]]&lt;&gt;"",Table_Styles[[#This Row],[Top]],IF(Table_Styles[[#This Row],[Top Default]]&lt;&gt;"",Table_Styles[[#This Row],[Top Default]],""))</f>
        <v/>
      </c>
      <c r="BR32" s="35"/>
      <c r="BS32" s="35" t="s">
        <v>341</v>
      </c>
      <c r="BT32" s="19" t="str">
        <f>IF(Table_Styles[[#This Row],[Right]]&lt;&gt;"",Table_Styles[[#This Row],[Right]],IF(Table_Styles[[#This Row],[Right Default]]&lt;&gt;"",Table_Styles[[#This Row],[Right Default]],""))</f>
        <v>24px</v>
      </c>
      <c r="BU32" s="19"/>
      <c r="BV32" s="19"/>
      <c r="BW32" s="19" t="str">
        <f>IF(Table_Styles[[#This Row],[Bottom]]&lt;&gt;"",Table_Styles[[#This Row],[Bottom]],IF(Table_Styles[[#This Row],[Bottom Default]]&lt;&gt;"",Table_Styles[[#This Row],[Bottom Default]],""))</f>
        <v/>
      </c>
      <c r="BX32" s="19"/>
      <c r="BY32" s="19"/>
      <c r="BZ32" s="19" t="str">
        <f>IF(Table_Styles[[#This Row],[Left]]&lt;&gt;"",Table_Styles[[#This Row],[Left]],IF(Table_Styles[[#This Row],[Left Default]]&lt;&gt;"",Table_Styles[[#This Row],[Left Default]],""))</f>
        <v/>
      </c>
      <c r="CA32" s="59"/>
      <c r="CB32" s="22" t="str">
        <f>IF(AND(Table_Styles[[#This Row],[Selector]]&lt;&gt;"",Table_Styles[[#This Row],[Font Family Used]]&lt;&gt;"",Table_Styles[[#This Row],[Font Weight Used]]&lt;&gt;""),Table_Styles[[#This Row],[Font Family Used]]&amp;" "&amp;Table_Styles[[#This Row],[Font Weight Used]],"")</f>
        <v/>
      </c>
      <c r="CC32" s="22" t="str">
        <f ca="1">IF(AND(Table_Styles[[#This Row],[Selector]],COUNTIF(OFFSET(CC:CC,0,0,ROW()-1,1),"="&amp;Table_Styles[[#This Row],[Font]])=0),Table_Styles[[#This Row],[Font]],"")</f>
        <v/>
      </c>
      <c r="CD32" s="22" t="str">
        <f ca="1">IF(Table_Styles[[#This Row],[Unique Font]]&lt;&gt;"",
"{""fontFamily"":"""&amp;Table_Styles[[#This Row],[Font Family Used]]&amp;""",""fontWeight"":"&amp;Table_Styles[[#This Row],[Font Weight Used]]&amp;"}","")</f>
        <v/>
      </c>
      <c r="CE3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right: 24px</v>
      </c>
      <c r="CF32" s="22" t="str">
        <f>IF(AND(Table_Styles[[#This Row],[Selector]]&lt;&gt;"", Table_Styles[[#This Row],[Config Properties]]&lt;&gt;""),
Table_Styles[[#This Row],[Selector]]&amp;" { "&amp;Table_Styles[[#This Row],[Config Properties]]&amp;" }","")</f>
        <v>formly-field span.input-group-addon:last-child { right: 24px }</v>
      </c>
      <c r="CG32" s="22" t="str">
        <f xml:space="preserve">
SUBSTITUTE(SUBSTITUTE(SUBSTITUTE(SUBSTITUTE(SUBSTITUTE(SUBSTITUTE(SUBSTITUTE(SUBSTITUTE(Table_Styles[[#This Row],[Config]],
" {","{"),
"{ ","{"),
" }","}"),
"} ","}"),
" ,",","),
", ",","),
" :",":"),
": ",":")</f>
        <v>formly-field span.input-group-addon:last-child{right:24px}</v>
      </c>
    </row>
    <row r="33" spans="2:85" ht="21" customHeight="1">
      <c r="B33" s="124" t="s">
        <v>881</v>
      </c>
      <c r="C33" s="172" t="s">
        <v>1227</v>
      </c>
      <c r="D33" s="59"/>
      <c r="E33" s="41"/>
      <c r="F33" s="19" t="str">
        <f>IF(Table_Styles[[#This Row],[Font Family]]&lt;&gt;"",Table_Styles[[#This Row],[Font Family]],IF(Table_Styles[[#This Row],[Font Family Default]]&lt;&gt;"",Table_Styles[[#This Row],[Font Family Default]],""))</f>
        <v/>
      </c>
      <c r="G33" s="59"/>
      <c r="H33" s="41"/>
      <c r="I33" s="19" t="str">
        <f>IF(Table_Styles[[#This Row],[Font Size]]&lt;&gt;"",Table_Styles[[#This Row],[Font Size]],IF(Table_Styles[[#This Row],[Font Size Default]]&lt;&gt;"",Table_Styles[[#This Row],[Font Size Default]],""))</f>
        <v/>
      </c>
      <c r="J33" s="59"/>
      <c r="K33" s="41"/>
      <c r="L33" s="19" t="str">
        <f>IF(Table_Styles[[#This Row],[Font Weight]]&lt;&gt;"",Table_Styles[[#This Row],[Font Weight]],IF(Table_Styles[[#This Row],[Font Weight Default]]&lt;&gt;"",Table_Styles[[#This Row],[Font Weight Default]],""))</f>
        <v/>
      </c>
      <c r="M33" s="59"/>
      <c r="N33" s="41"/>
      <c r="O33" s="19" t="str">
        <f>IF(Table_Styles[[#This Row],[Colour]]&lt;&gt;"",Table_Styles[[#This Row],[Colour]],IF(Table_Styles[[#This Row],[Colour Default]]&lt;&gt;"",Table_Styles[[#This Row],[Colour Default]],""))</f>
        <v/>
      </c>
      <c r="P33" s="59"/>
      <c r="Q33" s="43" t="s">
        <v>882</v>
      </c>
      <c r="R33" s="19" t="str">
        <f>IF(Table_Styles[[#This Row],[Background]]&lt;&gt;"",Table_Styles[[#This Row],[Background]],IF(Table_Styles[[#This Row],[Background Default]]&lt;&gt;"",Table_Styles[[#This Row],[Background Default]],""))</f>
        <v>#ececec</v>
      </c>
      <c r="S33" s="59"/>
      <c r="T33" s="43"/>
      <c r="U33" s="19" t="str">
        <f>IF(Table_Styles[[#This Row],[Border]]&lt;&gt;"",Table_Styles[[#This Row],[Border]],IF(Table_Styles[[#This Row],[Border Default]]&lt;&gt;"",Table_Styles[[#This Row],[Border Default]],""))</f>
        <v/>
      </c>
      <c r="V33" s="41"/>
      <c r="W33" s="41"/>
      <c r="X33" s="19" t="str">
        <f>IF(Table_Styles[[#This Row],[Border Radius]]&lt;&gt;"",Table_Styles[[#This Row],[Border Radius]],IF(Table_Styles[[#This Row],[Border Radius Default]]&lt;&gt;"",Table_Styles[[#This Row],[Border Radius Default]],""))</f>
        <v/>
      </c>
      <c r="Y33" s="59"/>
      <c r="Z33" s="41"/>
      <c r="AA33" s="19" t="str">
        <f>IF(Table_Styles[[#This Row],[MT]]&lt;&gt;"",Table_Styles[[#This Row],[MT]],IF(Table_Styles[[#This Row],[MT Default]]&lt;&gt;"",Table_Styles[[#This Row],[MT Default]],""))</f>
        <v/>
      </c>
      <c r="AB33" s="59"/>
      <c r="AC33" s="41"/>
      <c r="AD33" s="19" t="str">
        <f>IF(Table_Styles[[#This Row],[MR]]&lt;&gt;"",Table_Styles[[#This Row],[MR]],IF(Table_Styles[[#This Row],[MR Default]]&lt;&gt;"",Table_Styles[[#This Row],[MR Default]],""))</f>
        <v/>
      </c>
      <c r="AE33" s="59"/>
      <c r="AF33" s="41"/>
      <c r="AG33" s="19" t="str">
        <f>IF(Table_Styles[[#This Row],[MB]]&lt;&gt;"",Table_Styles[[#This Row],[MB]],IF(Table_Styles[[#This Row],[MB Default]]&lt;&gt;"",Table_Styles[[#This Row],[MB Default]],""))</f>
        <v/>
      </c>
      <c r="AH33" s="59"/>
      <c r="AI33" s="41"/>
      <c r="AJ33" s="19" t="str">
        <f>IF(Table_Styles[[#This Row],[ML]]&lt;&gt;"",Table_Styles[[#This Row],[ML]],IF(Table_Styles[[#This Row],[ML Default]]&lt;&gt;"",Table_Styles[[#This Row],[ML Default]],""))</f>
        <v/>
      </c>
      <c r="AK33" s="59"/>
      <c r="AL33" s="41"/>
      <c r="AM33" s="19" t="str">
        <f>IF(Table_Styles[[#This Row],[PT]]&lt;&gt;"",Table_Styles[[#This Row],[PT]],IF(Table_Styles[[#This Row],[PT Default]]&lt;&gt;"",Table_Styles[[#This Row],[PT Default]],""))</f>
        <v/>
      </c>
      <c r="AN33" s="59"/>
      <c r="AO33" s="41"/>
      <c r="AP33" s="19" t="str">
        <f>IF(Table_Styles[[#This Row],[PR]]&lt;&gt;"",Table_Styles[[#This Row],[PR]],IF(Table_Styles[[#This Row],[PR Default]]&lt;&gt;"",Table_Styles[[#This Row],[PR Default]],""))</f>
        <v/>
      </c>
      <c r="AQ33" s="59"/>
      <c r="AR33" s="41"/>
      <c r="AS33" s="19" t="str">
        <f>IF(Table_Styles[[#This Row],[PB]]&lt;&gt;"",Table_Styles[[#This Row],[PB]],IF(Table_Styles[[#This Row],[PB Default]]&lt;&gt;"",Table_Styles[[#This Row],[PB Default]],""))</f>
        <v/>
      </c>
      <c r="AT33" s="59"/>
      <c r="AU33" s="41"/>
      <c r="AV33" s="19" t="str">
        <f>IF(Table_Styles[[#This Row],[PL]]&lt;&gt;"",Table_Styles[[#This Row],[PL]],IF(Table_Styles[[#This Row],[PL Default]]&lt;&gt;"",Table_Styles[[#This Row],[PL Default]],""))</f>
        <v/>
      </c>
      <c r="AW33" s="59"/>
      <c r="AX33" s="41"/>
      <c r="AY33" s="19" t="str">
        <f>IF(Table_Styles[[#This Row],[BT]]&lt;&gt;"",Table_Styles[[#This Row],[BT]],IF(Table_Styles[[#This Row],[BT Default]]&lt;&gt;"",Table_Styles[[#This Row],[BT Default]],""))</f>
        <v/>
      </c>
      <c r="AZ33" s="59"/>
      <c r="BA33" s="41"/>
      <c r="BB33" s="19" t="str">
        <f>IF(Table_Styles[[#This Row],[BR]]&lt;&gt;"",Table_Styles[[#This Row],[BR]],IF(Table_Styles[[#This Row],[BR Default]]&lt;&gt;"",Table_Styles[[#This Row],[BR Default]],""))</f>
        <v/>
      </c>
      <c r="BC33" s="44"/>
      <c r="BD33" s="44"/>
      <c r="BE33" s="19" t="str">
        <f>IF(Table_Styles[[#This Row],[BB]]&lt;&gt;"",Table_Styles[[#This Row],[BB]],IF(Table_Styles[[#This Row],[BB Default]]&lt;&gt;"",Table_Styles[[#This Row],[BB Default]],""))</f>
        <v/>
      </c>
      <c r="BF33" s="59"/>
      <c r="BG33" s="41"/>
      <c r="BH33" s="19" t="str">
        <f>IF(Table_Styles[[#This Row],[BL]]&lt;&gt;"",Table_Styles[[#This Row],[BL]],IF(Table_Styles[[#This Row],[BL Default]]&lt;&gt;"",Table_Styles[[#This Row],[BL Default]],""))</f>
        <v/>
      </c>
      <c r="BI33" s="41"/>
      <c r="BJ33" s="41"/>
      <c r="BK33" s="19" t="str">
        <f>IF(Table_Styles[[#This Row],[Width]]&lt;&gt;"",Table_Styles[[#This Row],[Width]],IF(Table_Styles[[#This Row],[Width Default]]&lt;&gt;"",Table_Styles[[#This Row],[Width Default]],""))</f>
        <v/>
      </c>
      <c r="BL33" s="41"/>
      <c r="BM33" s="41"/>
      <c r="BN33" s="19" t="str">
        <f>IF(Table_Styles[[#This Row],[Height]]&lt;&gt;"",Table_Styles[[#This Row],[Height]],IF(Table_Styles[[#This Row],[Height Default]]&lt;&gt;"",Table_Styles[[#This Row],[Height Default]],""))</f>
        <v/>
      </c>
      <c r="BO33" s="19"/>
      <c r="BP33" s="19"/>
      <c r="BQ33" s="19" t="str">
        <f>IF(Table_Styles[[#This Row],[Top]]&lt;&gt;"",Table_Styles[[#This Row],[Top]],IF(Table_Styles[[#This Row],[Top Default]]&lt;&gt;"",Table_Styles[[#This Row],[Top Default]],""))</f>
        <v/>
      </c>
      <c r="BR33" s="19"/>
      <c r="BS33" s="19"/>
      <c r="BT33" s="19" t="str">
        <f>IF(Table_Styles[[#This Row],[Right]]&lt;&gt;"",Table_Styles[[#This Row],[Right]],IF(Table_Styles[[#This Row],[Right Default]]&lt;&gt;"",Table_Styles[[#This Row],[Right Default]],""))</f>
        <v/>
      </c>
      <c r="BU33" s="19"/>
      <c r="BV33" s="19"/>
      <c r="BW33" s="19" t="str">
        <f>IF(Table_Styles[[#This Row],[Bottom]]&lt;&gt;"",Table_Styles[[#This Row],[Bottom]],IF(Table_Styles[[#This Row],[Bottom Default]]&lt;&gt;"",Table_Styles[[#This Row],[Bottom Default]],""))</f>
        <v/>
      </c>
      <c r="BX33" s="19"/>
      <c r="BY33" s="19"/>
      <c r="BZ33" s="19" t="str">
        <f>IF(Table_Styles[[#This Row],[Left]]&lt;&gt;"",Table_Styles[[#This Row],[Left]],IF(Table_Styles[[#This Row],[Left Default]]&lt;&gt;"",Table_Styles[[#This Row],[Left Default]],""))</f>
        <v/>
      </c>
      <c r="CA33" s="59"/>
      <c r="CB33" s="22" t="str">
        <f>IF(AND(Table_Styles[[#This Row],[Selector]]&lt;&gt;"",Table_Styles[[#This Row],[Font Family Used]]&lt;&gt;"",Table_Styles[[#This Row],[Font Weight Used]]&lt;&gt;""),Table_Styles[[#This Row],[Font Family Used]]&amp;" "&amp;Table_Styles[[#This Row],[Font Weight Used]],"")</f>
        <v/>
      </c>
      <c r="CC33" s="22" t="str">
        <f ca="1">IF(AND(Table_Styles[[#This Row],[Selector]],COUNTIF(OFFSET(CC:CC,0,0,ROW()-1,1),"="&amp;Table_Styles[[#This Row],[Font]])=0),Table_Styles[[#This Row],[Font]],"")</f>
        <v/>
      </c>
      <c r="CD33" s="22" t="str">
        <f ca="1">IF(Table_Styles[[#This Row],[Unique Font]]&lt;&gt;"",
"{""fontFamily"":"""&amp;Table_Styles[[#This Row],[Font Family Used]]&amp;""",""fontWeight"":"&amp;Table_Styles[[#This Row],[Font Weight Used]]&amp;"}","")</f>
        <v/>
      </c>
      <c r="CE3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#ececec</v>
      </c>
      <c r="CF33" s="22" t="str">
        <f>IF(AND(Table_Styles[[#This Row],[Selector]]&lt;&gt;"", Table_Styles[[#This Row],[Config Properties]]&lt;&gt;""),
Table_Styles[[#This Row],[Selector]]&amp;" { "&amp;Table_Styles[[#This Row],[Config Properties]]&amp;" }","")</f>
        <v>formly-field .form-control.ng-valid:hover, formly-field .form-control.ng-invalid:hover, formly-field .form-control.ng-pending:hover, .ng-select:hover &gt; .ng-select-container { background: #ececec }</v>
      </c>
      <c r="CG33" s="22" t="str">
        <f xml:space="preserve">
SUBSTITUTE(SUBSTITUTE(SUBSTITUTE(SUBSTITUTE(SUBSTITUTE(SUBSTITUTE(SUBSTITUTE(SUBSTITUTE(Table_Styles[[#This Row],[Config]],
" {","{"),
"{ ","{"),
" }","}"),
"} ","}"),
" ,",","),
", ",","),
" :",":"),
": ",":")</f>
        <v>formly-field .form-control.ng-valid:hover,formly-field .form-control.ng-invalid:hover,formly-field .form-control.ng-pending:hover,.ng-select:hover &gt; .ng-select-container{background:#ececec}</v>
      </c>
    </row>
    <row r="34" spans="2:85" ht="21" customHeight="1">
      <c r="B34" s="89" t="s">
        <v>359</v>
      </c>
      <c r="C34" s="172" t="s">
        <v>1229</v>
      </c>
      <c r="D34" s="59"/>
      <c r="E34" s="41"/>
      <c r="F34" s="19" t="str">
        <f>IF(Table_Styles[[#This Row],[Font Family]]&lt;&gt;"",Table_Styles[[#This Row],[Font Family]],IF(Table_Styles[[#This Row],[Font Family Default]]&lt;&gt;"",Table_Styles[[#This Row],[Font Family Default]],""))</f>
        <v/>
      </c>
      <c r="G34" s="59"/>
      <c r="H34" s="41"/>
      <c r="I34" s="19" t="str">
        <f>IF(Table_Styles[[#This Row],[Font Size]]&lt;&gt;"",Table_Styles[[#This Row],[Font Size]],IF(Table_Styles[[#This Row],[Font Size Default]]&lt;&gt;"",Table_Styles[[#This Row],[Font Size Default]],""))</f>
        <v/>
      </c>
      <c r="J34" s="59"/>
      <c r="K34" s="41"/>
      <c r="L34" s="19" t="str">
        <f>IF(Table_Styles[[#This Row],[Font Weight]]&lt;&gt;"",Table_Styles[[#This Row],[Font Weight]],IF(Table_Styles[[#This Row],[Font Weight Default]]&lt;&gt;"",Table_Styles[[#This Row],[Font Weight Default]],""))</f>
        <v/>
      </c>
      <c r="M34" s="59"/>
      <c r="N34" s="41"/>
      <c r="O34" s="19" t="str">
        <f>IF(Table_Styles[[#This Row],[Colour]]&lt;&gt;"",Table_Styles[[#This Row],[Colour]],IF(Table_Styles[[#This Row],[Colour Default]]&lt;&gt;"",Table_Styles[[#This Row],[Colour Default]],""))</f>
        <v/>
      </c>
      <c r="P34" s="59"/>
      <c r="Q34" s="43" t="s">
        <v>884</v>
      </c>
      <c r="R34" s="19" t="str">
        <f>IF(Table_Styles[[#This Row],[Background]]&lt;&gt;"",Table_Styles[[#This Row],[Background]],IF(Table_Styles[[#This Row],[Background Default]]&lt;&gt;"",Table_Styles[[#This Row],[Background Default]],""))</f>
        <v>#dcdcdc</v>
      </c>
      <c r="S34" s="59"/>
      <c r="T34" s="43"/>
      <c r="U34" s="19" t="str">
        <f>IF(Table_Styles[[#This Row],[Border]]&lt;&gt;"",Table_Styles[[#This Row],[Border]],IF(Table_Styles[[#This Row],[Border Default]]&lt;&gt;"",Table_Styles[[#This Row],[Border Default]],""))</f>
        <v/>
      </c>
      <c r="V34" s="41"/>
      <c r="W34" s="41"/>
      <c r="X34" s="19" t="str">
        <f>IF(Table_Styles[[#This Row],[Border Radius]]&lt;&gt;"",Table_Styles[[#This Row],[Border Radius]],IF(Table_Styles[[#This Row],[Border Radius Default]]&lt;&gt;"",Table_Styles[[#This Row],[Border Radius Default]],""))</f>
        <v/>
      </c>
      <c r="Y34" s="59"/>
      <c r="Z34" s="41"/>
      <c r="AA34" s="19" t="str">
        <f>IF(Table_Styles[[#This Row],[MT]]&lt;&gt;"",Table_Styles[[#This Row],[MT]],IF(Table_Styles[[#This Row],[MT Default]]&lt;&gt;"",Table_Styles[[#This Row],[MT Default]],""))</f>
        <v/>
      </c>
      <c r="AB34" s="59"/>
      <c r="AC34" s="41"/>
      <c r="AD34" s="19" t="str">
        <f>IF(Table_Styles[[#This Row],[MR]]&lt;&gt;"",Table_Styles[[#This Row],[MR]],IF(Table_Styles[[#This Row],[MR Default]]&lt;&gt;"",Table_Styles[[#This Row],[MR Default]],""))</f>
        <v/>
      </c>
      <c r="AE34" s="59"/>
      <c r="AF34" s="41"/>
      <c r="AG34" s="19" t="str">
        <f>IF(Table_Styles[[#This Row],[MB]]&lt;&gt;"",Table_Styles[[#This Row],[MB]],IF(Table_Styles[[#This Row],[MB Default]]&lt;&gt;"",Table_Styles[[#This Row],[MB Default]],""))</f>
        <v/>
      </c>
      <c r="AH34" s="59"/>
      <c r="AI34" s="41"/>
      <c r="AJ34" s="19" t="str">
        <f>IF(Table_Styles[[#This Row],[ML]]&lt;&gt;"",Table_Styles[[#This Row],[ML]],IF(Table_Styles[[#This Row],[ML Default]]&lt;&gt;"",Table_Styles[[#This Row],[ML Default]],""))</f>
        <v/>
      </c>
      <c r="AK34" s="59"/>
      <c r="AL34" s="41"/>
      <c r="AM34" s="19" t="str">
        <f>IF(Table_Styles[[#This Row],[PT]]&lt;&gt;"",Table_Styles[[#This Row],[PT]],IF(Table_Styles[[#This Row],[PT Default]]&lt;&gt;"",Table_Styles[[#This Row],[PT Default]],""))</f>
        <v/>
      </c>
      <c r="AN34" s="59"/>
      <c r="AO34" s="41"/>
      <c r="AP34" s="19" t="str">
        <f>IF(Table_Styles[[#This Row],[PR]]&lt;&gt;"",Table_Styles[[#This Row],[PR]],IF(Table_Styles[[#This Row],[PR Default]]&lt;&gt;"",Table_Styles[[#This Row],[PR Default]],""))</f>
        <v/>
      </c>
      <c r="AQ34" s="59"/>
      <c r="AR34" s="125" t="s">
        <v>339</v>
      </c>
      <c r="AS34" s="19" t="str">
        <f>IF(Table_Styles[[#This Row],[PB]]&lt;&gt;"",Table_Styles[[#This Row],[PB]],IF(Table_Styles[[#This Row],[PB Default]]&lt;&gt;"",Table_Styles[[#This Row],[PB Default]],""))</f>
        <v>10px</v>
      </c>
      <c r="AT34" s="59"/>
      <c r="AU34" s="41"/>
      <c r="AV34" s="19" t="str">
        <f>IF(Table_Styles[[#This Row],[PL]]&lt;&gt;"",Table_Styles[[#This Row],[PL]],IF(Table_Styles[[#This Row],[PL Default]]&lt;&gt;"",Table_Styles[[#This Row],[PL Default]],""))</f>
        <v/>
      </c>
      <c r="AW34" s="59"/>
      <c r="AX34" s="41"/>
      <c r="AY34" s="19" t="str">
        <f>IF(Table_Styles[[#This Row],[BT]]&lt;&gt;"",Table_Styles[[#This Row],[BT]],IF(Table_Styles[[#This Row],[BT Default]]&lt;&gt;"",Table_Styles[[#This Row],[BT Default]],""))</f>
        <v/>
      </c>
      <c r="AZ34" s="59"/>
      <c r="BA34" s="41"/>
      <c r="BB34" s="19" t="str">
        <f>IF(Table_Styles[[#This Row],[BR]]&lt;&gt;"",Table_Styles[[#This Row],[BR]],IF(Table_Styles[[#This Row],[BR Default]]&lt;&gt;"",Table_Styles[[#This Row],[BR Default]],""))</f>
        <v/>
      </c>
      <c r="BC34" s="44"/>
      <c r="BD34" s="44" t="str">
        <f>"2px solid "&amp;Colour_Accent_1</f>
        <v>2px solid #2c6ec3</v>
      </c>
      <c r="BE34" s="19" t="str">
        <f>IF(Table_Styles[[#This Row],[BB]]&lt;&gt;"",Table_Styles[[#This Row],[BB]],IF(Table_Styles[[#This Row],[BB Default]]&lt;&gt;"",Table_Styles[[#This Row],[BB Default]],""))</f>
        <v>2px solid #2c6ec3</v>
      </c>
      <c r="BF34" s="59"/>
      <c r="BG34" s="41"/>
      <c r="BH34" s="19" t="str">
        <f>IF(Table_Styles[[#This Row],[BL]]&lt;&gt;"",Table_Styles[[#This Row],[BL]],IF(Table_Styles[[#This Row],[BL Default]]&lt;&gt;"",Table_Styles[[#This Row],[BL Default]],""))</f>
        <v/>
      </c>
      <c r="BI34" s="41"/>
      <c r="BJ34" s="41"/>
      <c r="BK34" s="19" t="str">
        <f>IF(Table_Styles[[#This Row],[Width]]&lt;&gt;"",Table_Styles[[#This Row],[Width]],IF(Table_Styles[[#This Row],[Width Default]]&lt;&gt;"",Table_Styles[[#This Row],[Width Default]],""))</f>
        <v/>
      </c>
      <c r="BL34" s="41"/>
      <c r="BM34" s="41"/>
      <c r="BN34" s="19" t="str">
        <f>IF(Table_Styles[[#This Row],[Height]]&lt;&gt;"",Table_Styles[[#This Row],[Height]],IF(Table_Styles[[#This Row],[Height Default]]&lt;&gt;"",Table_Styles[[#This Row],[Height Default]],""))</f>
        <v/>
      </c>
      <c r="BO34" s="19"/>
      <c r="BP34" s="19"/>
      <c r="BQ34" s="19" t="str">
        <f>IF(Table_Styles[[#This Row],[Top]]&lt;&gt;"",Table_Styles[[#This Row],[Top]],IF(Table_Styles[[#This Row],[Top Default]]&lt;&gt;"",Table_Styles[[#This Row],[Top Default]],""))</f>
        <v/>
      </c>
      <c r="BR34" s="19"/>
      <c r="BS34" s="19"/>
      <c r="BT34" s="19" t="str">
        <f>IF(Table_Styles[[#This Row],[Right]]&lt;&gt;"",Table_Styles[[#This Row],[Right]],IF(Table_Styles[[#This Row],[Right Default]]&lt;&gt;"",Table_Styles[[#This Row],[Right Default]],""))</f>
        <v/>
      </c>
      <c r="BU34" s="19"/>
      <c r="BV34" s="19"/>
      <c r="BW34" s="19" t="str">
        <f>IF(Table_Styles[[#This Row],[Bottom]]&lt;&gt;"",Table_Styles[[#This Row],[Bottom]],IF(Table_Styles[[#This Row],[Bottom Default]]&lt;&gt;"",Table_Styles[[#This Row],[Bottom Default]],""))</f>
        <v/>
      </c>
      <c r="BX34" s="19"/>
      <c r="BY34" s="19"/>
      <c r="BZ34" s="19" t="str">
        <f>IF(Table_Styles[[#This Row],[Left]]&lt;&gt;"",Table_Styles[[#This Row],[Left]],IF(Table_Styles[[#This Row],[Left Default]]&lt;&gt;"",Table_Styles[[#This Row],[Left Default]],""))</f>
        <v/>
      </c>
      <c r="CA34" s="39"/>
      <c r="CB34" s="22" t="str">
        <f>IF(AND(Table_Styles[[#This Row],[Selector]]&lt;&gt;"",Table_Styles[[#This Row],[Font Family Used]]&lt;&gt;"",Table_Styles[[#This Row],[Font Weight Used]]&lt;&gt;""),Table_Styles[[#This Row],[Font Family Used]]&amp;" "&amp;Table_Styles[[#This Row],[Font Weight Used]],"")</f>
        <v/>
      </c>
      <c r="CC34" s="22" t="str">
        <f ca="1">IF(AND(Table_Styles[[#This Row],[Selector]],COUNTIF(OFFSET(CC:CC,0,0,ROW()-1,1),"="&amp;Table_Styles[[#This Row],[Font]])=0),Table_Styles[[#This Row],[Font]],"")</f>
        <v/>
      </c>
      <c r="CD34" s="22" t="str">
        <f ca="1">IF(Table_Styles[[#This Row],[Unique Font]]&lt;&gt;"",
"{""fontFamily"":"""&amp;Table_Styles[[#This Row],[Font Family Used]]&amp;""",""fontWeight"":"&amp;Table_Styles[[#This Row],[Font Weight Used]]&amp;"}","")</f>
        <v/>
      </c>
      <c r="CE3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#dcdcdc;padding-bottom: 10px;border-bottom: 2px solid #2c6ec3</v>
      </c>
      <c r="CF34" s="22" t="str">
        <f>IF(AND(Table_Styles[[#This Row],[Selector]]&lt;&gt;"", Table_Styles[[#This Row],[Config Properties]]&lt;&gt;""),
Table_Styles[[#This Row],[Selector]]&amp;" { "&amp;Table_Styles[[#This Row],[Config Properties]]&amp;" }","")</f>
        <v>formly-field .form-control.ng-valid:focus, formly-field .form-control.ng-invalid:focus, formly-field .form-control.ng-pending:focus,        ng-select.ng-select.ng-select-focused &gt; .ng-select-container,       ng-select.ng-select.ng-select-focused:not(.ng-select-opened):not(.ng-invalid) &gt; .ng-select-container,     ng-select.ng-select.ng-valid.ng-select-focused &gt; .ng-select-container { background: #dcdcdc;padding-bottom: 10px;border-bottom: 2px solid #2c6ec3 }</v>
      </c>
      <c r="CG34" s="22" t="str">
        <f xml:space="preserve">
SUBSTITUTE(SUBSTITUTE(SUBSTITUTE(SUBSTITUTE(SUBSTITUTE(SUBSTITUTE(SUBSTITUTE(SUBSTITUTE(Table_Styles[[#This Row],[Config]],
" {","{"),
"{ ","{"),
" }","}"),
"} ","}"),
" ,",","),
", ",","),
" :",":"),
": ",":")</f>
        <v>formly-field .form-control.ng-valid:focus,formly-field .form-control.ng-invalid:focus,formly-field .form-control.ng-pending:focus,       ng-select.ng-select.ng-select-focused &gt; .ng-select-container,      ng-select.ng-select.ng-select-focused:not(.ng-select-opened):not(.ng-invalid) &gt; .ng-select-container,    ng-select.ng-select.ng-valid.ng-select-focused &gt; .ng-select-container{background:#dcdcdc;padding-bottom:10px;border-bottom:2px solid #2c6ec3}</v>
      </c>
    </row>
    <row r="35" spans="2:85" ht="21" customHeight="1">
      <c r="B35" s="89" t="s">
        <v>360</v>
      </c>
      <c r="C35" s="171" t="s">
        <v>1225</v>
      </c>
      <c r="D35" s="41"/>
      <c r="E35" s="41"/>
      <c r="F35" s="19" t="str">
        <f>IF(Table_Styles[[#This Row],[Font Family]]&lt;&gt;"",Table_Styles[[#This Row],[Font Family]],IF(Table_Styles[[#This Row],[Font Family Default]]&lt;&gt;"",Table_Styles[[#This Row],[Font Family Default]],""))</f>
        <v/>
      </c>
      <c r="G35" s="41"/>
      <c r="H35" s="41"/>
      <c r="I35" s="19" t="str">
        <f>IF(Table_Styles[[#This Row],[Font Size]]&lt;&gt;"",Table_Styles[[#This Row],[Font Size]],IF(Table_Styles[[#This Row],[Font Size Default]]&lt;&gt;"",Table_Styles[[#This Row],[Font Size Default]],""))</f>
        <v/>
      </c>
      <c r="J35" s="41"/>
      <c r="K35" s="41"/>
      <c r="L35" s="19" t="str">
        <f>IF(Table_Styles[[#This Row],[Font Weight]]&lt;&gt;"",Table_Styles[[#This Row],[Font Weight]],IF(Table_Styles[[#This Row],[Font Weight Default]]&lt;&gt;"",Table_Styles[[#This Row],[Font Weight Default]],""))</f>
        <v/>
      </c>
      <c r="M35" s="41"/>
      <c r="N35" s="41"/>
      <c r="O35" s="19" t="str">
        <f>IF(Table_Styles[[#This Row],[Colour]]&lt;&gt;"",Table_Styles[[#This Row],[Colour]],IF(Table_Styles[[#This Row],[Colour Default]]&lt;&gt;"",Table_Styles[[#This Row],[Colour Default]],""))</f>
        <v/>
      </c>
      <c r="P35" s="41"/>
      <c r="Q35" s="41"/>
      <c r="R35" s="19" t="str">
        <f>IF(Table_Styles[[#This Row],[Background]]&lt;&gt;"",Table_Styles[[#This Row],[Background]],IF(Table_Styles[[#This Row],[Background Default]]&lt;&gt;"",Table_Styles[[#This Row],[Background Default]],""))</f>
        <v/>
      </c>
      <c r="S35" s="41"/>
      <c r="T35" s="41"/>
      <c r="U35" s="19" t="str">
        <f>IF(Table_Styles[[#This Row],[Border]]&lt;&gt;"",Table_Styles[[#This Row],[Border]],IF(Table_Styles[[#This Row],[Border Default]]&lt;&gt;"",Table_Styles[[#This Row],[Border Default]],""))</f>
        <v/>
      </c>
      <c r="V35" s="41"/>
      <c r="W35" s="41"/>
      <c r="X35" s="19" t="str">
        <f>IF(Table_Styles[[#This Row],[Border Radius]]&lt;&gt;"",Table_Styles[[#This Row],[Border Radius]],IF(Table_Styles[[#This Row],[Border Radius Default]]&lt;&gt;"",Table_Styles[[#This Row],[Border Radius Default]],""))</f>
        <v/>
      </c>
      <c r="Y35" s="41"/>
      <c r="Z35" s="41"/>
      <c r="AA35" s="19" t="str">
        <f>IF(Table_Styles[[#This Row],[MT]]&lt;&gt;"",Table_Styles[[#This Row],[MT]],IF(Table_Styles[[#This Row],[MT Default]]&lt;&gt;"",Table_Styles[[#This Row],[MT Default]],""))</f>
        <v/>
      </c>
      <c r="AB35" s="41"/>
      <c r="AC35" s="41"/>
      <c r="AD35" s="19" t="str">
        <f>IF(Table_Styles[[#This Row],[MR]]&lt;&gt;"",Table_Styles[[#This Row],[MR]],IF(Table_Styles[[#This Row],[MR Default]]&lt;&gt;"",Table_Styles[[#This Row],[MR Default]],""))</f>
        <v/>
      </c>
      <c r="AE35" s="41"/>
      <c r="AF35" s="41"/>
      <c r="AG35" s="19" t="str">
        <f>IF(Table_Styles[[#This Row],[MB]]&lt;&gt;"",Table_Styles[[#This Row],[MB]],IF(Table_Styles[[#This Row],[MB Default]]&lt;&gt;"",Table_Styles[[#This Row],[MB Default]],""))</f>
        <v/>
      </c>
      <c r="AH35" s="41"/>
      <c r="AI35" s="41"/>
      <c r="AJ35" s="19" t="str">
        <f>IF(Table_Styles[[#This Row],[ML]]&lt;&gt;"",Table_Styles[[#This Row],[ML]],IF(Table_Styles[[#This Row],[ML Default]]&lt;&gt;"",Table_Styles[[#This Row],[ML Default]],""))</f>
        <v/>
      </c>
      <c r="AK35" s="41"/>
      <c r="AL35" s="41"/>
      <c r="AM35" s="19" t="str">
        <f>IF(Table_Styles[[#This Row],[PT]]&lt;&gt;"",Table_Styles[[#This Row],[PT]],IF(Table_Styles[[#This Row],[PT Default]]&lt;&gt;"",Table_Styles[[#This Row],[PT Default]],""))</f>
        <v/>
      </c>
      <c r="AN35" s="41"/>
      <c r="AO35" s="41"/>
      <c r="AP35" s="19" t="str">
        <f>IF(Table_Styles[[#This Row],[PR]]&lt;&gt;"",Table_Styles[[#This Row],[PR]],IF(Table_Styles[[#This Row],[PR Default]]&lt;&gt;"",Table_Styles[[#This Row],[PR Default]],""))</f>
        <v/>
      </c>
      <c r="AQ35" s="41"/>
      <c r="AR35" s="125"/>
      <c r="AS35" s="19" t="str">
        <f>IF(Table_Styles[[#This Row],[PB]]&lt;&gt;"",Table_Styles[[#This Row],[PB]],IF(Table_Styles[[#This Row],[PB Default]]&lt;&gt;"",Table_Styles[[#This Row],[PB Default]],""))</f>
        <v/>
      </c>
      <c r="AT35" s="41"/>
      <c r="AU35" s="41"/>
      <c r="AV35" s="19" t="str">
        <f>IF(Table_Styles[[#This Row],[PL]]&lt;&gt;"",Table_Styles[[#This Row],[PL]],IF(Table_Styles[[#This Row],[PL Default]]&lt;&gt;"",Table_Styles[[#This Row],[PL Default]],""))</f>
        <v/>
      </c>
      <c r="AW35" s="41"/>
      <c r="AX35" s="41"/>
      <c r="AY35" s="19" t="str">
        <f>IF(Table_Styles[[#This Row],[BT]]&lt;&gt;"",Table_Styles[[#This Row],[BT]],IF(Table_Styles[[#This Row],[BT Default]]&lt;&gt;"",Table_Styles[[#This Row],[BT Default]],""))</f>
        <v/>
      </c>
      <c r="AZ35" s="41"/>
      <c r="BA35" s="41"/>
      <c r="BB35" s="19" t="str">
        <f>IF(Table_Styles[[#This Row],[BR]]&lt;&gt;"",Table_Styles[[#This Row],[BR]],IF(Table_Styles[[#This Row],[BR Default]]&lt;&gt;"",Table_Styles[[#This Row],[BR Default]],""))</f>
        <v/>
      </c>
      <c r="BC35" s="41"/>
      <c r="BD35" s="41"/>
      <c r="BE35" s="19" t="str">
        <f>IF(Table_Styles[[#This Row],[BB]]&lt;&gt;"",Table_Styles[[#This Row],[BB]],IF(Table_Styles[[#This Row],[BB Default]]&lt;&gt;"",Table_Styles[[#This Row],[BB Default]],""))</f>
        <v/>
      </c>
      <c r="BF35" s="41"/>
      <c r="BG35" s="41"/>
      <c r="BH35" s="19" t="str">
        <f>IF(Table_Styles[[#This Row],[BL]]&lt;&gt;"",Table_Styles[[#This Row],[BL]],IF(Table_Styles[[#This Row],[BL Default]]&lt;&gt;"",Table_Styles[[#This Row],[BL Default]],""))</f>
        <v/>
      </c>
      <c r="BI35" s="41"/>
      <c r="BJ35" s="41"/>
      <c r="BK35" s="19" t="str">
        <f>IF(Table_Styles[[#This Row],[Width]]&lt;&gt;"",Table_Styles[[#This Row],[Width]],IF(Table_Styles[[#This Row],[Width Default]]&lt;&gt;"",Table_Styles[[#This Row],[Width Default]],""))</f>
        <v/>
      </c>
      <c r="BL35" s="41"/>
      <c r="BM35" s="41"/>
      <c r="BN35" s="19" t="str">
        <f>IF(Table_Styles[[#This Row],[Height]]&lt;&gt;"",Table_Styles[[#This Row],[Height]],IF(Table_Styles[[#This Row],[Height Default]]&lt;&gt;"",Table_Styles[[#This Row],[Height Default]],""))</f>
        <v/>
      </c>
      <c r="BO35" s="19"/>
      <c r="BP35" s="19"/>
      <c r="BQ35" s="19" t="str">
        <f>IF(Table_Styles[[#This Row],[Top]]&lt;&gt;"",Table_Styles[[#This Row],[Top]],IF(Table_Styles[[#This Row],[Top Default]]&lt;&gt;"",Table_Styles[[#This Row],[Top Default]],""))</f>
        <v/>
      </c>
      <c r="BR35" s="19"/>
      <c r="BS35" s="19"/>
      <c r="BT35" s="19" t="str">
        <f>IF(Table_Styles[[#This Row],[Right]]&lt;&gt;"",Table_Styles[[#This Row],[Right]],IF(Table_Styles[[#This Row],[Right Default]]&lt;&gt;"",Table_Styles[[#This Row],[Right Default]],""))</f>
        <v/>
      </c>
      <c r="BU35" s="19"/>
      <c r="BV35" s="19"/>
      <c r="BW35" s="19" t="str">
        <f>IF(Table_Styles[[#This Row],[Bottom]]&lt;&gt;"",Table_Styles[[#This Row],[Bottom]],IF(Table_Styles[[#This Row],[Bottom Default]]&lt;&gt;"",Table_Styles[[#This Row],[Bottom Default]],""))</f>
        <v/>
      </c>
      <c r="BX35" s="19"/>
      <c r="BY35" s="19"/>
      <c r="BZ35" s="19" t="str">
        <f>IF(Table_Styles[[#This Row],[Left]]&lt;&gt;"",Table_Styles[[#This Row],[Left]],IF(Table_Styles[[#This Row],[Left Default]]&lt;&gt;"",Table_Styles[[#This Row],[Left Default]],""))</f>
        <v/>
      </c>
      <c r="CA35" s="41"/>
      <c r="CB35" s="22" t="str">
        <f>IF(AND(Table_Styles[[#This Row],[Selector]]&lt;&gt;"",Table_Styles[[#This Row],[Font Family Used]]&lt;&gt;"",Table_Styles[[#This Row],[Font Weight Used]]&lt;&gt;""),Table_Styles[[#This Row],[Font Family Used]]&amp;" "&amp;Table_Styles[[#This Row],[Font Weight Used]],"")</f>
        <v/>
      </c>
      <c r="CC35" s="22" t="str">
        <f ca="1">IF(AND(Table_Styles[[#This Row],[Selector]],COUNTIF(OFFSET(CC:CC,0,0,ROW()-1,1),"="&amp;Table_Styles[[#This Row],[Font]])=0),Table_Styles[[#This Row],[Font]],"")</f>
        <v/>
      </c>
      <c r="CD35" s="22" t="str">
        <f ca="1">IF(Table_Styles[[#This Row],[Unique Font]]&lt;&gt;"",
"{""fontFamily"":"""&amp;Table_Styles[[#This Row],[Font Family Used]]&amp;""",""fontWeight"":"&amp;Table_Styles[[#This Row],[Font Weight Used]]&amp;"}","")</f>
        <v/>
      </c>
      <c r="CE3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5" s="22" t="str">
        <f>IF(AND(Table_Styles[[#This Row],[Selector]]&lt;&gt;"", Table_Styles[[#This Row],[Config Properties]]&lt;&gt;""),
Table_Styles[[#This Row],[Selector]]&amp;" { "&amp;Table_Styles[[#This Row],[Config Properties]]&amp;" }","")</f>
        <v/>
      </c>
      <c r="CG35" s="22" t="str">
        <f xml:space="preserve">
SUBSTITUTE(SUBSTITUTE(SUBSTITUTE(SUBSTITUTE(SUBSTITUTE(SUBSTITUTE(SUBSTITUTE(SUBSTITUTE(Table_Styles[[#This Row],[Config]],
" {","{"),
"{ ","{"),
" }","}"),
"} ","}"),
" ,",","),
", ",","),
" :",":"),
": ",":")</f>
        <v/>
      </c>
    </row>
    <row r="36" spans="2:85" ht="21" customHeight="1">
      <c r="B36" s="89" t="s">
        <v>361</v>
      </c>
      <c r="C36" s="177" t="s">
        <v>1277</v>
      </c>
      <c r="D36" s="41"/>
      <c r="E36" s="41"/>
      <c r="F36" s="19" t="str">
        <f>IF(Table_Styles[[#This Row],[Font Family]]&lt;&gt;"",Table_Styles[[#This Row],[Font Family]],IF(Table_Styles[[#This Row],[Font Family Default]]&lt;&gt;"",Table_Styles[[#This Row],[Font Family Default]],""))</f>
        <v/>
      </c>
      <c r="G36" s="41"/>
      <c r="H36" s="41"/>
      <c r="I36" s="19" t="str">
        <f>IF(Table_Styles[[#This Row],[Font Size]]&lt;&gt;"",Table_Styles[[#This Row],[Font Size]],IF(Table_Styles[[#This Row],[Font Size Default]]&lt;&gt;"",Table_Styles[[#This Row],[Font Size Default]],""))</f>
        <v/>
      </c>
      <c r="J36" s="41"/>
      <c r="K36" s="41"/>
      <c r="L36" s="19" t="str">
        <f>IF(Table_Styles[[#This Row],[Font Weight]]&lt;&gt;"",Table_Styles[[#This Row],[Font Weight]],IF(Table_Styles[[#This Row],[Font Weight Default]]&lt;&gt;"",Table_Styles[[#This Row],[Font Weight Default]],""))</f>
        <v/>
      </c>
      <c r="M36" s="41"/>
      <c r="N36" s="41"/>
      <c r="O36" s="19" t="str">
        <f>IF(Table_Styles[[#This Row],[Colour]]&lt;&gt;"",Table_Styles[[#This Row],[Colour]],IF(Table_Styles[[#This Row],[Colour Default]]&lt;&gt;"",Table_Styles[[#This Row],[Colour Default]],""))</f>
        <v/>
      </c>
      <c r="P36" s="41"/>
      <c r="Q36" s="41"/>
      <c r="R36" s="19" t="str">
        <f>IF(Table_Styles[[#This Row],[Background]]&lt;&gt;"",Table_Styles[[#This Row],[Background]],IF(Table_Styles[[#This Row],[Background Default]]&lt;&gt;"",Table_Styles[[#This Row],[Background Default]],""))</f>
        <v/>
      </c>
      <c r="S36" s="41"/>
      <c r="T36" s="41"/>
      <c r="U36" s="19" t="str">
        <f>IF(Table_Styles[[#This Row],[Border]]&lt;&gt;"",Table_Styles[[#This Row],[Border]],IF(Table_Styles[[#This Row],[Border Default]]&lt;&gt;"",Table_Styles[[#This Row],[Border Default]],""))</f>
        <v/>
      </c>
      <c r="V36" s="41"/>
      <c r="W36" s="41"/>
      <c r="X36" s="19" t="str">
        <f>IF(Table_Styles[[#This Row],[Border Radius]]&lt;&gt;"",Table_Styles[[#This Row],[Border Radius]],IF(Table_Styles[[#This Row],[Border Radius Default]]&lt;&gt;"",Table_Styles[[#This Row],[Border Radius Default]],""))</f>
        <v/>
      </c>
      <c r="Y36" s="41"/>
      <c r="Z36" s="41"/>
      <c r="AA36" s="19" t="str">
        <f>IF(Table_Styles[[#This Row],[MT]]&lt;&gt;"",Table_Styles[[#This Row],[MT]],IF(Table_Styles[[#This Row],[MT Default]]&lt;&gt;"",Table_Styles[[#This Row],[MT Default]],""))</f>
        <v/>
      </c>
      <c r="AB36" s="41"/>
      <c r="AC36" s="41"/>
      <c r="AD36" s="19" t="str">
        <f>IF(Table_Styles[[#This Row],[MR]]&lt;&gt;"",Table_Styles[[#This Row],[MR]],IF(Table_Styles[[#This Row],[MR Default]]&lt;&gt;"",Table_Styles[[#This Row],[MR Default]],""))</f>
        <v/>
      </c>
      <c r="AE36" s="41"/>
      <c r="AF36" s="41"/>
      <c r="AG36" s="19" t="str">
        <f>IF(Table_Styles[[#This Row],[MB]]&lt;&gt;"",Table_Styles[[#This Row],[MB]],IF(Table_Styles[[#This Row],[MB Default]]&lt;&gt;"",Table_Styles[[#This Row],[MB Default]],""))</f>
        <v/>
      </c>
      <c r="AH36" s="41"/>
      <c r="AI36" s="41"/>
      <c r="AJ36" s="19" t="str">
        <f>IF(Table_Styles[[#This Row],[ML]]&lt;&gt;"",Table_Styles[[#This Row],[ML]],IF(Table_Styles[[#This Row],[ML Default]]&lt;&gt;"",Table_Styles[[#This Row],[ML Default]],""))</f>
        <v/>
      </c>
      <c r="AK36" s="41"/>
      <c r="AL36" s="41"/>
      <c r="AM36" s="19" t="str">
        <f>IF(Table_Styles[[#This Row],[PT]]&lt;&gt;"",Table_Styles[[#This Row],[PT]],IF(Table_Styles[[#This Row],[PT Default]]&lt;&gt;"",Table_Styles[[#This Row],[PT Default]],""))</f>
        <v/>
      </c>
      <c r="AN36" s="41"/>
      <c r="AO36" s="41"/>
      <c r="AP36" s="19" t="str">
        <f>IF(Table_Styles[[#This Row],[PR]]&lt;&gt;"",Table_Styles[[#This Row],[PR]],IF(Table_Styles[[#This Row],[PR Default]]&lt;&gt;"",Table_Styles[[#This Row],[PR Default]],""))</f>
        <v/>
      </c>
      <c r="AQ36" s="41"/>
      <c r="AR36" s="125" t="s">
        <v>339</v>
      </c>
      <c r="AS36" s="19" t="str">
        <f>IF(Table_Styles[[#This Row],[PB]]&lt;&gt;"",Table_Styles[[#This Row],[PB]],IF(Table_Styles[[#This Row],[PB Default]]&lt;&gt;"",Table_Styles[[#This Row],[PB Default]],""))</f>
        <v>10px</v>
      </c>
      <c r="AT36" s="41"/>
      <c r="AU36" s="41"/>
      <c r="AV36" s="19" t="str">
        <f>IF(Table_Styles[[#This Row],[PL]]&lt;&gt;"",Table_Styles[[#This Row],[PL]],IF(Table_Styles[[#This Row],[PL Default]]&lt;&gt;"",Table_Styles[[#This Row],[PL Default]],""))</f>
        <v/>
      </c>
      <c r="AW36" s="41"/>
      <c r="AX36" s="41"/>
      <c r="AY36" s="19" t="str">
        <f>IF(Table_Styles[[#This Row],[BT]]&lt;&gt;"",Table_Styles[[#This Row],[BT]],IF(Table_Styles[[#This Row],[BT Default]]&lt;&gt;"",Table_Styles[[#This Row],[BT Default]],""))</f>
        <v/>
      </c>
      <c r="AZ36" s="41"/>
      <c r="BA36" s="41"/>
      <c r="BB36" s="19" t="str">
        <f>IF(Table_Styles[[#This Row],[BR]]&lt;&gt;"",Table_Styles[[#This Row],[BR]],IF(Table_Styles[[#This Row],[BR Default]]&lt;&gt;"",Table_Styles[[#This Row],[BR Default]],""))</f>
        <v/>
      </c>
      <c r="BC36" s="41"/>
      <c r="BD36" s="41" t="s">
        <v>879</v>
      </c>
      <c r="BE36" s="19" t="str">
        <f>IF(Table_Styles[[#This Row],[BB]]&lt;&gt;"",Table_Styles[[#This Row],[BB]],IF(Table_Styles[[#This Row],[BB Default]]&lt;&gt;"",Table_Styles[[#This Row],[BB Default]],""))</f>
        <v>2px solid #b00020</v>
      </c>
      <c r="BF36" s="41"/>
      <c r="BG36" s="41"/>
      <c r="BH36" s="19" t="str">
        <f>IF(Table_Styles[[#This Row],[BL]]&lt;&gt;"",Table_Styles[[#This Row],[BL]],IF(Table_Styles[[#This Row],[BL Default]]&lt;&gt;"",Table_Styles[[#This Row],[BL Default]],""))</f>
        <v/>
      </c>
      <c r="BI36" s="41"/>
      <c r="BJ36" s="41"/>
      <c r="BK36" s="19" t="str">
        <f>IF(Table_Styles[[#This Row],[Width]]&lt;&gt;"",Table_Styles[[#This Row],[Width]],IF(Table_Styles[[#This Row],[Width Default]]&lt;&gt;"",Table_Styles[[#This Row],[Width Default]],""))</f>
        <v/>
      </c>
      <c r="BL36" s="41"/>
      <c r="BM36" s="41"/>
      <c r="BN36" s="19" t="str">
        <f>IF(Table_Styles[[#This Row],[Height]]&lt;&gt;"",Table_Styles[[#This Row],[Height]],IF(Table_Styles[[#This Row],[Height Default]]&lt;&gt;"",Table_Styles[[#This Row],[Height Default]],""))</f>
        <v/>
      </c>
      <c r="BO36" s="19"/>
      <c r="BP36" s="19"/>
      <c r="BQ36" s="19" t="str">
        <f>IF(Table_Styles[[#This Row],[Top]]&lt;&gt;"",Table_Styles[[#This Row],[Top]],IF(Table_Styles[[#This Row],[Top Default]]&lt;&gt;"",Table_Styles[[#This Row],[Top Default]],""))</f>
        <v/>
      </c>
      <c r="BR36" s="19"/>
      <c r="BS36" s="19"/>
      <c r="BT36" s="19" t="str">
        <f>IF(Table_Styles[[#This Row],[Right]]&lt;&gt;"",Table_Styles[[#This Row],[Right]],IF(Table_Styles[[#This Row],[Right Default]]&lt;&gt;"",Table_Styles[[#This Row],[Right Default]],""))</f>
        <v/>
      </c>
      <c r="BU36" s="19"/>
      <c r="BV36" s="19"/>
      <c r="BW36" s="19" t="str">
        <f>IF(Table_Styles[[#This Row],[Bottom]]&lt;&gt;"",Table_Styles[[#This Row],[Bottom]],IF(Table_Styles[[#This Row],[Bottom Default]]&lt;&gt;"",Table_Styles[[#This Row],[Bottom Default]],""))</f>
        <v/>
      </c>
      <c r="BX36" s="19"/>
      <c r="BY36" s="19"/>
      <c r="BZ36" s="19" t="str">
        <f>IF(Table_Styles[[#This Row],[Left]]&lt;&gt;"",Table_Styles[[#This Row],[Left]],IF(Table_Styles[[#This Row],[Left Default]]&lt;&gt;"",Table_Styles[[#This Row],[Left Default]],""))</f>
        <v/>
      </c>
      <c r="CA36" s="41"/>
      <c r="CB36" s="22" t="str">
        <f>IF(AND(Table_Styles[[#This Row],[Selector]]&lt;&gt;"",Table_Styles[[#This Row],[Font Family Used]]&lt;&gt;"",Table_Styles[[#This Row],[Font Weight Used]]&lt;&gt;""),Table_Styles[[#This Row],[Font Family Used]]&amp;" "&amp;Table_Styles[[#This Row],[Font Weight Used]],"")</f>
        <v/>
      </c>
      <c r="CC36" s="22" t="str">
        <f ca="1">IF(AND(Table_Styles[[#This Row],[Selector]],COUNTIF(OFFSET(CC:CC,0,0,ROW()-1,1),"="&amp;Table_Styles[[#This Row],[Font]])=0),Table_Styles[[#This Row],[Font]],"")</f>
        <v/>
      </c>
      <c r="CD36" s="22" t="str">
        <f ca="1">IF(Table_Styles[[#This Row],[Unique Font]]&lt;&gt;"",
"{""fontFamily"":"""&amp;Table_Styles[[#This Row],[Font Family Used]]&amp;""",""fontWeight"":"&amp;Table_Styles[[#This Row],[Font Weight Used]]&amp;"}","")</f>
        <v/>
      </c>
      <c r="CE3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padding-bottom: 10px;border-bottom: 2px solid #b00020</v>
      </c>
      <c r="CF36" s="22" t="str">
        <f>IF(AND(Table_Styles[[#This Row],[Selector]]&lt;&gt;"", Table_Styles[[#This Row],[Config Properties]]&lt;&gt;""),
Table_Styles[[#This Row],[Selector]]&amp;" { "&amp;Table_Styles[[#This Row],[Config Properties]]&amp;" }","")</f>
        <v>formly-field .form-control.ng-invalid.ng-touched, formly-field .form-control.ng-invalid.ng-touched + .form-control.file-upload, .ng-select.ng-touched.ng-invalid &gt; .ng-select-container { padding-bottom: 10px;border-bottom: 2px solid #b00020 }</v>
      </c>
      <c r="CG36" s="22" t="str">
        <f xml:space="preserve">
SUBSTITUTE(SUBSTITUTE(SUBSTITUTE(SUBSTITUTE(SUBSTITUTE(SUBSTITUTE(SUBSTITUTE(SUBSTITUTE(Table_Styles[[#This Row],[Config]],
" {","{"),
"{ ","{"),
" }","}"),
"} ","}"),
" ,",","),
", ",","),
" :",":"),
": ",":")</f>
        <v>formly-field .form-control.ng-invalid.ng-touched,formly-field .form-control.ng-invalid.ng-touched + .form-control.file-upload,.ng-select.ng-touched.ng-invalid &gt; .ng-select-container{padding-bottom:10px;border-bottom:2px solid #b00020}</v>
      </c>
    </row>
    <row r="37" spans="2:85" ht="21" customHeight="1">
      <c r="B37" s="89" t="s">
        <v>362</v>
      </c>
      <c r="C37" s="171" t="s">
        <v>1226</v>
      </c>
      <c r="D37" s="59"/>
      <c r="E37" s="41"/>
      <c r="F37" s="19" t="str">
        <f>IF(Table_Styles[[#This Row],[Font Family]]&lt;&gt;"",Table_Styles[[#This Row],[Font Family]],IF(Table_Styles[[#This Row],[Font Family Default]]&lt;&gt;"",Table_Styles[[#This Row],[Font Family Default]],""))</f>
        <v/>
      </c>
      <c r="G37" s="59"/>
      <c r="H37" s="41"/>
      <c r="I37" s="19" t="str">
        <f>IF(Table_Styles[[#This Row],[Font Size]]&lt;&gt;"",Table_Styles[[#This Row],[Font Size]],IF(Table_Styles[[#This Row],[Font Size Default]]&lt;&gt;"",Table_Styles[[#This Row],[Font Size Default]],""))</f>
        <v/>
      </c>
      <c r="J37" s="59"/>
      <c r="K37" s="41"/>
      <c r="L37" s="19" t="str">
        <f>IF(Table_Styles[[#This Row],[Font Weight]]&lt;&gt;"",Table_Styles[[#This Row],[Font Weight]],IF(Table_Styles[[#This Row],[Font Weight Default]]&lt;&gt;"",Table_Styles[[#This Row],[Font Weight Default]],""))</f>
        <v/>
      </c>
      <c r="M37" s="59"/>
      <c r="N37" s="41"/>
      <c r="O37" s="19" t="str">
        <f>IF(Table_Styles[[#This Row],[Colour]]&lt;&gt;"",Table_Styles[[#This Row],[Colour]],IF(Table_Styles[[#This Row],[Colour Default]]&lt;&gt;"",Table_Styles[[#This Row],[Colour Default]],""))</f>
        <v/>
      </c>
      <c r="P37" s="59"/>
      <c r="Q37" s="41"/>
      <c r="R37" s="19" t="str">
        <f>IF(Table_Styles[[#This Row],[Background]]&lt;&gt;"",Table_Styles[[#This Row],[Background]],IF(Table_Styles[[#This Row],[Background Default]]&lt;&gt;"",Table_Styles[[#This Row],[Background Default]],""))</f>
        <v/>
      </c>
      <c r="S37" s="59"/>
      <c r="T37" s="41"/>
      <c r="U37" s="19" t="str">
        <f>IF(Table_Styles[[#This Row],[Border]]&lt;&gt;"",Table_Styles[[#This Row],[Border]],IF(Table_Styles[[#This Row],[Border Default]]&lt;&gt;"",Table_Styles[[#This Row],[Border Default]],""))</f>
        <v/>
      </c>
      <c r="V37" s="41"/>
      <c r="W37" s="41"/>
      <c r="X37" s="19" t="str">
        <f>IF(Table_Styles[[#This Row],[Border Radius]]&lt;&gt;"",Table_Styles[[#This Row],[Border Radius]],IF(Table_Styles[[#This Row],[Border Radius Default]]&lt;&gt;"",Table_Styles[[#This Row],[Border Radius Default]],""))</f>
        <v/>
      </c>
      <c r="Y37" s="59"/>
      <c r="Z37" s="41"/>
      <c r="AA37" s="19" t="str">
        <f>IF(Table_Styles[[#This Row],[MT]]&lt;&gt;"",Table_Styles[[#This Row],[MT]],IF(Table_Styles[[#This Row],[MT Default]]&lt;&gt;"",Table_Styles[[#This Row],[MT Default]],""))</f>
        <v/>
      </c>
      <c r="AB37" s="59"/>
      <c r="AC37" s="41"/>
      <c r="AD37" s="19" t="str">
        <f>IF(Table_Styles[[#This Row],[MR]]&lt;&gt;"",Table_Styles[[#This Row],[MR]],IF(Table_Styles[[#This Row],[MR Default]]&lt;&gt;"",Table_Styles[[#This Row],[MR Default]],""))</f>
        <v/>
      </c>
      <c r="AE37" s="59"/>
      <c r="AF37" s="41"/>
      <c r="AG37" s="19" t="str">
        <f>IF(Table_Styles[[#This Row],[MB]]&lt;&gt;"",Table_Styles[[#This Row],[MB]],IF(Table_Styles[[#This Row],[MB Default]]&lt;&gt;"",Table_Styles[[#This Row],[MB Default]],""))</f>
        <v/>
      </c>
      <c r="AH37" s="59"/>
      <c r="AI37" s="41"/>
      <c r="AJ37" s="19" t="str">
        <f>IF(Table_Styles[[#This Row],[ML]]&lt;&gt;"",Table_Styles[[#This Row],[ML]],IF(Table_Styles[[#This Row],[ML Default]]&lt;&gt;"",Table_Styles[[#This Row],[ML Default]],""))</f>
        <v/>
      </c>
      <c r="AK37" s="59"/>
      <c r="AL37" s="41"/>
      <c r="AM37" s="19" t="str">
        <f>IF(Table_Styles[[#This Row],[PT]]&lt;&gt;"",Table_Styles[[#This Row],[PT]],IF(Table_Styles[[#This Row],[PT Default]]&lt;&gt;"",Table_Styles[[#This Row],[PT Default]],""))</f>
        <v/>
      </c>
      <c r="AN37" s="59"/>
      <c r="AO37" s="41"/>
      <c r="AP37" s="19" t="str">
        <f>IF(Table_Styles[[#This Row],[PR]]&lt;&gt;"",Table_Styles[[#This Row],[PR]],IF(Table_Styles[[#This Row],[PR Default]]&lt;&gt;"",Table_Styles[[#This Row],[PR Default]],""))</f>
        <v/>
      </c>
      <c r="AQ37" s="59"/>
      <c r="AR37" s="41"/>
      <c r="AS37" s="19" t="str">
        <f>IF(Table_Styles[[#This Row],[PB]]&lt;&gt;"",Table_Styles[[#This Row],[PB]],IF(Table_Styles[[#This Row],[PB Default]]&lt;&gt;"",Table_Styles[[#This Row],[PB Default]],""))</f>
        <v/>
      </c>
      <c r="AT37" s="59"/>
      <c r="AU37" s="41"/>
      <c r="AV37" s="19" t="str">
        <f>IF(Table_Styles[[#This Row],[PL]]&lt;&gt;"",Table_Styles[[#This Row],[PL]],IF(Table_Styles[[#This Row],[PL Default]]&lt;&gt;"",Table_Styles[[#This Row],[PL Default]],""))</f>
        <v/>
      </c>
      <c r="AW37" s="59"/>
      <c r="AX37" s="41"/>
      <c r="AY37" s="19" t="str">
        <f>IF(Table_Styles[[#This Row],[BT]]&lt;&gt;"",Table_Styles[[#This Row],[BT]],IF(Table_Styles[[#This Row],[BT Default]]&lt;&gt;"",Table_Styles[[#This Row],[BT Default]],""))</f>
        <v/>
      </c>
      <c r="AZ37" s="59"/>
      <c r="BA37" s="41"/>
      <c r="BB37" s="19" t="str">
        <f>IF(Table_Styles[[#This Row],[BR]]&lt;&gt;"",Table_Styles[[#This Row],[BR]],IF(Table_Styles[[#This Row],[BR Default]]&lt;&gt;"",Table_Styles[[#This Row],[BR Default]],""))</f>
        <v/>
      </c>
      <c r="BC37" s="59"/>
      <c r="BD37" s="35"/>
      <c r="BE37" s="19" t="str">
        <f>IF(Table_Styles[[#This Row],[BB]]&lt;&gt;"",Table_Styles[[#This Row],[BB]],IF(Table_Styles[[#This Row],[BB Default]]&lt;&gt;"",Table_Styles[[#This Row],[BB Default]],""))</f>
        <v/>
      </c>
      <c r="BF37" s="59"/>
      <c r="BG37" s="35"/>
      <c r="BH37" s="19" t="str">
        <f>IF(Table_Styles[[#This Row],[BL]]&lt;&gt;"",Table_Styles[[#This Row],[BL]],IF(Table_Styles[[#This Row],[BL Default]]&lt;&gt;"",Table_Styles[[#This Row],[BL Default]],""))</f>
        <v/>
      </c>
      <c r="BI37" s="41"/>
      <c r="BJ37" s="41"/>
      <c r="BK37" s="19" t="str">
        <f>IF(Table_Styles[[#This Row],[Width]]&lt;&gt;"",Table_Styles[[#This Row],[Width]],IF(Table_Styles[[#This Row],[Width Default]]&lt;&gt;"",Table_Styles[[#This Row],[Width Default]],""))</f>
        <v/>
      </c>
      <c r="BL37" s="41"/>
      <c r="BM37" s="41"/>
      <c r="BN37" s="19" t="str">
        <f>IF(Table_Styles[[#This Row],[Height]]&lt;&gt;"",Table_Styles[[#This Row],[Height]],IF(Table_Styles[[#This Row],[Height Default]]&lt;&gt;"",Table_Styles[[#This Row],[Height Default]],""))</f>
        <v/>
      </c>
      <c r="BO37" s="19"/>
      <c r="BP37" s="19"/>
      <c r="BQ37" s="19" t="str">
        <f>IF(Table_Styles[[#This Row],[Top]]&lt;&gt;"",Table_Styles[[#This Row],[Top]],IF(Table_Styles[[#This Row],[Top Default]]&lt;&gt;"",Table_Styles[[#This Row],[Top Default]],""))</f>
        <v/>
      </c>
      <c r="BR37" s="19"/>
      <c r="BS37" s="19"/>
      <c r="BT37" s="19" t="str">
        <f>IF(Table_Styles[[#This Row],[Right]]&lt;&gt;"",Table_Styles[[#This Row],[Right]],IF(Table_Styles[[#This Row],[Right Default]]&lt;&gt;"",Table_Styles[[#This Row],[Right Default]],""))</f>
        <v/>
      </c>
      <c r="BU37" s="19"/>
      <c r="BV37" s="19"/>
      <c r="BW37" s="19" t="str">
        <f>IF(Table_Styles[[#This Row],[Bottom]]&lt;&gt;"",Table_Styles[[#This Row],[Bottom]],IF(Table_Styles[[#This Row],[Bottom Default]]&lt;&gt;"",Table_Styles[[#This Row],[Bottom Default]],""))</f>
        <v/>
      </c>
      <c r="BX37" s="19"/>
      <c r="BY37" s="19"/>
      <c r="BZ37" s="19" t="str">
        <f>IF(Table_Styles[[#This Row],[Left]]&lt;&gt;"",Table_Styles[[#This Row],[Left]],IF(Table_Styles[[#This Row],[Left Default]]&lt;&gt;"",Table_Styles[[#This Row],[Left Default]],""))</f>
        <v/>
      </c>
      <c r="CA37" s="59"/>
      <c r="CB37" s="22" t="str">
        <f>IF(AND(Table_Styles[[#This Row],[Selector]]&lt;&gt;"",Table_Styles[[#This Row],[Font Family Used]]&lt;&gt;"",Table_Styles[[#This Row],[Font Weight Used]]&lt;&gt;""),Table_Styles[[#This Row],[Font Family Used]]&amp;" "&amp;Table_Styles[[#This Row],[Font Weight Used]],"")</f>
        <v/>
      </c>
      <c r="CC37" s="22" t="str">
        <f ca="1">IF(AND(Table_Styles[[#This Row],[Selector]],COUNTIF(OFFSET(CC:CC,0,0,ROW()-1,1),"="&amp;Table_Styles[[#This Row],[Font]])=0),Table_Styles[[#This Row],[Font]],"")</f>
        <v/>
      </c>
      <c r="CD37" s="22" t="str">
        <f ca="1">IF(Table_Styles[[#This Row],[Unique Font]]&lt;&gt;"",
"{""fontFamily"":"""&amp;Table_Styles[[#This Row],[Font Family Used]]&amp;""",""fontWeight"":"&amp;Table_Styles[[#This Row],[Font Weight Used]]&amp;"}","")</f>
        <v/>
      </c>
      <c r="CE3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7" s="22" t="str">
        <f>IF(AND(Table_Styles[[#This Row],[Selector]]&lt;&gt;"", Table_Styles[[#This Row],[Config Properties]]&lt;&gt;""),
Table_Styles[[#This Row],[Selector]]&amp;" { "&amp;Table_Styles[[#This Row],[Config Properties]]&amp;" }","")</f>
        <v/>
      </c>
      <c r="CG37" s="22" t="str">
        <f xml:space="preserve">
SUBSTITUTE(SUBSTITUTE(SUBSTITUTE(SUBSTITUTE(SUBSTITUTE(SUBSTITUTE(SUBSTITUTE(SUBSTITUTE(Table_Styles[[#This Row],[Config]],
" {","{"),
"{ ","{"),
" }","}"),
"} ","}"),
" ,",","),
", ",","),
" :",":"),
": ",":")</f>
        <v/>
      </c>
    </row>
    <row r="38" spans="2:85" ht="21" customHeight="1">
      <c r="B38" s="102" t="s">
        <v>675</v>
      </c>
      <c r="C38" s="187" t="s">
        <v>1351</v>
      </c>
      <c r="D38" s="59"/>
      <c r="E38" s="41"/>
      <c r="F38" s="19" t="str">
        <f>IF(Table_Styles[[#This Row],[Font Family]]&lt;&gt;"",Table_Styles[[#This Row],[Font Family]],IF(Table_Styles[[#This Row],[Font Family Default]]&lt;&gt;"",Table_Styles[[#This Row],[Font Family Default]],""))</f>
        <v/>
      </c>
      <c r="G38" s="59"/>
      <c r="H38" s="41"/>
      <c r="I38" s="19" t="str">
        <f>IF(Table_Styles[[#This Row],[Font Size]]&lt;&gt;"",Table_Styles[[#This Row],[Font Size]],IF(Table_Styles[[#This Row],[Font Size Default]]&lt;&gt;"",Table_Styles[[#This Row],[Font Size Default]],""))</f>
        <v/>
      </c>
      <c r="J38" s="59"/>
      <c r="K38" s="41"/>
      <c r="L38" s="19" t="str">
        <f>IF(Table_Styles[[#This Row],[Font Weight]]&lt;&gt;"",Table_Styles[[#This Row],[Font Weight]],IF(Table_Styles[[#This Row],[Font Weight Default]]&lt;&gt;"",Table_Styles[[#This Row],[Font Weight Default]],""))</f>
        <v/>
      </c>
      <c r="M38" s="59"/>
      <c r="N38" s="43" t="s">
        <v>909</v>
      </c>
      <c r="O38" s="19" t="str">
        <f>IF(Table_Styles[[#This Row],[Colour]]&lt;&gt;"",Table_Styles[[#This Row],[Colour]],IF(Table_Styles[[#This Row],[Colour Default]]&lt;&gt;"",Table_Styles[[#This Row],[Colour Default]],""))</f>
        <v>#8a8a8a</v>
      </c>
      <c r="P38" s="59"/>
      <c r="Q38" s="41"/>
      <c r="R38" s="19" t="str">
        <f>IF(Table_Styles[[#This Row],[Background]]&lt;&gt;"",Table_Styles[[#This Row],[Background]],IF(Table_Styles[[#This Row],[Background Default]]&lt;&gt;"",Table_Styles[[#This Row],[Background Default]],""))</f>
        <v/>
      </c>
      <c r="S38" s="59"/>
      <c r="T38" s="41"/>
      <c r="U38" s="19" t="str">
        <f>IF(Table_Styles[[#This Row],[Border]]&lt;&gt;"",Table_Styles[[#This Row],[Border]],IF(Table_Styles[[#This Row],[Border Default]]&lt;&gt;"",Table_Styles[[#This Row],[Border Default]],""))</f>
        <v/>
      </c>
      <c r="V38" s="41"/>
      <c r="W38" s="41"/>
      <c r="X38" s="19" t="str">
        <f>IF(Table_Styles[[#This Row],[Border Radius]]&lt;&gt;"",Table_Styles[[#This Row],[Border Radius]],IF(Table_Styles[[#This Row],[Border Radius Default]]&lt;&gt;"",Table_Styles[[#This Row],[Border Radius Default]],""))</f>
        <v/>
      </c>
      <c r="Y38" s="59"/>
      <c r="Z38" s="41"/>
      <c r="AA38" s="19" t="str">
        <f>IF(Table_Styles[[#This Row],[MT]]&lt;&gt;"",Table_Styles[[#This Row],[MT]],IF(Table_Styles[[#This Row],[MT Default]]&lt;&gt;"",Table_Styles[[#This Row],[MT Default]],""))</f>
        <v/>
      </c>
      <c r="AB38" s="59"/>
      <c r="AC38" s="41"/>
      <c r="AD38" s="19" t="str">
        <f>IF(Table_Styles[[#This Row],[MR]]&lt;&gt;"",Table_Styles[[#This Row],[MR]],IF(Table_Styles[[#This Row],[MR Default]]&lt;&gt;"",Table_Styles[[#This Row],[MR Default]],""))</f>
        <v/>
      </c>
      <c r="AE38" s="59"/>
      <c r="AF38" s="41"/>
      <c r="AG38" s="19" t="str">
        <f>IF(Table_Styles[[#This Row],[MB]]&lt;&gt;"",Table_Styles[[#This Row],[MB]],IF(Table_Styles[[#This Row],[MB Default]]&lt;&gt;"",Table_Styles[[#This Row],[MB Default]],""))</f>
        <v/>
      </c>
      <c r="AH38" s="59"/>
      <c r="AI38" s="41"/>
      <c r="AJ38" s="19" t="str">
        <f>IF(Table_Styles[[#This Row],[ML]]&lt;&gt;"",Table_Styles[[#This Row],[ML]],IF(Table_Styles[[#This Row],[ML Default]]&lt;&gt;"",Table_Styles[[#This Row],[ML Default]],""))</f>
        <v/>
      </c>
      <c r="AK38" s="59"/>
      <c r="AL38" s="41"/>
      <c r="AM38" s="19" t="str">
        <f>IF(Table_Styles[[#This Row],[PT]]&lt;&gt;"",Table_Styles[[#This Row],[PT]],IF(Table_Styles[[#This Row],[PT Default]]&lt;&gt;"",Table_Styles[[#This Row],[PT Default]],""))</f>
        <v/>
      </c>
      <c r="AN38" s="59"/>
      <c r="AO38" s="41"/>
      <c r="AP38" s="19" t="str">
        <f>IF(Table_Styles[[#This Row],[PR]]&lt;&gt;"",Table_Styles[[#This Row],[PR]],IF(Table_Styles[[#This Row],[PR Default]]&lt;&gt;"",Table_Styles[[#This Row],[PR Default]],""))</f>
        <v/>
      </c>
      <c r="AQ38" s="59"/>
      <c r="AR38" s="41"/>
      <c r="AS38" s="19" t="str">
        <f>IF(Table_Styles[[#This Row],[PB]]&lt;&gt;"",Table_Styles[[#This Row],[PB]],IF(Table_Styles[[#This Row],[PB Default]]&lt;&gt;"",Table_Styles[[#This Row],[PB Default]],""))</f>
        <v/>
      </c>
      <c r="AT38" s="59"/>
      <c r="AU38" s="41"/>
      <c r="AV38" s="19" t="str">
        <f>IF(Table_Styles[[#This Row],[PL]]&lt;&gt;"",Table_Styles[[#This Row],[PL]],IF(Table_Styles[[#This Row],[PL Default]]&lt;&gt;"",Table_Styles[[#This Row],[PL Default]],""))</f>
        <v/>
      </c>
      <c r="AW38" s="59"/>
      <c r="AX38" s="41"/>
      <c r="AY38" s="19" t="str">
        <f>IF(Table_Styles[[#This Row],[BT]]&lt;&gt;"",Table_Styles[[#This Row],[BT]],IF(Table_Styles[[#This Row],[BT Default]]&lt;&gt;"",Table_Styles[[#This Row],[BT Default]],""))</f>
        <v/>
      </c>
      <c r="AZ38" s="59"/>
      <c r="BA38" s="41"/>
      <c r="BB38" s="19" t="str">
        <f>IF(Table_Styles[[#This Row],[BR]]&lt;&gt;"",Table_Styles[[#This Row],[BR]],IF(Table_Styles[[#This Row],[BR Default]]&lt;&gt;"",Table_Styles[[#This Row],[BR Default]],""))</f>
        <v/>
      </c>
      <c r="BC38" s="59"/>
      <c r="BD38" s="41" t="s">
        <v>355</v>
      </c>
      <c r="BE38" s="19" t="str">
        <f>IF(Table_Styles[[#This Row],[BB]]&lt;&gt;"",Table_Styles[[#This Row],[BB]],IF(Table_Styles[[#This Row],[BB Default]]&lt;&gt;"",Table_Styles[[#This Row],[BB Default]],""))</f>
        <v>none</v>
      </c>
      <c r="BF38" s="59"/>
      <c r="BG38" s="43"/>
      <c r="BH38" s="19" t="str">
        <f>IF(Table_Styles[[#This Row],[BL]]&lt;&gt;"",Table_Styles[[#This Row],[BL]],IF(Table_Styles[[#This Row],[BL Default]]&lt;&gt;"",Table_Styles[[#This Row],[BL Default]],""))</f>
        <v/>
      </c>
      <c r="BI38" s="41"/>
      <c r="BJ38" s="41"/>
      <c r="BK38" s="19" t="str">
        <f>IF(Table_Styles[[#This Row],[Width]]&lt;&gt;"",Table_Styles[[#This Row],[Width]],IF(Table_Styles[[#This Row],[Width Default]]&lt;&gt;"",Table_Styles[[#This Row],[Width Default]],""))</f>
        <v/>
      </c>
      <c r="BL38" s="41"/>
      <c r="BM38" s="41"/>
      <c r="BN38" s="19" t="str">
        <f>IF(Table_Styles[[#This Row],[Height]]&lt;&gt;"",Table_Styles[[#This Row],[Height]],IF(Table_Styles[[#This Row],[Height Default]]&lt;&gt;"",Table_Styles[[#This Row],[Height Default]],""))</f>
        <v/>
      </c>
      <c r="BO38" s="19"/>
      <c r="BP38" s="19"/>
      <c r="BQ38" s="19" t="str">
        <f>IF(Table_Styles[[#This Row],[Top]]&lt;&gt;"",Table_Styles[[#This Row],[Top]],IF(Table_Styles[[#This Row],[Top Default]]&lt;&gt;"",Table_Styles[[#This Row],[Top Default]],""))</f>
        <v/>
      </c>
      <c r="BR38" s="19"/>
      <c r="BS38" s="19"/>
      <c r="BT38" s="19" t="str">
        <f>IF(Table_Styles[[#This Row],[Right]]&lt;&gt;"",Table_Styles[[#This Row],[Right]],IF(Table_Styles[[#This Row],[Right Default]]&lt;&gt;"",Table_Styles[[#This Row],[Right Default]],""))</f>
        <v/>
      </c>
      <c r="BU38" s="19"/>
      <c r="BV38" s="19"/>
      <c r="BW38" s="19" t="str">
        <f>IF(Table_Styles[[#This Row],[Bottom]]&lt;&gt;"",Table_Styles[[#This Row],[Bottom]],IF(Table_Styles[[#This Row],[Bottom Default]]&lt;&gt;"",Table_Styles[[#This Row],[Bottom Default]],""))</f>
        <v/>
      </c>
      <c r="BX38" s="19"/>
      <c r="BY38" s="19"/>
      <c r="BZ38" s="19" t="str">
        <f>IF(Table_Styles[[#This Row],[Left]]&lt;&gt;"",Table_Styles[[#This Row],[Left]],IF(Table_Styles[[#This Row],[Left Default]]&lt;&gt;"",Table_Styles[[#This Row],[Left Default]],""))</f>
        <v/>
      </c>
      <c r="CA38" s="39" t="s">
        <v>1348</v>
      </c>
      <c r="CB38" s="22" t="str">
        <f>IF(AND(Table_Styles[[#This Row],[Selector]]&lt;&gt;"",Table_Styles[[#This Row],[Font Family Used]]&lt;&gt;"",Table_Styles[[#This Row],[Font Weight Used]]&lt;&gt;""),Table_Styles[[#This Row],[Font Family Used]]&amp;" "&amp;Table_Styles[[#This Row],[Font Weight Used]],"")</f>
        <v/>
      </c>
      <c r="CC38" s="22" t="str">
        <f ca="1">IF(AND(Table_Styles[[#This Row],[Selector]],COUNTIF(OFFSET(CC:CC,0,0,ROW()-1,1),"="&amp;Table_Styles[[#This Row],[Font]])=0),Table_Styles[[#This Row],[Font]],"")</f>
        <v/>
      </c>
      <c r="CD38" s="22" t="str">
        <f ca="1">IF(Table_Styles[[#This Row],[Unique Font]]&lt;&gt;"",
"{""fontFamily"":"""&amp;Table_Styles[[#This Row],[Font Family Used]]&amp;""",""fontWeight"":"&amp;Table_Styles[[#This Row],[Font Weight Used]]&amp;"}","")</f>
        <v/>
      </c>
      <c r="CE3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#8a8a8a;border-bottom: none;cursor: not-allowed;</v>
      </c>
      <c r="CF38" s="22" t="str">
        <f>IF(AND(Table_Styles[[#This Row],[Selector]]&lt;&gt;"", Table_Styles[[#This Row],[Config Properties]]&lt;&gt;""),
Table_Styles[[#This Row],[Selector]]&amp;" { "&amp;Table_Styles[[#This Row],[Config Properties]]&amp;" }","")</f>
        <v>formly-field .form-control[disabled], .ng-select.ng-select-single.ng-select-disabled &gt; .ng-select-container, .ng-select.ng-select-single.ng-select-disabled:hover &gt; .ng-select-container { color: #8a8a8a;border-bottom: none;cursor: not-allowed; }</v>
      </c>
      <c r="CG38" s="22" t="str">
        <f xml:space="preserve">
SUBSTITUTE(SUBSTITUTE(SUBSTITUTE(SUBSTITUTE(SUBSTITUTE(SUBSTITUTE(SUBSTITUTE(SUBSTITUTE(Table_Styles[[#This Row],[Config]],
" {","{"),
"{ ","{"),
" }","}"),
"} ","}"),
" ,",","),
", ",","),
" :",":"),
": ",":")</f>
        <v>formly-field .form-control[disabled],.ng-select.ng-select-single.ng-select-disabled &gt; .ng-select-container,.ng-select.ng-select-single.ng-select-disabled:hover &gt; .ng-select-container{color:#8a8a8a;border-bottom:none;cursor:not-allowed;}</v>
      </c>
    </row>
    <row r="39" spans="2:85" ht="21" customHeight="1">
      <c r="B39" s="186" t="s">
        <v>1349</v>
      </c>
      <c r="C39" s="186" t="s">
        <v>1350</v>
      </c>
      <c r="D39" s="59"/>
      <c r="E39" s="41"/>
      <c r="F39" s="19" t="str">
        <f>IF(Table_Styles[[#This Row],[Font Family]]&lt;&gt;"",Table_Styles[[#This Row],[Font Family]],IF(Table_Styles[[#This Row],[Font Family Default]]&lt;&gt;"",Table_Styles[[#This Row],[Font Family Default]],""))</f>
        <v/>
      </c>
      <c r="G39" s="59"/>
      <c r="H39" s="41"/>
      <c r="I39" s="19" t="str">
        <f>IF(Table_Styles[[#This Row],[Font Size]]&lt;&gt;"",Table_Styles[[#This Row],[Font Size]],IF(Table_Styles[[#This Row],[Font Size Default]]&lt;&gt;"",Table_Styles[[#This Row],[Font Size Default]],""))</f>
        <v/>
      </c>
      <c r="J39" s="59"/>
      <c r="K39" s="41"/>
      <c r="L39" s="19" t="str">
        <f>IF(Table_Styles[[#This Row],[Font Weight]]&lt;&gt;"",Table_Styles[[#This Row],[Font Weight]],IF(Table_Styles[[#This Row],[Font Weight Default]]&lt;&gt;"",Table_Styles[[#This Row],[Font Weight Default]],""))</f>
        <v/>
      </c>
      <c r="M39" s="59"/>
      <c r="N39" s="43"/>
      <c r="O39" s="19" t="str">
        <f>IF(Table_Styles[[#This Row],[Colour]]&lt;&gt;"",Table_Styles[[#This Row],[Colour]],IF(Table_Styles[[#This Row],[Colour Default]]&lt;&gt;"",Table_Styles[[#This Row],[Colour Default]],""))</f>
        <v/>
      </c>
      <c r="P39" s="59"/>
      <c r="Q39" s="41"/>
      <c r="R39" s="19" t="str">
        <f>IF(Table_Styles[[#This Row],[Background]]&lt;&gt;"",Table_Styles[[#This Row],[Background]],IF(Table_Styles[[#This Row],[Background Default]]&lt;&gt;"",Table_Styles[[#This Row],[Background Default]],""))</f>
        <v/>
      </c>
      <c r="S39" s="59"/>
      <c r="T39" s="41"/>
      <c r="U39" s="19" t="str">
        <f>IF(Table_Styles[[#This Row],[Border]]&lt;&gt;"",Table_Styles[[#This Row],[Border]],IF(Table_Styles[[#This Row],[Border Default]]&lt;&gt;"",Table_Styles[[#This Row],[Border Default]],""))</f>
        <v/>
      </c>
      <c r="V39" s="41"/>
      <c r="W39" s="41"/>
      <c r="X39" s="19" t="str">
        <f>IF(Table_Styles[[#This Row],[Border Radius]]&lt;&gt;"",Table_Styles[[#This Row],[Border Radius]],IF(Table_Styles[[#This Row],[Border Radius Default]]&lt;&gt;"",Table_Styles[[#This Row],[Border Radius Default]],""))</f>
        <v/>
      </c>
      <c r="Y39" s="59"/>
      <c r="Z39" s="41"/>
      <c r="AA39" s="19" t="str">
        <f>IF(Table_Styles[[#This Row],[MT]]&lt;&gt;"",Table_Styles[[#This Row],[MT]],IF(Table_Styles[[#This Row],[MT Default]]&lt;&gt;"",Table_Styles[[#This Row],[MT Default]],""))</f>
        <v/>
      </c>
      <c r="AB39" s="59"/>
      <c r="AC39" s="41"/>
      <c r="AD39" s="19" t="str">
        <f>IF(Table_Styles[[#This Row],[MR]]&lt;&gt;"",Table_Styles[[#This Row],[MR]],IF(Table_Styles[[#This Row],[MR Default]]&lt;&gt;"",Table_Styles[[#This Row],[MR Default]],""))</f>
        <v/>
      </c>
      <c r="AE39" s="59"/>
      <c r="AF39" s="41"/>
      <c r="AG39" s="19" t="str">
        <f>IF(Table_Styles[[#This Row],[MB]]&lt;&gt;"",Table_Styles[[#This Row],[MB]],IF(Table_Styles[[#This Row],[MB Default]]&lt;&gt;"",Table_Styles[[#This Row],[MB Default]],""))</f>
        <v/>
      </c>
      <c r="AH39" s="59"/>
      <c r="AI39" s="41"/>
      <c r="AJ39" s="19" t="str">
        <f>IF(Table_Styles[[#This Row],[ML]]&lt;&gt;"",Table_Styles[[#This Row],[ML]],IF(Table_Styles[[#This Row],[ML Default]]&lt;&gt;"",Table_Styles[[#This Row],[ML Default]],""))</f>
        <v/>
      </c>
      <c r="AK39" s="59"/>
      <c r="AL39" s="41"/>
      <c r="AM39" s="19" t="str">
        <f>IF(Table_Styles[[#This Row],[PT]]&lt;&gt;"",Table_Styles[[#This Row],[PT]],IF(Table_Styles[[#This Row],[PT Default]]&lt;&gt;"",Table_Styles[[#This Row],[PT Default]],""))</f>
        <v/>
      </c>
      <c r="AN39" s="59"/>
      <c r="AO39" s="41"/>
      <c r="AP39" s="19" t="str">
        <f>IF(Table_Styles[[#This Row],[PR]]&lt;&gt;"",Table_Styles[[#This Row],[PR]],IF(Table_Styles[[#This Row],[PR Default]]&lt;&gt;"",Table_Styles[[#This Row],[PR Default]],""))</f>
        <v/>
      </c>
      <c r="AQ39" s="59"/>
      <c r="AR39" s="41"/>
      <c r="AS39" s="19" t="str">
        <f>IF(Table_Styles[[#This Row],[PB]]&lt;&gt;"",Table_Styles[[#This Row],[PB]],IF(Table_Styles[[#This Row],[PB Default]]&lt;&gt;"",Table_Styles[[#This Row],[PB Default]],""))</f>
        <v/>
      </c>
      <c r="AT39" s="59"/>
      <c r="AU39" s="41"/>
      <c r="AV39" s="19" t="str">
        <f>IF(Table_Styles[[#This Row],[PL]]&lt;&gt;"",Table_Styles[[#This Row],[PL]],IF(Table_Styles[[#This Row],[PL Default]]&lt;&gt;"",Table_Styles[[#This Row],[PL Default]],""))</f>
        <v/>
      </c>
      <c r="AW39" s="59"/>
      <c r="AX39" s="41"/>
      <c r="AY39" s="19" t="str">
        <f>IF(Table_Styles[[#This Row],[BT]]&lt;&gt;"",Table_Styles[[#This Row],[BT]],IF(Table_Styles[[#This Row],[BT Default]]&lt;&gt;"",Table_Styles[[#This Row],[BT Default]],""))</f>
        <v/>
      </c>
      <c r="AZ39" s="59"/>
      <c r="BA39" s="41"/>
      <c r="BB39" s="19" t="str">
        <f>IF(Table_Styles[[#This Row],[BR]]&lt;&gt;"",Table_Styles[[#This Row],[BR]],IF(Table_Styles[[#This Row],[BR Default]]&lt;&gt;"",Table_Styles[[#This Row],[BR Default]],""))</f>
        <v/>
      </c>
      <c r="BC39" s="59"/>
      <c r="BD39" s="41"/>
      <c r="BE39" s="19" t="str">
        <f>IF(Table_Styles[[#This Row],[BB]]&lt;&gt;"",Table_Styles[[#This Row],[BB]],IF(Table_Styles[[#This Row],[BB Default]]&lt;&gt;"",Table_Styles[[#This Row],[BB Default]],""))</f>
        <v/>
      </c>
      <c r="BF39" s="59"/>
      <c r="BG39" s="43"/>
      <c r="BH39" s="19" t="str">
        <f>IF(Table_Styles[[#This Row],[BL]]&lt;&gt;"",Table_Styles[[#This Row],[BL]],IF(Table_Styles[[#This Row],[BL Default]]&lt;&gt;"",Table_Styles[[#This Row],[BL Default]],""))</f>
        <v/>
      </c>
      <c r="BI39" s="41"/>
      <c r="BJ39" s="41"/>
      <c r="BK39" s="19" t="str">
        <f>IF(Table_Styles[[#This Row],[Width]]&lt;&gt;"",Table_Styles[[#This Row],[Width]],IF(Table_Styles[[#This Row],[Width Default]]&lt;&gt;"",Table_Styles[[#This Row],[Width Default]],""))</f>
        <v/>
      </c>
      <c r="BL39" s="41"/>
      <c r="BM39" s="41"/>
      <c r="BN39" s="19" t="str">
        <f>IF(Table_Styles[[#This Row],[Height]]&lt;&gt;"",Table_Styles[[#This Row],[Height]],IF(Table_Styles[[#This Row],[Height Default]]&lt;&gt;"",Table_Styles[[#This Row],[Height Default]],""))</f>
        <v/>
      </c>
      <c r="BO39" s="19"/>
      <c r="BP39" s="19"/>
      <c r="BQ39" s="19" t="str">
        <f>IF(Table_Styles[[#This Row],[Top]]&lt;&gt;"",Table_Styles[[#This Row],[Top]],IF(Table_Styles[[#This Row],[Top Default]]&lt;&gt;"",Table_Styles[[#This Row],[Top Default]],""))</f>
        <v/>
      </c>
      <c r="BR39" s="19"/>
      <c r="BS39" s="19"/>
      <c r="BT39" s="19" t="str">
        <f>IF(Table_Styles[[#This Row],[Right]]&lt;&gt;"",Table_Styles[[#This Row],[Right]],IF(Table_Styles[[#This Row],[Right Default]]&lt;&gt;"",Table_Styles[[#This Row],[Right Default]],""))</f>
        <v/>
      </c>
      <c r="BU39" s="19"/>
      <c r="BV39" s="19"/>
      <c r="BW39" s="19" t="str">
        <f>IF(Table_Styles[[#This Row],[Bottom]]&lt;&gt;"",Table_Styles[[#This Row],[Bottom]],IF(Table_Styles[[#This Row],[Bottom Default]]&lt;&gt;"",Table_Styles[[#This Row],[Bottom Default]],""))</f>
        <v/>
      </c>
      <c r="BX39" s="19"/>
      <c r="BY39" s="19"/>
      <c r="BZ39" s="19" t="str">
        <f>IF(Table_Styles[[#This Row],[Left]]&lt;&gt;"",Table_Styles[[#This Row],[Left]],IF(Table_Styles[[#This Row],[Left Default]]&lt;&gt;"",Table_Styles[[#This Row],[Left Default]],""))</f>
        <v/>
      </c>
      <c r="CA39" s="39" t="s">
        <v>1348</v>
      </c>
      <c r="CB39" s="22" t="str">
        <f>IF(AND(Table_Styles[[#This Row],[Selector]]&lt;&gt;"",Table_Styles[[#This Row],[Font Family Used]]&lt;&gt;"",Table_Styles[[#This Row],[Font Weight Used]]&lt;&gt;""),Table_Styles[[#This Row],[Font Family Used]]&amp;" "&amp;Table_Styles[[#This Row],[Font Weight Used]],"")</f>
        <v/>
      </c>
      <c r="CC39" s="22" t="str">
        <f ca="1">IF(AND(Table_Styles[[#This Row],[Selector]],COUNTIF(OFFSET(CC:CC,0,0,ROW()-1,1),"="&amp;Table_Styles[[#This Row],[Font]])=0),Table_Styles[[#This Row],[Font]],"")</f>
        <v/>
      </c>
      <c r="CD39" s="22" t="str">
        <f ca="1">IF(Table_Styles[[#This Row],[Unique Font]]&lt;&gt;"",
"{""fontFamily"":"""&amp;Table_Styles[[#This Row],[Font Family Used]]&amp;""",""fontWeight"":"&amp;Table_Styles[[#This Row],[Font Weight Used]]&amp;"}","")</f>
        <v/>
      </c>
      <c r="CE3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cursor: not-allowed;</v>
      </c>
      <c r="CF39" s="22" t="str">
        <f>IF(AND(Table_Styles[[#This Row],[Selector]]&lt;&gt;"", Table_Styles[[#This Row],[Config Properties]]&lt;&gt;""),
Table_Styles[[#This Row],[Selector]]&amp;" { "&amp;Table_Styles[[#This Row],[Config Properties]]&amp;" }","")</f>
        <v>.ng-select.search-select.ng-select-single.ng-select-disabled .ng-select-container .ng-value-container .ng-input&gt;input, .ng-select.ng-select-single.ng-select-disabled .ng-arrow-wrapper { cursor: not-allowed; }</v>
      </c>
      <c r="CG39" s="22" t="str">
        <f xml:space="preserve">
SUBSTITUTE(SUBSTITUTE(SUBSTITUTE(SUBSTITUTE(SUBSTITUTE(SUBSTITUTE(SUBSTITUTE(SUBSTITUTE(Table_Styles[[#This Row],[Config]],
" {","{"),
"{ ","{"),
" }","}"),
"} ","}"),
" ,",","),
", ",","),
" :",":"),
": ",":")</f>
        <v>.ng-select.search-select.ng-select-single.ng-select-disabled .ng-select-container .ng-value-container .ng-input&gt;input,.ng-select.ng-select-single.ng-select-disabled .ng-arrow-wrapper{cursor:not-allowed;}</v>
      </c>
    </row>
    <row r="40" spans="2:85" ht="21" customHeight="1">
      <c r="B40" s="89" t="s">
        <v>363</v>
      </c>
      <c r="C40" s="89" t="s">
        <v>364</v>
      </c>
      <c r="D40" s="41"/>
      <c r="E40" s="41" t="str">
        <f>Settings_Styling_Font_Body_Text</f>
        <v>Roboto</v>
      </c>
      <c r="F40" s="19" t="str">
        <f>IF(Table_Styles[[#This Row],[Font Family]]&lt;&gt;"",Table_Styles[[#This Row],[Font Family]],IF(Table_Styles[[#This Row],[Font Family Default]]&lt;&gt;"",Table_Styles[[#This Row],[Font Family Default]],""))</f>
        <v>Roboto</v>
      </c>
      <c r="G40" s="41"/>
      <c r="H40" s="43" t="s">
        <v>353</v>
      </c>
      <c r="I40" s="19" t="str">
        <f>IF(Table_Styles[[#This Row],[Font Size]]&lt;&gt;"",Table_Styles[[#This Row],[Font Size]],IF(Table_Styles[[#This Row],[Font Size Default]]&lt;&gt;"",Table_Styles[[#This Row],[Font Size Default]],""))</f>
        <v>13px</v>
      </c>
      <c r="J40" s="125"/>
      <c r="K40" s="41">
        <f>Settings_Styling_Font_Weight_Body_Text</f>
        <v>400</v>
      </c>
      <c r="L40" s="19">
        <f>IF(Table_Styles[[#This Row],[Font Weight]]&lt;&gt;"",Table_Styles[[#This Row],[Font Weight]],IF(Table_Styles[[#This Row],[Font Weight Default]]&lt;&gt;"",Table_Styles[[#This Row],[Font Weight Default]],""))</f>
        <v>400</v>
      </c>
      <c r="M40" s="41"/>
      <c r="N40" s="125" t="s">
        <v>887</v>
      </c>
      <c r="O40" s="19" t="str">
        <f>IF(Table_Styles[[#This Row],[Colour]]&lt;&gt;"",Table_Styles[[#This Row],[Colour]],IF(Table_Styles[[#This Row],[Colour Default]]&lt;&gt;"",Table_Styles[[#This Row],[Colour Default]],""))</f>
        <v>#b00020</v>
      </c>
      <c r="P40" s="41"/>
      <c r="Q40" s="41"/>
      <c r="R40" s="19" t="str">
        <f>IF(Table_Styles[[#This Row],[Background]]&lt;&gt;"",Table_Styles[[#This Row],[Background]],IF(Table_Styles[[#This Row],[Background Default]]&lt;&gt;"",Table_Styles[[#This Row],[Background Default]],""))</f>
        <v/>
      </c>
      <c r="S40" s="41"/>
      <c r="T40" s="41"/>
      <c r="U40" s="19" t="str">
        <f>IF(Table_Styles[[#This Row],[Border]]&lt;&gt;"",Table_Styles[[#This Row],[Border]],IF(Table_Styles[[#This Row],[Border Default]]&lt;&gt;"",Table_Styles[[#This Row],[Border Default]],""))</f>
        <v/>
      </c>
      <c r="V40" s="41"/>
      <c r="W40" s="41"/>
      <c r="X40" s="19" t="str">
        <f>IF(Table_Styles[[#This Row],[Border Radius]]&lt;&gt;"",Table_Styles[[#This Row],[Border Radius]],IF(Table_Styles[[#This Row],[Border Radius Default]]&lt;&gt;"",Table_Styles[[#This Row],[Border Radius Default]],""))</f>
        <v/>
      </c>
      <c r="Y40" s="41"/>
      <c r="Z40" s="43" t="s">
        <v>376</v>
      </c>
      <c r="AA40" s="19" t="str">
        <f>IF(Table_Styles[[#This Row],[MT]]&lt;&gt;"",Table_Styles[[#This Row],[MT]],IF(Table_Styles[[#This Row],[MT Default]]&lt;&gt;"",Table_Styles[[#This Row],[MT Default]],""))</f>
        <v>3px</v>
      </c>
      <c r="AB40" s="41"/>
      <c r="AC40" s="41"/>
      <c r="AD40" s="19" t="str">
        <f>IF(Table_Styles[[#This Row],[MR]]&lt;&gt;"",Table_Styles[[#This Row],[MR]],IF(Table_Styles[[#This Row],[MR Default]]&lt;&gt;"",Table_Styles[[#This Row],[MR Default]],""))</f>
        <v/>
      </c>
      <c r="AE40" s="41"/>
      <c r="AF40" s="41"/>
      <c r="AG40" s="19" t="str">
        <f>IF(Table_Styles[[#This Row],[MB]]&lt;&gt;"",Table_Styles[[#This Row],[MB]],IF(Table_Styles[[#This Row],[MB Default]]&lt;&gt;"",Table_Styles[[#This Row],[MB Default]],""))</f>
        <v/>
      </c>
      <c r="AH40" s="41"/>
      <c r="AI40" s="41"/>
      <c r="AJ40" s="19" t="str">
        <f>IF(Table_Styles[[#This Row],[ML]]&lt;&gt;"",Table_Styles[[#This Row],[ML]],IF(Table_Styles[[#This Row],[ML Default]]&lt;&gt;"",Table_Styles[[#This Row],[ML Default]],""))</f>
        <v/>
      </c>
      <c r="AK40" s="41"/>
      <c r="AL40" s="41"/>
      <c r="AM40" s="19" t="str">
        <f>IF(Table_Styles[[#This Row],[PT]]&lt;&gt;"",Table_Styles[[#This Row],[PT]],IF(Table_Styles[[#This Row],[PT Default]]&lt;&gt;"",Table_Styles[[#This Row],[PT Default]],""))</f>
        <v/>
      </c>
      <c r="AN40" s="41"/>
      <c r="AO40" s="41"/>
      <c r="AP40" s="19" t="str">
        <f>IF(Table_Styles[[#This Row],[PR]]&lt;&gt;"",Table_Styles[[#This Row],[PR]],IF(Table_Styles[[#This Row],[PR Default]]&lt;&gt;"",Table_Styles[[#This Row],[PR Default]],""))</f>
        <v/>
      </c>
      <c r="AQ40" s="41"/>
      <c r="AR40" s="41"/>
      <c r="AS40" s="19" t="str">
        <f>IF(Table_Styles[[#This Row],[PB]]&lt;&gt;"",Table_Styles[[#This Row],[PB]],IF(Table_Styles[[#This Row],[PB Default]]&lt;&gt;"",Table_Styles[[#This Row],[PB Default]],""))</f>
        <v/>
      </c>
      <c r="AT40" s="41"/>
      <c r="AU40" s="41"/>
      <c r="AV40" s="19" t="str">
        <f>IF(Table_Styles[[#This Row],[PL]]&lt;&gt;"",Table_Styles[[#This Row],[PL]],IF(Table_Styles[[#This Row],[PL Default]]&lt;&gt;"",Table_Styles[[#This Row],[PL Default]],""))</f>
        <v/>
      </c>
      <c r="AW40" s="41"/>
      <c r="AX40" s="41"/>
      <c r="AY40" s="19" t="str">
        <f>IF(Table_Styles[[#This Row],[BT]]&lt;&gt;"",Table_Styles[[#This Row],[BT]],IF(Table_Styles[[#This Row],[BT Default]]&lt;&gt;"",Table_Styles[[#This Row],[BT Default]],""))</f>
        <v/>
      </c>
      <c r="AZ40" s="41"/>
      <c r="BA40" s="41"/>
      <c r="BB40" s="19" t="str">
        <f>IF(Table_Styles[[#This Row],[BR]]&lt;&gt;"",Table_Styles[[#This Row],[BR]],IF(Table_Styles[[#This Row],[BR Default]]&lt;&gt;"",Table_Styles[[#This Row],[BR Default]],""))</f>
        <v/>
      </c>
      <c r="BC40" s="41"/>
      <c r="BD40" s="41"/>
      <c r="BE40" s="19" t="str">
        <f>IF(Table_Styles[[#This Row],[BB]]&lt;&gt;"",Table_Styles[[#This Row],[BB]],IF(Table_Styles[[#This Row],[BB Default]]&lt;&gt;"",Table_Styles[[#This Row],[BB Default]],""))</f>
        <v/>
      </c>
      <c r="BF40" s="41"/>
      <c r="BG40" s="41"/>
      <c r="BH40" s="19" t="str">
        <f>IF(Table_Styles[[#This Row],[BL]]&lt;&gt;"",Table_Styles[[#This Row],[BL]],IF(Table_Styles[[#This Row],[BL Default]]&lt;&gt;"",Table_Styles[[#This Row],[BL Default]],""))</f>
        <v/>
      </c>
      <c r="BI40" s="41"/>
      <c r="BJ40" s="41"/>
      <c r="BK40" s="19" t="str">
        <f>IF(Table_Styles[[#This Row],[Width]]&lt;&gt;"",Table_Styles[[#This Row],[Width]],IF(Table_Styles[[#This Row],[Width Default]]&lt;&gt;"",Table_Styles[[#This Row],[Width Default]],""))</f>
        <v/>
      </c>
      <c r="BL40" s="41"/>
      <c r="BM40" s="41"/>
      <c r="BN40" s="19" t="str">
        <f>IF(Table_Styles[[#This Row],[Height]]&lt;&gt;"",Table_Styles[[#This Row],[Height]],IF(Table_Styles[[#This Row],[Height Default]]&lt;&gt;"",Table_Styles[[#This Row],[Height Default]],""))</f>
        <v/>
      </c>
      <c r="BO40" s="19"/>
      <c r="BP40" s="19"/>
      <c r="BQ40" s="19" t="str">
        <f>IF(Table_Styles[[#This Row],[Top]]&lt;&gt;"",Table_Styles[[#This Row],[Top]],IF(Table_Styles[[#This Row],[Top Default]]&lt;&gt;"",Table_Styles[[#This Row],[Top Default]],""))</f>
        <v/>
      </c>
      <c r="BR40" s="19"/>
      <c r="BS40" s="19"/>
      <c r="BT40" s="19" t="str">
        <f>IF(Table_Styles[[#This Row],[Right]]&lt;&gt;"",Table_Styles[[#This Row],[Right]],IF(Table_Styles[[#This Row],[Right Default]]&lt;&gt;"",Table_Styles[[#This Row],[Right Default]],""))</f>
        <v/>
      </c>
      <c r="BU40" s="19"/>
      <c r="BV40" s="19"/>
      <c r="BW40" s="19" t="str">
        <f>IF(Table_Styles[[#This Row],[Bottom]]&lt;&gt;"",Table_Styles[[#This Row],[Bottom]],IF(Table_Styles[[#This Row],[Bottom Default]]&lt;&gt;"",Table_Styles[[#This Row],[Bottom Default]],""))</f>
        <v/>
      </c>
      <c r="BX40" s="19"/>
      <c r="BY40" s="19"/>
      <c r="BZ40" s="19" t="str">
        <f>IF(Table_Styles[[#This Row],[Left]]&lt;&gt;"",Table_Styles[[#This Row],[Left]],IF(Table_Styles[[#This Row],[Left Default]]&lt;&gt;"",Table_Styles[[#This Row],[Left Default]],""))</f>
        <v/>
      </c>
      <c r="CA40" s="43" t="s">
        <v>1335</v>
      </c>
      <c r="CB40" s="22" t="str">
        <f>IF(AND(Table_Styles[[#This Row],[Selector]]&lt;&gt;"",Table_Styles[[#This Row],[Font Family Used]]&lt;&gt;"",Table_Styles[[#This Row],[Font Weight Used]]&lt;&gt;""),Table_Styles[[#This Row],[Font Family Used]]&amp;" "&amp;Table_Styles[[#This Row],[Font Weight Used]],"")</f>
        <v>Roboto 400</v>
      </c>
      <c r="CC40" s="22" t="str">
        <f ca="1">IF(AND(Table_Styles[[#This Row],[Selector]],COUNTIF(OFFSET(CC:CC,0,0,ROW()-1,1),"="&amp;Table_Styles[[#This Row],[Font]])=0),Table_Styles[[#This Row],[Font]],"")</f>
        <v/>
      </c>
      <c r="CD40" s="22" t="str">
        <f ca="1">IF(Table_Styles[[#This Row],[Unique Font]]&lt;&gt;"",
"{""fontFamily"":"""&amp;Table_Styles[[#This Row],[Font Family Used]]&amp;""",""fontWeight"":"&amp;Table_Styles[[#This Row],[Font Weight Used]]&amp;"}","")</f>
        <v/>
      </c>
      <c r="CE4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13px;font-weight: 400;color: #b00020;margin-top: 3px;line-height: 1.2;</v>
      </c>
      <c r="CF40" s="22" t="str">
        <f>IF(AND(Table_Styles[[#This Row],[Selector]]&lt;&gt;"", Table_Styles[[#This Row],[Config Properties]]&lt;&gt;""),
Table_Styles[[#This Row],[Selector]]&amp;" { "&amp;Table_Styles[[#This Row],[Config Properties]]&amp;" }","")</f>
        <v>formly-field formly-validation-message { font-family: 'Roboto';font-size: 13px;font-weight: 400;color: #b00020;margin-top: 3px;line-height: 1.2; }</v>
      </c>
      <c r="CG40" s="22" t="str">
        <f xml:space="preserve">
SUBSTITUTE(SUBSTITUTE(SUBSTITUTE(SUBSTITUTE(SUBSTITUTE(SUBSTITUTE(SUBSTITUTE(SUBSTITUTE(Table_Styles[[#This Row],[Config]],
" {","{"),
"{ ","{"),
" }","}"),
"} ","}"),
" ,",","),
", ",","),
" :",":"),
": ",":")</f>
        <v>formly-field formly-validation-message{font-family:'Roboto';font-size:13px;font-weight:400;color:#b00020;margin-top:3px;line-height:1.2;}</v>
      </c>
    </row>
    <row r="41" spans="2:85" ht="21" customHeight="1">
      <c r="B41" s="44" t="s">
        <v>63</v>
      </c>
      <c r="C41" s="89" t="s">
        <v>365</v>
      </c>
      <c r="D41" s="41"/>
      <c r="E41" s="19" t="str">
        <f>Settings_Styling_Font_Body_Text</f>
        <v>Roboto</v>
      </c>
      <c r="F41" s="19" t="str">
        <f>IF(Table_Styles[[#This Row],[Font Family]]&lt;&gt;"",Table_Styles[[#This Row],[Font Family]],IF(Table_Styles[[#This Row],[Font Family Default]]&lt;&gt;"",Table_Styles[[#This Row],[Font Family Default]],""))</f>
        <v>Roboto</v>
      </c>
      <c r="G41" s="41"/>
      <c r="H41" s="41"/>
      <c r="I41" s="19" t="str">
        <f>IF(Table_Styles[[#This Row],[Font Size]]&lt;&gt;"",Table_Styles[[#This Row],[Font Size]],IF(Table_Styles[[#This Row],[Font Size Default]]&lt;&gt;"",Table_Styles[[#This Row],[Font Size Default]],""))</f>
        <v/>
      </c>
      <c r="J41" s="41"/>
      <c r="K41" s="41"/>
      <c r="L41" s="19" t="str">
        <f>IF(Table_Styles[[#This Row],[Font Weight]]&lt;&gt;"",Table_Styles[[#This Row],[Font Weight]],IF(Table_Styles[[#This Row],[Font Weight Default]]&lt;&gt;"",Table_Styles[[#This Row],[Font Weight Default]],""))</f>
        <v/>
      </c>
      <c r="M41" s="41"/>
      <c r="N41" s="41"/>
      <c r="O41" s="19" t="str">
        <f>IF(Table_Styles[[#This Row],[Colour]]&lt;&gt;"",Table_Styles[[#This Row],[Colour]],IF(Table_Styles[[#This Row],[Colour Default]]&lt;&gt;"",Table_Styles[[#This Row],[Colour Default]],""))</f>
        <v/>
      </c>
      <c r="P41" s="41"/>
      <c r="Q41" s="41"/>
      <c r="R41" s="19" t="str">
        <f>IF(Table_Styles[[#This Row],[Background]]&lt;&gt;"",Table_Styles[[#This Row],[Background]],IF(Table_Styles[[#This Row],[Background Default]]&lt;&gt;"",Table_Styles[[#This Row],[Background Default]],""))</f>
        <v/>
      </c>
      <c r="S41" s="41"/>
      <c r="T41" s="41"/>
      <c r="U41" s="19" t="str">
        <f>IF(Table_Styles[[#This Row],[Border]]&lt;&gt;"",Table_Styles[[#This Row],[Border]],IF(Table_Styles[[#This Row],[Border Default]]&lt;&gt;"",Table_Styles[[#This Row],[Border Default]],""))</f>
        <v/>
      </c>
      <c r="V41" s="41"/>
      <c r="W41" s="41"/>
      <c r="X41" s="19" t="str">
        <f>IF(Table_Styles[[#This Row],[Border Radius]]&lt;&gt;"",Table_Styles[[#This Row],[Border Radius]],IF(Table_Styles[[#This Row],[Border Radius Default]]&lt;&gt;"",Table_Styles[[#This Row],[Border Radius Default]],""))</f>
        <v/>
      </c>
      <c r="Y41" s="41"/>
      <c r="Z41" s="41"/>
      <c r="AA41" s="19" t="str">
        <f>IF(Table_Styles[[#This Row],[MT]]&lt;&gt;"",Table_Styles[[#This Row],[MT]],IF(Table_Styles[[#This Row],[MT Default]]&lt;&gt;"",Table_Styles[[#This Row],[MT Default]],""))</f>
        <v/>
      </c>
      <c r="AB41" s="41"/>
      <c r="AC41" s="41"/>
      <c r="AD41" s="19" t="str">
        <f>IF(Table_Styles[[#This Row],[MR]]&lt;&gt;"",Table_Styles[[#This Row],[MR]],IF(Table_Styles[[#This Row],[MR Default]]&lt;&gt;"",Table_Styles[[#This Row],[MR Default]],""))</f>
        <v/>
      </c>
      <c r="AE41" s="41"/>
      <c r="AF41" s="41"/>
      <c r="AG41" s="19" t="str">
        <f>IF(Table_Styles[[#This Row],[MB]]&lt;&gt;"",Table_Styles[[#This Row],[MB]],IF(Table_Styles[[#This Row],[MB Default]]&lt;&gt;"",Table_Styles[[#This Row],[MB Default]],""))</f>
        <v/>
      </c>
      <c r="AH41" s="41"/>
      <c r="AI41" s="41"/>
      <c r="AJ41" s="19" t="str">
        <f>IF(Table_Styles[[#This Row],[ML]]&lt;&gt;"",Table_Styles[[#This Row],[ML]],IF(Table_Styles[[#This Row],[ML Default]]&lt;&gt;"",Table_Styles[[#This Row],[ML Default]],""))</f>
        <v/>
      </c>
      <c r="AK41" s="41"/>
      <c r="AL41" s="41"/>
      <c r="AM41" s="19" t="str">
        <f>IF(Table_Styles[[#This Row],[PT]]&lt;&gt;"",Table_Styles[[#This Row],[PT]],IF(Table_Styles[[#This Row],[PT Default]]&lt;&gt;"",Table_Styles[[#This Row],[PT Default]],""))</f>
        <v/>
      </c>
      <c r="AN41" s="41"/>
      <c r="AO41" s="41"/>
      <c r="AP41" s="19" t="str">
        <f>IF(Table_Styles[[#This Row],[PR]]&lt;&gt;"",Table_Styles[[#This Row],[PR]],IF(Table_Styles[[#This Row],[PR Default]]&lt;&gt;"",Table_Styles[[#This Row],[PR Default]],""))</f>
        <v/>
      </c>
      <c r="AQ41" s="41"/>
      <c r="AR41" s="41"/>
      <c r="AS41" s="19" t="str">
        <f>IF(Table_Styles[[#This Row],[PB]]&lt;&gt;"",Table_Styles[[#This Row],[PB]],IF(Table_Styles[[#This Row],[PB Default]]&lt;&gt;"",Table_Styles[[#This Row],[PB Default]],""))</f>
        <v/>
      </c>
      <c r="AT41" s="41"/>
      <c r="AU41" s="41"/>
      <c r="AV41" s="19" t="str">
        <f>IF(Table_Styles[[#This Row],[PL]]&lt;&gt;"",Table_Styles[[#This Row],[PL]],IF(Table_Styles[[#This Row],[PL Default]]&lt;&gt;"",Table_Styles[[#This Row],[PL Default]],""))</f>
        <v/>
      </c>
      <c r="AW41" s="41"/>
      <c r="AX41" s="41"/>
      <c r="AY41" s="19" t="str">
        <f>IF(Table_Styles[[#This Row],[BT]]&lt;&gt;"",Table_Styles[[#This Row],[BT]],IF(Table_Styles[[#This Row],[BT Default]]&lt;&gt;"",Table_Styles[[#This Row],[BT Default]],""))</f>
        <v/>
      </c>
      <c r="AZ41" s="41"/>
      <c r="BA41" s="41"/>
      <c r="BB41" s="19" t="str">
        <f>IF(Table_Styles[[#This Row],[BR]]&lt;&gt;"",Table_Styles[[#This Row],[BR]],IF(Table_Styles[[#This Row],[BR Default]]&lt;&gt;"",Table_Styles[[#This Row],[BR Default]],""))</f>
        <v/>
      </c>
      <c r="BC41" s="41"/>
      <c r="BD41" s="41"/>
      <c r="BE41" s="19" t="str">
        <f>IF(Table_Styles[[#This Row],[BB]]&lt;&gt;"",Table_Styles[[#This Row],[BB]],IF(Table_Styles[[#This Row],[BB Default]]&lt;&gt;"",Table_Styles[[#This Row],[BB Default]],""))</f>
        <v/>
      </c>
      <c r="BF41" s="41"/>
      <c r="BG41" s="41"/>
      <c r="BH41" s="19" t="str">
        <f>IF(Table_Styles[[#This Row],[BL]]&lt;&gt;"",Table_Styles[[#This Row],[BL]],IF(Table_Styles[[#This Row],[BL Default]]&lt;&gt;"",Table_Styles[[#This Row],[BL Default]],""))</f>
        <v/>
      </c>
      <c r="BI41" s="41"/>
      <c r="BJ41" s="41"/>
      <c r="BK41" s="19" t="str">
        <f>IF(Table_Styles[[#This Row],[Width]]&lt;&gt;"",Table_Styles[[#This Row],[Width]],IF(Table_Styles[[#This Row],[Width Default]]&lt;&gt;"",Table_Styles[[#This Row],[Width Default]],""))</f>
        <v/>
      </c>
      <c r="BL41" s="41"/>
      <c r="BM41" s="41"/>
      <c r="BN41" s="19" t="str">
        <f>IF(Table_Styles[[#This Row],[Height]]&lt;&gt;"",Table_Styles[[#This Row],[Height]],IF(Table_Styles[[#This Row],[Height Default]]&lt;&gt;"",Table_Styles[[#This Row],[Height Default]],""))</f>
        <v/>
      </c>
      <c r="BO41" s="19"/>
      <c r="BP41" s="19"/>
      <c r="BQ41" s="19" t="str">
        <f>IF(Table_Styles[[#This Row],[Top]]&lt;&gt;"",Table_Styles[[#This Row],[Top]],IF(Table_Styles[[#This Row],[Top Default]]&lt;&gt;"",Table_Styles[[#This Row],[Top Default]],""))</f>
        <v/>
      </c>
      <c r="BR41" s="19"/>
      <c r="BS41" s="19"/>
      <c r="BT41" s="19" t="str">
        <f>IF(Table_Styles[[#This Row],[Right]]&lt;&gt;"",Table_Styles[[#This Row],[Right]],IF(Table_Styles[[#This Row],[Right Default]]&lt;&gt;"",Table_Styles[[#This Row],[Right Default]],""))</f>
        <v/>
      </c>
      <c r="BU41" s="19"/>
      <c r="BV41" s="19"/>
      <c r="BW41" s="19" t="str">
        <f>IF(Table_Styles[[#This Row],[Bottom]]&lt;&gt;"",Table_Styles[[#This Row],[Bottom]],IF(Table_Styles[[#This Row],[Bottom Default]]&lt;&gt;"",Table_Styles[[#This Row],[Bottom Default]],""))</f>
        <v/>
      </c>
      <c r="BX41" s="19"/>
      <c r="BY41" s="19"/>
      <c r="BZ41" s="19" t="str">
        <f>IF(Table_Styles[[#This Row],[Left]]&lt;&gt;"",Table_Styles[[#This Row],[Left]],IF(Table_Styles[[#This Row],[Left Default]]&lt;&gt;"",Table_Styles[[#This Row],[Left Default]],""))</f>
        <v/>
      </c>
      <c r="CA41" s="41"/>
      <c r="CB41" s="22" t="str">
        <f>IF(AND(Table_Styles[[#This Row],[Selector]]&lt;&gt;"",Table_Styles[[#This Row],[Font Family Used]]&lt;&gt;"",Table_Styles[[#This Row],[Font Weight Used]]&lt;&gt;""),Table_Styles[[#This Row],[Font Family Used]]&amp;" "&amp;Table_Styles[[#This Row],[Font Weight Used]],"")</f>
        <v/>
      </c>
      <c r="CC41" s="22" t="str">
        <f ca="1">IF(AND(Table_Styles[[#This Row],[Selector]],COUNTIF(OFFSET(CC:CC,0,0,ROW()-1,1),"="&amp;Table_Styles[[#This Row],[Font]])=0),Table_Styles[[#This Row],[Font]],"")</f>
        <v/>
      </c>
      <c r="CD41" s="22" t="str">
        <f ca="1">IF(Table_Styles[[#This Row],[Unique Font]]&lt;&gt;"",
"{""fontFamily"":"""&amp;Table_Styles[[#This Row],[Font Family Used]]&amp;""",""fontWeight"":"&amp;Table_Styles[[#This Row],[Font Weight Used]]&amp;"}","")</f>
        <v/>
      </c>
      <c r="CE4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v>
      </c>
      <c r="CF41" s="22" t="str">
        <f>IF(AND(Table_Styles[[#This Row],[Selector]]&lt;&gt;"", Table_Styles[[#This Row],[Config Properties]]&lt;&gt;""),
Table_Styles[[#This Row],[Selector]]&amp;" { "&amp;Table_Styles[[#This Row],[Config Properties]]&amp;" }","")</f>
        <v>formly-field textarea { font-family: 'Roboto' }</v>
      </c>
      <c r="CG41" s="22" t="str">
        <f xml:space="preserve">
SUBSTITUTE(SUBSTITUTE(SUBSTITUTE(SUBSTITUTE(SUBSTITUTE(SUBSTITUTE(SUBSTITUTE(SUBSTITUTE(Table_Styles[[#This Row],[Config]],
" {","{"),
"{ ","{"),
" }","}"),
"} ","}"),
" ,",","),
", ",","),
" :",":"),
": ",":")</f>
        <v>formly-field textarea{font-family:'Roboto'}</v>
      </c>
    </row>
    <row r="42" spans="2:85" ht="21" customHeight="1">
      <c r="B42" s="22" t="s">
        <v>631</v>
      </c>
      <c r="C42" s="96" t="s">
        <v>632</v>
      </c>
      <c r="D42" s="59"/>
      <c r="E42" s="19" t="str">
        <f>Settings_Styling_Font_Body_Text</f>
        <v>Roboto</v>
      </c>
      <c r="F42" s="19" t="str">
        <f>IF(Table_Styles[[#This Row],[Font Family]]&lt;&gt;"",Table_Styles[[#This Row],[Font Family]],IF(Table_Styles[[#This Row],[Font Family Default]]&lt;&gt;"",Table_Styles[[#This Row],[Font Family Default]],""))</f>
        <v>Roboto</v>
      </c>
      <c r="G42" s="59"/>
      <c r="H42" s="43" t="s">
        <v>353</v>
      </c>
      <c r="I42" s="19" t="str">
        <f>IF(Table_Styles[[#This Row],[Font Size]]&lt;&gt;"",Table_Styles[[#This Row],[Font Size]],IF(Table_Styles[[#This Row],[Font Size Default]]&lt;&gt;"",Table_Styles[[#This Row],[Font Size Default]],""))</f>
        <v>13px</v>
      </c>
      <c r="J42" s="59"/>
      <c r="K42" s="41"/>
      <c r="L42" s="19" t="str">
        <f>IF(Table_Styles[[#This Row],[Font Weight]]&lt;&gt;"",Table_Styles[[#This Row],[Font Weight]],IF(Table_Styles[[#This Row],[Font Weight Default]]&lt;&gt;"",Table_Styles[[#This Row],[Font Weight Default]],""))</f>
        <v/>
      </c>
      <c r="M42" s="59"/>
      <c r="N42" s="41"/>
      <c r="O42" s="19" t="str">
        <f>IF(Table_Styles[[#This Row],[Colour]]&lt;&gt;"",Table_Styles[[#This Row],[Colour]],IF(Table_Styles[[#This Row],[Colour Default]]&lt;&gt;"",Table_Styles[[#This Row],[Colour Default]],""))</f>
        <v/>
      </c>
      <c r="P42" s="59"/>
      <c r="Q42" s="35" t="str">
        <f>Colour_Background_1</f>
        <v>#FFFFFF</v>
      </c>
      <c r="R42" s="19" t="str">
        <f>IF(Table_Styles[[#This Row],[Background]]&lt;&gt;"",Table_Styles[[#This Row],[Background]],IF(Table_Styles[[#This Row],[Background Default]]&lt;&gt;"",Table_Styles[[#This Row],[Background Default]],""))</f>
        <v>#FFFFFF</v>
      </c>
      <c r="S42" s="59"/>
      <c r="T42" s="41"/>
      <c r="U42" s="19" t="str">
        <f>IF(Table_Styles[[#This Row],[Border]]&lt;&gt;"",Table_Styles[[#This Row],[Border]],IF(Table_Styles[[#This Row],[Border Default]]&lt;&gt;"",Table_Styles[[#This Row],[Border Default]],""))</f>
        <v/>
      </c>
      <c r="V42" s="41"/>
      <c r="W42" s="41"/>
      <c r="X42" s="19" t="str">
        <f>IF(Table_Styles[[#This Row],[Border Radius]]&lt;&gt;"",Table_Styles[[#This Row],[Border Radius]],IF(Table_Styles[[#This Row],[Border Radius Default]]&lt;&gt;"",Table_Styles[[#This Row],[Border Radius Default]],""))</f>
        <v/>
      </c>
      <c r="Y42" s="59"/>
      <c r="Z42" s="41"/>
      <c r="AA42" s="19" t="str">
        <f>IF(Table_Styles[[#This Row],[MT]]&lt;&gt;"",Table_Styles[[#This Row],[MT]],IF(Table_Styles[[#This Row],[MT Default]]&lt;&gt;"",Table_Styles[[#This Row],[MT Default]],""))</f>
        <v/>
      </c>
      <c r="AB42" s="59"/>
      <c r="AC42" s="41"/>
      <c r="AD42" s="19" t="str">
        <f>IF(Table_Styles[[#This Row],[MR]]&lt;&gt;"",Table_Styles[[#This Row],[MR]],IF(Table_Styles[[#This Row],[MR Default]]&lt;&gt;"",Table_Styles[[#This Row],[MR Default]],""))</f>
        <v/>
      </c>
      <c r="AE42" s="59"/>
      <c r="AF42" s="41"/>
      <c r="AG42" s="19" t="str">
        <f>IF(Table_Styles[[#This Row],[MB]]&lt;&gt;"",Table_Styles[[#This Row],[MB]],IF(Table_Styles[[#This Row],[MB Default]]&lt;&gt;"",Table_Styles[[#This Row],[MB Default]],""))</f>
        <v/>
      </c>
      <c r="AH42" s="59"/>
      <c r="AI42" s="41"/>
      <c r="AJ42" s="19" t="str">
        <f>IF(Table_Styles[[#This Row],[ML]]&lt;&gt;"",Table_Styles[[#This Row],[ML]],IF(Table_Styles[[#This Row],[ML Default]]&lt;&gt;"",Table_Styles[[#This Row],[ML Default]],""))</f>
        <v/>
      </c>
      <c r="AK42" s="59"/>
      <c r="AL42" s="43" t="s">
        <v>335</v>
      </c>
      <c r="AM42" s="19" t="str">
        <f>IF(Table_Styles[[#This Row],[PT]]&lt;&gt;"",Table_Styles[[#This Row],[PT]],IF(Table_Styles[[#This Row],[PT Default]]&lt;&gt;"",Table_Styles[[#This Row],[PT Default]],""))</f>
        <v>20px</v>
      </c>
      <c r="AN42" s="59"/>
      <c r="AO42" s="43" t="s">
        <v>375</v>
      </c>
      <c r="AP42" s="19" t="str">
        <f>IF(Table_Styles[[#This Row],[PR]]&lt;&gt;"",Table_Styles[[#This Row],[PR]],IF(Table_Styles[[#This Row],[PR Default]]&lt;&gt;"",Table_Styles[[#This Row],[PR Default]],""))</f>
        <v>25px</v>
      </c>
      <c r="AQ42" s="59"/>
      <c r="AR42" s="43" t="s">
        <v>321</v>
      </c>
      <c r="AS42" s="19" t="str">
        <f>IF(Table_Styles[[#This Row],[PB]]&lt;&gt;"",Table_Styles[[#This Row],[PB]],IF(Table_Styles[[#This Row],[PB Default]]&lt;&gt;"",Table_Styles[[#This Row],[PB Default]],""))</f>
        <v>15px</v>
      </c>
      <c r="AT42" s="59"/>
      <c r="AU42" s="43" t="s">
        <v>339</v>
      </c>
      <c r="AV42" s="19" t="str">
        <f>IF(Table_Styles[[#This Row],[PL]]&lt;&gt;"",Table_Styles[[#This Row],[PL]],IF(Table_Styles[[#This Row],[PL Default]]&lt;&gt;"",Table_Styles[[#This Row],[PL Default]],""))</f>
        <v>10px</v>
      </c>
      <c r="AW42" s="59"/>
      <c r="AX42" s="41"/>
      <c r="AY42" s="19" t="str">
        <f>IF(Table_Styles[[#This Row],[BT]]&lt;&gt;"",Table_Styles[[#This Row],[BT]],IF(Table_Styles[[#This Row],[BT Default]]&lt;&gt;"",Table_Styles[[#This Row],[BT Default]],""))</f>
        <v/>
      </c>
      <c r="AZ42" s="59"/>
      <c r="BA42" s="41"/>
      <c r="BB42" s="19" t="str">
        <f>IF(Table_Styles[[#This Row],[BR]]&lt;&gt;"",Table_Styles[[#This Row],[BR]],IF(Table_Styles[[#This Row],[BR Default]]&lt;&gt;"",Table_Styles[[#This Row],[BR Default]],""))</f>
        <v/>
      </c>
      <c r="BC42" s="59"/>
      <c r="BD42" s="41"/>
      <c r="BE42" s="19" t="str">
        <f>IF(Table_Styles[[#This Row],[BB]]&lt;&gt;"",Table_Styles[[#This Row],[BB]],IF(Table_Styles[[#This Row],[BB Default]]&lt;&gt;"",Table_Styles[[#This Row],[BB Default]],""))</f>
        <v/>
      </c>
      <c r="BF42" s="59"/>
      <c r="BG42" s="41"/>
      <c r="BH42" s="19" t="str">
        <f>IF(Table_Styles[[#This Row],[BL]]&lt;&gt;"",Table_Styles[[#This Row],[BL]],IF(Table_Styles[[#This Row],[BL Default]]&lt;&gt;"",Table_Styles[[#This Row],[BL Default]],""))</f>
        <v/>
      </c>
      <c r="BI42" s="41"/>
      <c r="BJ42" s="41"/>
      <c r="BK42" s="19" t="str">
        <f>IF(Table_Styles[[#This Row],[Width]]&lt;&gt;"",Table_Styles[[#This Row],[Width]],IF(Table_Styles[[#This Row],[Width Default]]&lt;&gt;"",Table_Styles[[#This Row],[Width Default]],""))</f>
        <v/>
      </c>
      <c r="BL42" s="41"/>
      <c r="BM42" s="43" t="s">
        <v>633</v>
      </c>
      <c r="BN42" s="19" t="str">
        <f>IF(Table_Styles[[#This Row],[Height]]&lt;&gt;"",Table_Styles[[#This Row],[Height]],IF(Table_Styles[[#This Row],[Height Default]]&lt;&gt;"",Table_Styles[[#This Row],[Height Default]],""))</f>
        <v>300px</v>
      </c>
      <c r="BO42" s="19"/>
      <c r="BP42" s="19"/>
      <c r="BQ42" s="19" t="str">
        <f>IF(Table_Styles[[#This Row],[Top]]&lt;&gt;"",Table_Styles[[#This Row],[Top]],IF(Table_Styles[[#This Row],[Top Default]]&lt;&gt;"",Table_Styles[[#This Row],[Top Default]],""))</f>
        <v/>
      </c>
      <c r="BR42" s="19"/>
      <c r="BS42" s="19"/>
      <c r="BT42" s="19" t="str">
        <f>IF(Table_Styles[[#This Row],[Right]]&lt;&gt;"",Table_Styles[[#This Row],[Right]],IF(Table_Styles[[#This Row],[Right Default]]&lt;&gt;"",Table_Styles[[#This Row],[Right Default]],""))</f>
        <v/>
      </c>
      <c r="BU42" s="19"/>
      <c r="BV42" s="19"/>
      <c r="BW42" s="19" t="str">
        <f>IF(Table_Styles[[#This Row],[Bottom]]&lt;&gt;"",Table_Styles[[#This Row],[Bottom]],IF(Table_Styles[[#This Row],[Bottom Default]]&lt;&gt;"",Table_Styles[[#This Row],[Bottom Default]],""))</f>
        <v/>
      </c>
      <c r="BX42" s="19"/>
      <c r="BY42" s="19"/>
      <c r="BZ42" s="19" t="str">
        <f>IF(Table_Styles[[#This Row],[Left]]&lt;&gt;"",Table_Styles[[#This Row],[Left]],IF(Table_Styles[[#This Row],[Left Default]]&lt;&gt;"",Table_Styles[[#This Row],[Left Default]],""))</f>
        <v/>
      </c>
      <c r="CA42" s="59"/>
      <c r="CB42" s="22" t="str">
        <f>IF(AND(Table_Styles[[#This Row],[Selector]]&lt;&gt;"",Table_Styles[[#This Row],[Font Family Used]]&lt;&gt;"",Table_Styles[[#This Row],[Font Weight Used]]&lt;&gt;""),Table_Styles[[#This Row],[Font Family Used]]&amp;" "&amp;Table_Styles[[#This Row],[Font Weight Used]],"")</f>
        <v/>
      </c>
      <c r="CC42" s="22" t="str">
        <f ca="1">IF(AND(Table_Styles[[#This Row],[Selector]],COUNTIF(OFFSET(CC:CC,0,0,ROW()-1,1),"="&amp;Table_Styles[[#This Row],[Font]])=0),Table_Styles[[#This Row],[Font]],"")</f>
        <v/>
      </c>
      <c r="CD42" s="22" t="str">
        <f ca="1">IF(Table_Styles[[#This Row],[Unique Font]]&lt;&gt;"",
"{""fontFamily"":"""&amp;Table_Styles[[#This Row],[Font Family Used]]&amp;""",""fontWeight"":"&amp;Table_Styles[[#This Row],[Font Weight Used]]&amp;"}","")</f>
        <v/>
      </c>
      <c r="CE4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13px;background: #FFFFFF;padding-top: 20px;padding-right: 25px;padding-bottom: 15px;padding-left: 10px;height: 300px</v>
      </c>
      <c r="CF42" s="22" t="str">
        <f>IF(AND(Table_Styles[[#This Row],[Selector]]&lt;&gt;"", Table_Styles[[#This Row],[Config Properties]]&lt;&gt;""),
Table_Styles[[#This Row],[Selector]]&amp;" { "&amp;Table_Styles[[#This Row],[Config Properties]]&amp;" }","")</f>
        <v>formly-field div.terms-and-conditions { font-family: 'Roboto';font-size: 13px;background: #FFFFFF;padding-top: 20px;padding-right: 25px;padding-bottom: 15px;padding-left: 10px;height: 300px }</v>
      </c>
      <c r="CG42" s="22" t="str">
        <f xml:space="preserve">
SUBSTITUTE(SUBSTITUTE(SUBSTITUTE(SUBSTITUTE(SUBSTITUTE(SUBSTITUTE(SUBSTITUTE(SUBSTITUTE(Table_Styles[[#This Row],[Config]],
" {","{"),
"{ ","{"),
" }","}"),
"} ","}"),
" ,",","),
", ",","),
" :",":"),
": ",":")</f>
        <v>formly-field div.terms-and-conditions{font-family:'Roboto';font-size:13px;background:#FFFFFF;padding-top:20px;padding-right:25px;padding-bottom:15px;padding-left:10px;height:300px}</v>
      </c>
    </row>
    <row r="43" spans="2:85" ht="21" customHeight="1">
      <c r="B43" s="44" t="s">
        <v>638</v>
      </c>
      <c r="C43" s="96" t="s">
        <v>639</v>
      </c>
      <c r="D43" s="59"/>
      <c r="E43" s="41"/>
      <c r="F43" s="19" t="str">
        <f>IF(Table_Styles[[#This Row],[Font Family]]&lt;&gt;"",Table_Styles[[#This Row],[Font Family]],IF(Table_Styles[[#This Row],[Font Family Default]]&lt;&gt;"",Table_Styles[[#This Row],[Font Family Default]],""))</f>
        <v/>
      </c>
      <c r="G43" s="59"/>
      <c r="H43" s="43"/>
      <c r="I43" s="19" t="str">
        <f>IF(Table_Styles[[#This Row],[Font Size]]&lt;&gt;"",Table_Styles[[#This Row],[Font Size]],IF(Table_Styles[[#This Row],[Font Size Default]]&lt;&gt;"",Table_Styles[[#This Row],[Font Size Default]],""))</f>
        <v/>
      </c>
      <c r="J43" s="59"/>
      <c r="K43" s="41"/>
      <c r="L43" s="19" t="str">
        <f>IF(Table_Styles[[#This Row],[Font Weight]]&lt;&gt;"",Table_Styles[[#This Row],[Font Weight]],IF(Table_Styles[[#This Row],[Font Weight Default]]&lt;&gt;"",Table_Styles[[#This Row],[Font Weight Default]],""))</f>
        <v/>
      </c>
      <c r="M43" s="39"/>
      <c r="N43" s="41"/>
      <c r="O43" s="19" t="str">
        <f>IF(Table_Styles[[#This Row],[Colour]]&lt;&gt;"",Table_Styles[[#This Row],[Colour]],IF(Table_Styles[[#This Row],[Colour Default]]&lt;&gt;"",Table_Styles[[#This Row],[Colour Default]],""))</f>
        <v/>
      </c>
      <c r="P43" s="59"/>
      <c r="Q43" s="43"/>
      <c r="R43" s="19" t="str">
        <f>IF(Table_Styles[[#This Row],[Background]]&lt;&gt;"",Table_Styles[[#This Row],[Background]],IF(Table_Styles[[#This Row],[Background Default]]&lt;&gt;"",Table_Styles[[#This Row],[Background Default]],""))</f>
        <v/>
      </c>
      <c r="S43" s="59"/>
      <c r="T43" s="41"/>
      <c r="U43" s="19" t="str">
        <f>IF(Table_Styles[[#This Row],[Border]]&lt;&gt;"",Table_Styles[[#This Row],[Border]],IF(Table_Styles[[#This Row],[Border Default]]&lt;&gt;"",Table_Styles[[#This Row],[Border Default]],""))</f>
        <v/>
      </c>
      <c r="V43" s="41"/>
      <c r="W43" s="41"/>
      <c r="X43" s="19" t="str">
        <f>IF(Table_Styles[[#This Row],[Border Radius]]&lt;&gt;"",Table_Styles[[#This Row],[Border Radius]],IF(Table_Styles[[#This Row],[Border Radius Default]]&lt;&gt;"",Table_Styles[[#This Row],[Border Radius Default]],""))</f>
        <v/>
      </c>
      <c r="Y43" s="59"/>
      <c r="Z43" s="41"/>
      <c r="AA43" s="19" t="str">
        <f>IF(Table_Styles[[#This Row],[MT]]&lt;&gt;"",Table_Styles[[#This Row],[MT]],IF(Table_Styles[[#This Row],[MT Default]]&lt;&gt;"",Table_Styles[[#This Row],[MT Default]],""))</f>
        <v/>
      </c>
      <c r="AB43" s="59"/>
      <c r="AC43" s="41"/>
      <c r="AD43" s="19" t="str">
        <f>IF(Table_Styles[[#This Row],[MR]]&lt;&gt;"",Table_Styles[[#This Row],[MR]],IF(Table_Styles[[#This Row],[MR Default]]&lt;&gt;"",Table_Styles[[#This Row],[MR Default]],""))</f>
        <v/>
      </c>
      <c r="AE43" s="59"/>
      <c r="AF43" s="41"/>
      <c r="AG43" s="19" t="str">
        <f>IF(Table_Styles[[#This Row],[MB]]&lt;&gt;"",Table_Styles[[#This Row],[MB]],IF(Table_Styles[[#This Row],[MB Default]]&lt;&gt;"",Table_Styles[[#This Row],[MB Default]],""))</f>
        <v/>
      </c>
      <c r="AH43" s="59"/>
      <c r="AI43" s="43" t="s">
        <v>321</v>
      </c>
      <c r="AJ43" s="19" t="str">
        <f>IF(Table_Styles[[#This Row],[ML]]&lt;&gt;"",Table_Styles[[#This Row],[ML]],IF(Table_Styles[[#This Row],[ML Default]]&lt;&gt;"",Table_Styles[[#This Row],[ML Default]],""))</f>
        <v>15px</v>
      </c>
      <c r="AK43" s="59"/>
      <c r="AL43" s="43"/>
      <c r="AM43" s="19" t="str">
        <f>IF(Table_Styles[[#This Row],[PT]]&lt;&gt;"",Table_Styles[[#This Row],[PT]],IF(Table_Styles[[#This Row],[PT Default]]&lt;&gt;"",Table_Styles[[#This Row],[PT Default]],""))</f>
        <v/>
      </c>
      <c r="AN43" s="59"/>
      <c r="AO43" s="43"/>
      <c r="AP43" s="19" t="str">
        <f>IF(Table_Styles[[#This Row],[PR]]&lt;&gt;"",Table_Styles[[#This Row],[PR]],IF(Table_Styles[[#This Row],[PR Default]]&lt;&gt;"",Table_Styles[[#This Row],[PR Default]],""))</f>
        <v/>
      </c>
      <c r="AQ43" s="59"/>
      <c r="AR43" s="43"/>
      <c r="AS43" s="19" t="str">
        <f>IF(Table_Styles[[#This Row],[PB]]&lt;&gt;"",Table_Styles[[#This Row],[PB]],IF(Table_Styles[[#This Row],[PB Default]]&lt;&gt;"",Table_Styles[[#This Row],[PB Default]],""))</f>
        <v/>
      </c>
      <c r="AT43" s="59"/>
      <c r="AU43" s="43"/>
      <c r="AV43" s="19" t="str">
        <f>IF(Table_Styles[[#This Row],[PL]]&lt;&gt;"",Table_Styles[[#This Row],[PL]],IF(Table_Styles[[#This Row],[PL Default]]&lt;&gt;"",Table_Styles[[#This Row],[PL Default]],""))</f>
        <v/>
      </c>
      <c r="AW43" s="59"/>
      <c r="AX43" s="41"/>
      <c r="AY43" s="19" t="str">
        <f>IF(Table_Styles[[#This Row],[BT]]&lt;&gt;"",Table_Styles[[#This Row],[BT]],IF(Table_Styles[[#This Row],[BT Default]]&lt;&gt;"",Table_Styles[[#This Row],[BT Default]],""))</f>
        <v/>
      </c>
      <c r="AZ43" s="59"/>
      <c r="BA43" s="41"/>
      <c r="BB43" s="19" t="str">
        <f>IF(Table_Styles[[#This Row],[BR]]&lt;&gt;"",Table_Styles[[#This Row],[BR]],IF(Table_Styles[[#This Row],[BR Default]]&lt;&gt;"",Table_Styles[[#This Row],[BR Default]],""))</f>
        <v/>
      </c>
      <c r="BC43" s="59"/>
      <c r="BD43" s="41"/>
      <c r="BE43" s="19" t="str">
        <f>IF(Table_Styles[[#This Row],[BB]]&lt;&gt;"",Table_Styles[[#This Row],[BB]],IF(Table_Styles[[#This Row],[BB Default]]&lt;&gt;"",Table_Styles[[#This Row],[BB Default]],""))</f>
        <v/>
      </c>
      <c r="BF43" s="59"/>
      <c r="BG43" s="41"/>
      <c r="BH43" s="19" t="str">
        <f>IF(Table_Styles[[#This Row],[BL]]&lt;&gt;"",Table_Styles[[#This Row],[BL]],IF(Table_Styles[[#This Row],[BL Default]]&lt;&gt;"",Table_Styles[[#This Row],[BL Default]],""))</f>
        <v/>
      </c>
      <c r="BI43" s="41"/>
      <c r="BJ43" s="41"/>
      <c r="BK43" s="19" t="str">
        <f>IF(Table_Styles[[#This Row],[Width]]&lt;&gt;"",Table_Styles[[#This Row],[Width]],IF(Table_Styles[[#This Row],[Width Default]]&lt;&gt;"",Table_Styles[[#This Row],[Width Default]],""))</f>
        <v/>
      </c>
      <c r="BL43" s="41"/>
      <c r="BM43" s="43"/>
      <c r="BN43" s="19" t="str">
        <f>IF(Table_Styles[[#This Row],[Height]]&lt;&gt;"",Table_Styles[[#This Row],[Height]],IF(Table_Styles[[#This Row],[Height Default]]&lt;&gt;"",Table_Styles[[#This Row],[Height Default]],""))</f>
        <v/>
      </c>
      <c r="BO43" s="19"/>
      <c r="BP43" s="19"/>
      <c r="BQ43" s="19" t="str">
        <f>IF(Table_Styles[[#This Row],[Top]]&lt;&gt;"",Table_Styles[[#This Row],[Top]],IF(Table_Styles[[#This Row],[Top Default]]&lt;&gt;"",Table_Styles[[#This Row],[Top Default]],""))</f>
        <v/>
      </c>
      <c r="BR43" s="19"/>
      <c r="BS43" s="19"/>
      <c r="BT43" s="19" t="str">
        <f>IF(Table_Styles[[#This Row],[Right]]&lt;&gt;"",Table_Styles[[#This Row],[Right]],IF(Table_Styles[[#This Row],[Right Default]]&lt;&gt;"",Table_Styles[[#This Row],[Right Default]],""))</f>
        <v/>
      </c>
      <c r="BU43" s="19"/>
      <c r="BV43" s="19"/>
      <c r="BW43" s="19" t="str">
        <f>IF(Table_Styles[[#This Row],[Bottom]]&lt;&gt;"",Table_Styles[[#This Row],[Bottom]],IF(Table_Styles[[#This Row],[Bottom Default]]&lt;&gt;"",Table_Styles[[#This Row],[Bottom Default]],""))</f>
        <v/>
      </c>
      <c r="BX43" s="19"/>
      <c r="BY43" s="19"/>
      <c r="BZ43" s="19" t="str">
        <f>IF(Table_Styles[[#This Row],[Left]]&lt;&gt;"",Table_Styles[[#This Row],[Left]],IF(Table_Styles[[#This Row],[Left Default]]&lt;&gt;"",Table_Styles[[#This Row],[Left Default]],""))</f>
        <v/>
      </c>
      <c r="CA43" s="59"/>
      <c r="CB43" s="22" t="str">
        <f>IF(AND(Table_Styles[[#This Row],[Selector]]&lt;&gt;"",Table_Styles[[#This Row],[Font Family Used]]&lt;&gt;"",Table_Styles[[#This Row],[Font Weight Used]]&lt;&gt;""),Table_Styles[[#This Row],[Font Family Used]]&amp;" "&amp;Table_Styles[[#This Row],[Font Weight Used]],"")</f>
        <v/>
      </c>
      <c r="CC43" s="22" t="str">
        <f ca="1">IF(AND(Table_Styles[[#This Row],[Selector]],COUNTIF(OFFSET(CC:CC,0,0,ROW()-1,1),"="&amp;Table_Styles[[#This Row],[Font]])=0),Table_Styles[[#This Row],[Font]],"")</f>
        <v/>
      </c>
      <c r="CD43" s="22" t="str">
        <f ca="1">IF(Table_Styles[[#This Row],[Unique Font]]&lt;&gt;"",
"{""fontFamily"":"""&amp;Table_Styles[[#This Row],[Font Family Used]]&amp;""",""fontWeight"":"&amp;Table_Styles[[#This Row],[Font Weight Used]]&amp;"}","")</f>
        <v/>
      </c>
      <c r="CE4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43" s="22" t="str">
        <f>IF(AND(Table_Styles[[#This Row],[Selector]]&lt;&gt;"", Table_Styles[[#This Row],[Config Properties]]&lt;&gt;""),
Table_Styles[[#This Row],[Selector]]&amp;" { "&amp;Table_Styles[[#This Row],[Config Properties]]&amp;" }","")</f>
        <v>formly-field div.terms-and-conditions p { margin-left: 15px }</v>
      </c>
      <c r="CG43" s="22" t="str">
        <f xml:space="preserve">
SUBSTITUTE(SUBSTITUTE(SUBSTITUTE(SUBSTITUTE(SUBSTITUTE(SUBSTITUTE(SUBSTITUTE(SUBSTITUTE(Table_Styles[[#This Row],[Config]],
" {","{"),
"{ ","{"),
" }","}"),
"} ","}"),
" ,",","),
", ",","),
" :",":"),
": ",":")</f>
        <v>formly-field div.terms-and-conditions p{margin-left:15px}</v>
      </c>
    </row>
    <row r="44" spans="2:85" ht="21" customHeight="1">
      <c r="B44" s="44" t="s">
        <v>634</v>
      </c>
      <c r="C44" s="96" t="s">
        <v>636</v>
      </c>
      <c r="D44" s="59"/>
      <c r="E44" s="41"/>
      <c r="F44" s="19" t="str">
        <f>IF(Table_Styles[[#This Row],[Font Family]]&lt;&gt;"",Table_Styles[[#This Row],[Font Family]],IF(Table_Styles[[#This Row],[Font Family Default]]&lt;&gt;"",Table_Styles[[#This Row],[Font Family Default]],""))</f>
        <v/>
      </c>
      <c r="G44" s="59"/>
      <c r="H44" s="43"/>
      <c r="I44" s="19" t="str">
        <f>IF(Table_Styles[[#This Row],[Font Size]]&lt;&gt;"",Table_Styles[[#This Row],[Font Size]],IF(Table_Styles[[#This Row],[Font Size Default]]&lt;&gt;"",Table_Styles[[#This Row],[Font Size Default]],""))</f>
        <v/>
      </c>
      <c r="J44" s="59"/>
      <c r="K44" s="41"/>
      <c r="L44" s="19" t="str">
        <f>IF(Table_Styles[[#This Row],[Font Weight]]&lt;&gt;"",Table_Styles[[#This Row],[Font Weight]],IF(Table_Styles[[#This Row],[Font Weight Default]]&lt;&gt;"",Table_Styles[[#This Row],[Font Weight Default]],""))</f>
        <v/>
      </c>
      <c r="M44" s="59"/>
      <c r="N44" s="41"/>
      <c r="O44" s="19" t="str">
        <f>IF(Table_Styles[[#This Row],[Colour]]&lt;&gt;"",Table_Styles[[#This Row],[Colour]],IF(Table_Styles[[#This Row],[Colour Default]]&lt;&gt;"",Table_Styles[[#This Row],[Colour Default]],""))</f>
        <v/>
      </c>
      <c r="P44" s="59"/>
      <c r="Q44" s="43"/>
      <c r="R44" s="19" t="str">
        <f>IF(Table_Styles[[#This Row],[Background]]&lt;&gt;"",Table_Styles[[#This Row],[Background]],IF(Table_Styles[[#This Row],[Background Default]]&lt;&gt;"",Table_Styles[[#This Row],[Background Default]],""))</f>
        <v/>
      </c>
      <c r="S44" s="59"/>
      <c r="T44" s="41"/>
      <c r="U44" s="19" t="str">
        <f>IF(Table_Styles[[#This Row],[Border]]&lt;&gt;"",Table_Styles[[#This Row],[Border]],IF(Table_Styles[[#This Row],[Border Default]]&lt;&gt;"",Table_Styles[[#This Row],[Border Default]],""))</f>
        <v/>
      </c>
      <c r="V44" s="41"/>
      <c r="W44" s="41"/>
      <c r="X44" s="19" t="str">
        <f>IF(Table_Styles[[#This Row],[Border Radius]]&lt;&gt;"",Table_Styles[[#This Row],[Border Radius]],IF(Table_Styles[[#This Row],[Border Radius Default]]&lt;&gt;"",Table_Styles[[#This Row],[Border Radius Default]],""))</f>
        <v/>
      </c>
      <c r="Y44" s="59"/>
      <c r="Z44" s="41"/>
      <c r="AA44" s="19" t="str">
        <f>IF(Table_Styles[[#This Row],[MT]]&lt;&gt;"",Table_Styles[[#This Row],[MT]],IF(Table_Styles[[#This Row],[MT Default]]&lt;&gt;"",Table_Styles[[#This Row],[MT Default]],""))</f>
        <v/>
      </c>
      <c r="AB44" s="59"/>
      <c r="AC44" s="41"/>
      <c r="AD44" s="19" t="str">
        <f>IF(Table_Styles[[#This Row],[MR]]&lt;&gt;"",Table_Styles[[#This Row],[MR]],IF(Table_Styles[[#This Row],[MR Default]]&lt;&gt;"",Table_Styles[[#This Row],[MR Default]],""))</f>
        <v/>
      </c>
      <c r="AE44" s="59"/>
      <c r="AF44" s="41"/>
      <c r="AG44" s="19" t="str">
        <f>IF(Table_Styles[[#This Row],[MB]]&lt;&gt;"",Table_Styles[[#This Row],[MB]],IF(Table_Styles[[#This Row],[MB Default]]&lt;&gt;"",Table_Styles[[#This Row],[MB Default]],""))</f>
        <v/>
      </c>
      <c r="AH44" s="59"/>
      <c r="AI44" s="43"/>
      <c r="AJ44" s="19" t="str">
        <f>IF(Table_Styles[[#This Row],[ML]]&lt;&gt;"",Table_Styles[[#This Row],[ML]],IF(Table_Styles[[#This Row],[ML Default]]&lt;&gt;"",Table_Styles[[#This Row],[ML Default]],""))</f>
        <v/>
      </c>
      <c r="AK44" s="59"/>
      <c r="AL44" s="43"/>
      <c r="AM44" s="19" t="str">
        <f>IF(Table_Styles[[#This Row],[PT]]&lt;&gt;"",Table_Styles[[#This Row],[PT]],IF(Table_Styles[[#This Row],[PT Default]]&lt;&gt;"",Table_Styles[[#This Row],[PT Default]],""))</f>
        <v/>
      </c>
      <c r="AN44" s="59"/>
      <c r="AO44" s="43"/>
      <c r="AP44" s="19" t="str">
        <f>IF(Table_Styles[[#This Row],[PR]]&lt;&gt;"",Table_Styles[[#This Row],[PR]],IF(Table_Styles[[#This Row],[PR Default]]&lt;&gt;"",Table_Styles[[#This Row],[PR Default]],""))</f>
        <v/>
      </c>
      <c r="AQ44" s="59"/>
      <c r="AR44" s="43"/>
      <c r="AS44" s="19" t="str">
        <f>IF(Table_Styles[[#This Row],[PB]]&lt;&gt;"",Table_Styles[[#This Row],[PB]],IF(Table_Styles[[#This Row],[PB Default]]&lt;&gt;"",Table_Styles[[#This Row],[PB Default]],""))</f>
        <v/>
      </c>
      <c r="AT44" s="59"/>
      <c r="AU44" s="43" t="s">
        <v>322</v>
      </c>
      <c r="AV44" s="19" t="str">
        <f>IF(Table_Styles[[#This Row],[PL]]&lt;&gt;"",Table_Styles[[#This Row],[PL]],IF(Table_Styles[[#This Row],[PL Default]]&lt;&gt;"",Table_Styles[[#This Row],[PL Default]],""))</f>
        <v>30px</v>
      </c>
      <c r="AW44" s="59"/>
      <c r="AX44" s="41"/>
      <c r="AY44" s="19" t="str">
        <f>IF(Table_Styles[[#This Row],[BT]]&lt;&gt;"",Table_Styles[[#This Row],[BT]],IF(Table_Styles[[#This Row],[BT Default]]&lt;&gt;"",Table_Styles[[#This Row],[BT Default]],""))</f>
        <v/>
      </c>
      <c r="AZ44" s="59"/>
      <c r="BA44" s="41"/>
      <c r="BB44" s="19" t="str">
        <f>IF(Table_Styles[[#This Row],[BR]]&lt;&gt;"",Table_Styles[[#This Row],[BR]],IF(Table_Styles[[#This Row],[BR Default]]&lt;&gt;"",Table_Styles[[#This Row],[BR Default]],""))</f>
        <v/>
      </c>
      <c r="BC44" s="59"/>
      <c r="BD44" s="41"/>
      <c r="BE44" s="19" t="str">
        <f>IF(Table_Styles[[#This Row],[BB]]&lt;&gt;"",Table_Styles[[#This Row],[BB]],IF(Table_Styles[[#This Row],[BB Default]]&lt;&gt;"",Table_Styles[[#This Row],[BB Default]],""))</f>
        <v/>
      </c>
      <c r="BF44" s="59"/>
      <c r="BG44" s="41"/>
      <c r="BH44" s="19" t="str">
        <f>IF(Table_Styles[[#This Row],[BL]]&lt;&gt;"",Table_Styles[[#This Row],[BL]],IF(Table_Styles[[#This Row],[BL Default]]&lt;&gt;"",Table_Styles[[#This Row],[BL Default]],""))</f>
        <v/>
      </c>
      <c r="BI44" s="41"/>
      <c r="BJ44" s="41"/>
      <c r="BK44" s="19" t="str">
        <f>IF(Table_Styles[[#This Row],[Width]]&lt;&gt;"",Table_Styles[[#This Row],[Width]],IF(Table_Styles[[#This Row],[Width Default]]&lt;&gt;"",Table_Styles[[#This Row],[Width Default]],""))</f>
        <v/>
      </c>
      <c r="BL44" s="41"/>
      <c r="BM44" s="43"/>
      <c r="BN44" s="19" t="str">
        <f>IF(Table_Styles[[#This Row],[Height]]&lt;&gt;"",Table_Styles[[#This Row],[Height]],IF(Table_Styles[[#This Row],[Height Default]]&lt;&gt;"",Table_Styles[[#This Row],[Height Default]],""))</f>
        <v/>
      </c>
      <c r="BO44" s="19"/>
      <c r="BP44" s="19"/>
      <c r="BQ44" s="19" t="str">
        <f>IF(Table_Styles[[#This Row],[Top]]&lt;&gt;"",Table_Styles[[#This Row],[Top]],IF(Table_Styles[[#This Row],[Top Default]]&lt;&gt;"",Table_Styles[[#This Row],[Top Default]],""))</f>
        <v/>
      </c>
      <c r="BR44" s="19"/>
      <c r="BS44" s="19"/>
      <c r="BT44" s="19" t="str">
        <f>IF(Table_Styles[[#This Row],[Right]]&lt;&gt;"",Table_Styles[[#This Row],[Right]],IF(Table_Styles[[#This Row],[Right Default]]&lt;&gt;"",Table_Styles[[#This Row],[Right Default]],""))</f>
        <v/>
      </c>
      <c r="BU44" s="19"/>
      <c r="BV44" s="19"/>
      <c r="BW44" s="19" t="str">
        <f>IF(Table_Styles[[#This Row],[Bottom]]&lt;&gt;"",Table_Styles[[#This Row],[Bottom]],IF(Table_Styles[[#This Row],[Bottom Default]]&lt;&gt;"",Table_Styles[[#This Row],[Bottom Default]],""))</f>
        <v/>
      </c>
      <c r="BX44" s="19"/>
      <c r="BY44" s="19"/>
      <c r="BZ44" s="19" t="str">
        <f>IF(Table_Styles[[#This Row],[Left]]&lt;&gt;"",Table_Styles[[#This Row],[Left]],IF(Table_Styles[[#This Row],[Left Default]]&lt;&gt;"",Table_Styles[[#This Row],[Left Default]],""))</f>
        <v/>
      </c>
      <c r="CA44" s="59"/>
      <c r="CB44" s="22" t="str">
        <f>IF(AND(Table_Styles[[#This Row],[Selector]]&lt;&gt;"",Table_Styles[[#This Row],[Font Family Used]]&lt;&gt;"",Table_Styles[[#This Row],[Font Weight Used]]&lt;&gt;""),Table_Styles[[#This Row],[Font Family Used]]&amp;" "&amp;Table_Styles[[#This Row],[Font Weight Used]],"")</f>
        <v/>
      </c>
      <c r="CC44" s="22" t="str">
        <f ca="1">IF(AND(Table_Styles[[#This Row],[Selector]],COUNTIF(OFFSET(CC:CC,0,0,ROW()-1,1),"="&amp;Table_Styles[[#This Row],[Font]])=0),Table_Styles[[#This Row],[Font]],"")</f>
        <v/>
      </c>
      <c r="CD44" s="22" t="str">
        <f ca="1">IF(Table_Styles[[#This Row],[Unique Font]]&lt;&gt;"",
"{""fontFamily"":"""&amp;Table_Styles[[#This Row],[Font Family Used]]&amp;""",""fontWeight"":"&amp;Table_Styles[[#This Row],[Font Weight Used]]&amp;"}","")</f>
        <v/>
      </c>
      <c r="CE4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44" s="22" t="str">
        <f>IF(AND(Table_Styles[[#This Row],[Selector]]&lt;&gt;"", Table_Styles[[#This Row],[Config Properties]]&lt;&gt;""),
Table_Styles[[#This Row],[Selector]]&amp;" { "&amp;Table_Styles[[#This Row],[Config Properties]]&amp;" }","")</f>
        <v>formly-field div.terms-and-conditions ol { padding-left: 30px }</v>
      </c>
      <c r="CG44" s="22" t="str">
        <f xml:space="preserve">
SUBSTITUTE(SUBSTITUTE(SUBSTITUTE(SUBSTITUTE(SUBSTITUTE(SUBSTITUTE(SUBSTITUTE(SUBSTITUTE(Table_Styles[[#This Row],[Config]],
" {","{"),
"{ ","{"),
" }","}"),
"} ","}"),
" ,",","),
", ",","),
" :",":"),
": ",":")</f>
        <v>formly-field div.terms-and-conditions ol{padding-left:30px}</v>
      </c>
    </row>
    <row r="45" spans="2:85" ht="21" customHeight="1">
      <c r="B45" s="44" t="s">
        <v>635</v>
      </c>
      <c r="C45" s="96" t="s">
        <v>637</v>
      </c>
      <c r="D45" s="59"/>
      <c r="E45" s="41"/>
      <c r="F45" s="19" t="str">
        <f>IF(Table_Styles[[#This Row],[Font Family]]&lt;&gt;"",Table_Styles[[#This Row],[Font Family]],IF(Table_Styles[[#This Row],[Font Family Default]]&lt;&gt;"",Table_Styles[[#This Row],[Font Family Default]],""))</f>
        <v/>
      </c>
      <c r="G45" s="59"/>
      <c r="H45" s="43"/>
      <c r="I45" s="19" t="str">
        <f>IF(Table_Styles[[#This Row],[Font Size]]&lt;&gt;"",Table_Styles[[#This Row],[Font Size]],IF(Table_Styles[[#This Row],[Font Size Default]]&lt;&gt;"",Table_Styles[[#This Row],[Font Size Default]],""))</f>
        <v/>
      </c>
      <c r="J45" s="59"/>
      <c r="K45" s="41"/>
      <c r="L45" s="19" t="str">
        <f>IF(Table_Styles[[#This Row],[Font Weight]]&lt;&gt;"",Table_Styles[[#This Row],[Font Weight]],IF(Table_Styles[[#This Row],[Font Weight Default]]&lt;&gt;"",Table_Styles[[#This Row],[Font Weight Default]],""))</f>
        <v/>
      </c>
      <c r="M45" s="59"/>
      <c r="N45" s="41"/>
      <c r="O45" s="19" t="str">
        <f>IF(Table_Styles[[#This Row],[Colour]]&lt;&gt;"",Table_Styles[[#This Row],[Colour]],IF(Table_Styles[[#This Row],[Colour Default]]&lt;&gt;"",Table_Styles[[#This Row],[Colour Default]],""))</f>
        <v/>
      </c>
      <c r="P45" s="59"/>
      <c r="Q45" s="43"/>
      <c r="R45" s="19" t="str">
        <f>IF(Table_Styles[[#This Row],[Background]]&lt;&gt;"",Table_Styles[[#This Row],[Background]],IF(Table_Styles[[#This Row],[Background Default]]&lt;&gt;"",Table_Styles[[#This Row],[Background Default]],""))</f>
        <v/>
      </c>
      <c r="S45" s="59"/>
      <c r="T45" s="41"/>
      <c r="U45" s="19" t="str">
        <f>IF(Table_Styles[[#This Row],[Border]]&lt;&gt;"",Table_Styles[[#This Row],[Border]],IF(Table_Styles[[#This Row],[Border Default]]&lt;&gt;"",Table_Styles[[#This Row],[Border Default]],""))</f>
        <v/>
      </c>
      <c r="V45" s="41"/>
      <c r="W45" s="41"/>
      <c r="X45" s="19" t="str">
        <f>IF(Table_Styles[[#This Row],[Border Radius]]&lt;&gt;"",Table_Styles[[#This Row],[Border Radius]],IF(Table_Styles[[#This Row],[Border Radius Default]]&lt;&gt;"",Table_Styles[[#This Row],[Border Radius Default]],""))</f>
        <v/>
      </c>
      <c r="Y45" s="59"/>
      <c r="Z45" s="41"/>
      <c r="AA45" s="19" t="str">
        <f>IF(Table_Styles[[#This Row],[MT]]&lt;&gt;"",Table_Styles[[#This Row],[MT]],IF(Table_Styles[[#This Row],[MT Default]]&lt;&gt;"",Table_Styles[[#This Row],[MT Default]],""))</f>
        <v/>
      </c>
      <c r="AB45" s="59"/>
      <c r="AC45" s="41"/>
      <c r="AD45" s="19" t="str">
        <f>IF(Table_Styles[[#This Row],[MR]]&lt;&gt;"",Table_Styles[[#This Row],[MR]],IF(Table_Styles[[#This Row],[MR Default]]&lt;&gt;"",Table_Styles[[#This Row],[MR Default]],""))</f>
        <v/>
      </c>
      <c r="AE45" s="59"/>
      <c r="AF45" s="43"/>
      <c r="AG45" s="19" t="str">
        <f>IF(Table_Styles[[#This Row],[MB]]&lt;&gt;"",Table_Styles[[#This Row],[MB]],IF(Table_Styles[[#This Row],[MB Default]]&lt;&gt;"",Table_Styles[[#This Row],[MB Default]],""))</f>
        <v/>
      </c>
      <c r="AH45" s="59"/>
      <c r="AI45" s="41"/>
      <c r="AJ45" s="19" t="str">
        <f>IF(Table_Styles[[#This Row],[ML]]&lt;&gt;"",Table_Styles[[#This Row],[ML]],IF(Table_Styles[[#This Row],[ML Default]]&lt;&gt;"",Table_Styles[[#This Row],[ML Default]],""))</f>
        <v/>
      </c>
      <c r="AK45" s="59"/>
      <c r="AL45" s="43"/>
      <c r="AM45" s="19" t="str">
        <f>IF(Table_Styles[[#This Row],[PT]]&lt;&gt;"",Table_Styles[[#This Row],[PT]],IF(Table_Styles[[#This Row],[PT Default]]&lt;&gt;"",Table_Styles[[#This Row],[PT Default]],""))</f>
        <v/>
      </c>
      <c r="AN45" s="59"/>
      <c r="AO45" s="43"/>
      <c r="AP45" s="19" t="str">
        <f>IF(Table_Styles[[#This Row],[PR]]&lt;&gt;"",Table_Styles[[#This Row],[PR]],IF(Table_Styles[[#This Row],[PR Default]]&lt;&gt;"",Table_Styles[[#This Row],[PR Default]],""))</f>
        <v/>
      </c>
      <c r="AQ45" s="59"/>
      <c r="AR45" s="43"/>
      <c r="AS45" s="19" t="str">
        <f>IF(Table_Styles[[#This Row],[PB]]&lt;&gt;"",Table_Styles[[#This Row],[PB]],IF(Table_Styles[[#This Row],[PB Default]]&lt;&gt;"",Table_Styles[[#This Row],[PB Default]],""))</f>
        <v/>
      </c>
      <c r="AT45" s="59"/>
      <c r="AU45" s="43"/>
      <c r="AV45" s="19" t="str">
        <f>IF(Table_Styles[[#This Row],[PL]]&lt;&gt;"",Table_Styles[[#This Row],[PL]],IF(Table_Styles[[#This Row],[PL Default]]&lt;&gt;"",Table_Styles[[#This Row],[PL Default]],""))</f>
        <v/>
      </c>
      <c r="AW45" s="59"/>
      <c r="AX45" s="41"/>
      <c r="AY45" s="19" t="str">
        <f>IF(Table_Styles[[#This Row],[BT]]&lt;&gt;"",Table_Styles[[#This Row],[BT]],IF(Table_Styles[[#This Row],[BT Default]]&lt;&gt;"",Table_Styles[[#This Row],[BT Default]],""))</f>
        <v/>
      </c>
      <c r="AZ45" s="59"/>
      <c r="BA45" s="41"/>
      <c r="BB45" s="19" t="str">
        <f>IF(Table_Styles[[#This Row],[BR]]&lt;&gt;"",Table_Styles[[#This Row],[BR]],IF(Table_Styles[[#This Row],[BR Default]]&lt;&gt;"",Table_Styles[[#This Row],[BR Default]],""))</f>
        <v/>
      </c>
      <c r="BC45" s="59"/>
      <c r="BD45" s="41"/>
      <c r="BE45" s="19" t="str">
        <f>IF(Table_Styles[[#This Row],[BB]]&lt;&gt;"",Table_Styles[[#This Row],[BB]],IF(Table_Styles[[#This Row],[BB Default]]&lt;&gt;"",Table_Styles[[#This Row],[BB Default]],""))</f>
        <v/>
      </c>
      <c r="BF45" s="59"/>
      <c r="BG45" s="41"/>
      <c r="BH45" s="19" t="str">
        <f>IF(Table_Styles[[#This Row],[BL]]&lt;&gt;"",Table_Styles[[#This Row],[BL]],IF(Table_Styles[[#This Row],[BL Default]]&lt;&gt;"",Table_Styles[[#This Row],[BL Default]],""))</f>
        <v/>
      </c>
      <c r="BI45" s="41"/>
      <c r="BJ45" s="41"/>
      <c r="BK45" s="19" t="str">
        <f>IF(Table_Styles[[#This Row],[Width]]&lt;&gt;"",Table_Styles[[#This Row],[Width]],IF(Table_Styles[[#This Row],[Width Default]]&lt;&gt;"",Table_Styles[[#This Row],[Width Default]],""))</f>
        <v/>
      </c>
      <c r="BL45" s="41"/>
      <c r="BM45" s="43"/>
      <c r="BN45" s="19" t="str">
        <f>IF(Table_Styles[[#This Row],[Height]]&lt;&gt;"",Table_Styles[[#This Row],[Height]],IF(Table_Styles[[#This Row],[Height Default]]&lt;&gt;"",Table_Styles[[#This Row],[Height Default]],""))</f>
        <v/>
      </c>
      <c r="BO45" s="19"/>
      <c r="BP45" s="19"/>
      <c r="BQ45" s="19" t="str">
        <f>IF(Table_Styles[[#This Row],[Top]]&lt;&gt;"",Table_Styles[[#This Row],[Top]],IF(Table_Styles[[#This Row],[Top Default]]&lt;&gt;"",Table_Styles[[#This Row],[Top Default]],""))</f>
        <v/>
      </c>
      <c r="BR45" s="19"/>
      <c r="BS45" s="19"/>
      <c r="BT45" s="19" t="str">
        <f>IF(Table_Styles[[#This Row],[Right]]&lt;&gt;"",Table_Styles[[#This Row],[Right]],IF(Table_Styles[[#This Row],[Right Default]]&lt;&gt;"",Table_Styles[[#This Row],[Right Default]],""))</f>
        <v/>
      </c>
      <c r="BU45" s="19"/>
      <c r="BV45" s="19"/>
      <c r="BW45" s="19" t="str">
        <f>IF(Table_Styles[[#This Row],[Bottom]]&lt;&gt;"",Table_Styles[[#This Row],[Bottom]],IF(Table_Styles[[#This Row],[Bottom Default]]&lt;&gt;"",Table_Styles[[#This Row],[Bottom Default]],""))</f>
        <v/>
      </c>
      <c r="BX45" s="19"/>
      <c r="BY45" s="19"/>
      <c r="BZ45" s="19" t="str">
        <f>IF(Table_Styles[[#This Row],[Left]]&lt;&gt;"",Table_Styles[[#This Row],[Left]],IF(Table_Styles[[#This Row],[Left Default]]&lt;&gt;"",Table_Styles[[#This Row],[Left Default]],""))</f>
        <v/>
      </c>
      <c r="CA45" s="59"/>
      <c r="CB45" s="22" t="str">
        <f>IF(AND(Table_Styles[[#This Row],[Selector]]&lt;&gt;"",Table_Styles[[#This Row],[Font Family Used]]&lt;&gt;"",Table_Styles[[#This Row],[Font Weight Used]]&lt;&gt;""),Table_Styles[[#This Row],[Font Family Used]]&amp;" "&amp;Table_Styles[[#This Row],[Font Weight Used]],"")</f>
        <v/>
      </c>
      <c r="CC45" s="22" t="str">
        <f ca="1">IF(AND(Table_Styles[[#This Row],[Selector]],COUNTIF(OFFSET(CC:CC,0,0,ROW()-1,1),"="&amp;Table_Styles[[#This Row],[Font]])=0),Table_Styles[[#This Row],[Font]],"")</f>
        <v/>
      </c>
      <c r="CD45" s="22" t="str">
        <f ca="1">IF(Table_Styles[[#This Row],[Unique Font]]&lt;&gt;"",
"{""fontFamily"":"""&amp;Table_Styles[[#This Row],[Font Family Used]]&amp;""",""fontWeight"":"&amp;Table_Styles[[#This Row],[Font Weight Used]]&amp;"}","")</f>
        <v/>
      </c>
      <c r="CE4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5" s="22" t="str">
        <f>IF(AND(Table_Styles[[#This Row],[Selector]]&lt;&gt;"", Table_Styles[[#This Row],[Config Properties]]&lt;&gt;""),
Table_Styles[[#This Row],[Selector]]&amp;" { "&amp;Table_Styles[[#This Row],[Config Properties]]&amp;" }","")</f>
        <v/>
      </c>
      <c r="CG45" s="22" t="str">
        <f xml:space="preserve">
SUBSTITUTE(SUBSTITUTE(SUBSTITUTE(SUBSTITUTE(SUBSTITUTE(SUBSTITUTE(SUBSTITUTE(SUBSTITUTE(Table_Styles[[#This Row],[Config]],
" {","{"),
"{ ","{"),
" }","}"),
"} ","}"),
" ,",","),
", ",","),
" :",":"),
": ",":")</f>
        <v/>
      </c>
    </row>
    <row r="46" spans="2:85" ht="21" customHeight="1">
      <c r="B46" s="22" t="s">
        <v>558</v>
      </c>
      <c r="C46" s="95" t="s">
        <v>626</v>
      </c>
      <c r="D46" s="59"/>
      <c r="E46" s="41"/>
      <c r="F46" s="19" t="str">
        <f>IF(Table_Styles[[#This Row],[Font Family]]&lt;&gt;"",Table_Styles[[#This Row],[Font Family]],IF(Table_Styles[[#This Row],[Font Family Default]]&lt;&gt;"",Table_Styles[[#This Row],[Font Family Default]],""))</f>
        <v/>
      </c>
      <c r="G46" s="59"/>
      <c r="H46" s="41"/>
      <c r="I46" s="19" t="str">
        <f>IF(Table_Styles[[#This Row],[Font Size]]&lt;&gt;"",Table_Styles[[#This Row],[Font Size]],IF(Table_Styles[[#This Row],[Font Size Default]]&lt;&gt;"",Table_Styles[[#This Row],[Font Size Default]],""))</f>
        <v/>
      </c>
      <c r="J46" s="59"/>
      <c r="K46" s="41"/>
      <c r="L46" s="19" t="str">
        <f>IF(Table_Styles[[#This Row],[Font Weight]]&lt;&gt;"",Table_Styles[[#This Row],[Font Weight]],IF(Table_Styles[[#This Row],[Font Weight Default]]&lt;&gt;"",Table_Styles[[#This Row],[Font Weight Default]],""))</f>
        <v/>
      </c>
      <c r="M46" s="59"/>
      <c r="N46" s="41"/>
      <c r="O46" s="19" t="str">
        <f>IF(Table_Styles[[#This Row],[Colour]]&lt;&gt;"",Table_Styles[[#This Row],[Colour]],IF(Table_Styles[[#This Row],[Colour Default]]&lt;&gt;"",Table_Styles[[#This Row],[Colour Default]],""))</f>
        <v/>
      </c>
      <c r="P46" s="59"/>
      <c r="Q46" s="41"/>
      <c r="R46" s="19" t="str">
        <f>IF(Table_Styles[[#This Row],[Background]]&lt;&gt;"",Table_Styles[[#This Row],[Background]],IF(Table_Styles[[#This Row],[Background Default]]&lt;&gt;"",Table_Styles[[#This Row],[Background Default]],""))</f>
        <v/>
      </c>
      <c r="S46" s="59"/>
      <c r="T46" s="41"/>
      <c r="U46" s="19" t="str">
        <f>IF(Table_Styles[[#This Row],[Border]]&lt;&gt;"",Table_Styles[[#This Row],[Border]],IF(Table_Styles[[#This Row],[Border Default]]&lt;&gt;"",Table_Styles[[#This Row],[Border Default]],""))</f>
        <v/>
      </c>
      <c r="V46" s="41"/>
      <c r="W46" s="41"/>
      <c r="X46" s="19" t="str">
        <f>IF(Table_Styles[[#This Row],[Border Radius]]&lt;&gt;"",Table_Styles[[#This Row],[Border Radius]],IF(Table_Styles[[#This Row],[Border Radius Default]]&lt;&gt;"",Table_Styles[[#This Row],[Border Radius Default]],""))</f>
        <v/>
      </c>
      <c r="Y46" s="59"/>
      <c r="Z46" s="41"/>
      <c r="AA46" s="19" t="str">
        <f>IF(Table_Styles[[#This Row],[MT]]&lt;&gt;"",Table_Styles[[#This Row],[MT]],IF(Table_Styles[[#This Row],[MT Default]]&lt;&gt;"",Table_Styles[[#This Row],[MT Default]],""))</f>
        <v/>
      </c>
      <c r="AB46" s="59"/>
      <c r="AC46" s="41"/>
      <c r="AD46" s="19" t="str">
        <f>IF(Table_Styles[[#This Row],[MR]]&lt;&gt;"",Table_Styles[[#This Row],[MR]],IF(Table_Styles[[#This Row],[MR Default]]&lt;&gt;"",Table_Styles[[#This Row],[MR Default]],""))</f>
        <v/>
      </c>
      <c r="AE46" s="59"/>
      <c r="AF46" s="41" t="s">
        <v>627</v>
      </c>
      <c r="AG46" s="19" t="str">
        <f>IF(Table_Styles[[#This Row],[MB]]&lt;&gt;"",Table_Styles[[#This Row],[MB]],IF(Table_Styles[[#This Row],[MB Default]]&lt;&gt;"",Table_Styles[[#This Row],[MB Default]],""))</f>
        <v>-15px</v>
      </c>
      <c r="AH46" s="59"/>
      <c r="AI46" s="41"/>
      <c r="AJ46" s="19" t="str">
        <f>IF(Table_Styles[[#This Row],[ML]]&lt;&gt;"",Table_Styles[[#This Row],[ML]],IF(Table_Styles[[#This Row],[ML Default]]&lt;&gt;"",Table_Styles[[#This Row],[ML Default]],""))</f>
        <v/>
      </c>
      <c r="AK46" s="59"/>
      <c r="AL46" s="41"/>
      <c r="AM46" s="19" t="str">
        <f>IF(Table_Styles[[#This Row],[PT]]&lt;&gt;"",Table_Styles[[#This Row],[PT]],IF(Table_Styles[[#This Row],[PT Default]]&lt;&gt;"",Table_Styles[[#This Row],[PT Default]],""))</f>
        <v/>
      </c>
      <c r="AN46" s="59"/>
      <c r="AO46" s="41"/>
      <c r="AP46" s="19" t="str">
        <f>IF(Table_Styles[[#This Row],[PR]]&lt;&gt;"",Table_Styles[[#This Row],[PR]],IF(Table_Styles[[#This Row],[PR Default]]&lt;&gt;"",Table_Styles[[#This Row],[PR Default]],""))</f>
        <v/>
      </c>
      <c r="AQ46" s="59"/>
      <c r="AR46" s="41"/>
      <c r="AS46" s="19" t="str">
        <f>IF(Table_Styles[[#This Row],[PB]]&lt;&gt;"",Table_Styles[[#This Row],[PB]],IF(Table_Styles[[#This Row],[PB Default]]&lt;&gt;"",Table_Styles[[#This Row],[PB Default]],""))</f>
        <v/>
      </c>
      <c r="AT46" s="59"/>
      <c r="AU46" s="41"/>
      <c r="AV46" s="19" t="str">
        <f>IF(Table_Styles[[#This Row],[PL]]&lt;&gt;"",Table_Styles[[#This Row],[PL]],IF(Table_Styles[[#This Row],[PL Default]]&lt;&gt;"",Table_Styles[[#This Row],[PL Default]],""))</f>
        <v/>
      </c>
      <c r="AW46" s="59"/>
      <c r="AX46" s="41"/>
      <c r="AY46" s="19" t="str">
        <f>IF(Table_Styles[[#This Row],[BT]]&lt;&gt;"",Table_Styles[[#This Row],[BT]],IF(Table_Styles[[#This Row],[BT Default]]&lt;&gt;"",Table_Styles[[#This Row],[BT Default]],""))</f>
        <v/>
      </c>
      <c r="AZ46" s="59"/>
      <c r="BA46" s="41"/>
      <c r="BB46" s="19" t="str">
        <f>IF(Table_Styles[[#This Row],[BR]]&lt;&gt;"",Table_Styles[[#This Row],[BR]],IF(Table_Styles[[#This Row],[BR Default]]&lt;&gt;"",Table_Styles[[#This Row],[BR Default]],""))</f>
        <v/>
      </c>
      <c r="BC46" s="59"/>
      <c r="BD46" s="41"/>
      <c r="BE46" s="19" t="str">
        <f>IF(Table_Styles[[#This Row],[BB]]&lt;&gt;"",Table_Styles[[#This Row],[BB]],IF(Table_Styles[[#This Row],[BB Default]]&lt;&gt;"",Table_Styles[[#This Row],[BB Default]],""))</f>
        <v/>
      </c>
      <c r="BF46" s="59"/>
      <c r="BG46" s="41"/>
      <c r="BH46" s="19" t="str">
        <f>IF(Table_Styles[[#This Row],[BL]]&lt;&gt;"",Table_Styles[[#This Row],[BL]],IF(Table_Styles[[#This Row],[BL Default]]&lt;&gt;"",Table_Styles[[#This Row],[BL Default]],""))</f>
        <v/>
      </c>
      <c r="BI46" s="41"/>
      <c r="BJ46" s="41"/>
      <c r="BK46" s="19" t="str">
        <f>IF(Table_Styles[[#This Row],[Width]]&lt;&gt;"",Table_Styles[[#This Row],[Width]],IF(Table_Styles[[#This Row],[Width Default]]&lt;&gt;"",Table_Styles[[#This Row],[Width Default]],""))</f>
        <v/>
      </c>
      <c r="BL46" s="41"/>
      <c r="BM46" s="41"/>
      <c r="BN46" s="19" t="str">
        <f>IF(Table_Styles[[#This Row],[Height]]&lt;&gt;"",Table_Styles[[#This Row],[Height]],IF(Table_Styles[[#This Row],[Height Default]]&lt;&gt;"",Table_Styles[[#This Row],[Height Default]],""))</f>
        <v/>
      </c>
      <c r="BO46" s="19"/>
      <c r="BP46" s="19"/>
      <c r="BQ46" s="19" t="str">
        <f>IF(Table_Styles[[#This Row],[Top]]&lt;&gt;"",Table_Styles[[#This Row],[Top]],IF(Table_Styles[[#This Row],[Top Default]]&lt;&gt;"",Table_Styles[[#This Row],[Top Default]],""))</f>
        <v/>
      </c>
      <c r="BR46" s="19"/>
      <c r="BS46" s="19"/>
      <c r="BT46" s="19" t="str">
        <f>IF(Table_Styles[[#This Row],[Right]]&lt;&gt;"",Table_Styles[[#This Row],[Right]],IF(Table_Styles[[#This Row],[Right Default]]&lt;&gt;"",Table_Styles[[#This Row],[Right Default]],""))</f>
        <v/>
      </c>
      <c r="BU46" s="19"/>
      <c r="BV46" s="19"/>
      <c r="BW46" s="19" t="str">
        <f>IF(Table_Styles[[#This Row],[Bottom]]&lt;&gt;"",Table_Styles[[#This Row],[Bottom]],IF(Table_Styles[[#This Row],[Bottom Default]]&lt;&gt;"",Table_Styles[[#This Row],[Bottom Default]],""))</f>
        <v/>
      </c>
      <c r="BX46" s="19"/>
      <c r="BY46" s="19"/>
      <c r="BZ46" s="19" t="str">
        <f>IF(Table_Styles[[#This Row],[Left]]&lt;&gt;"",Table_Styles[[#This Row],[Left]],IF(Table_Styles[[#This Row],[Left Default]]&lt;&gt;"",Table_Styles[[#This Row],[Left Default]],""))</f>
        <v/>
      </c>
      <c r="CA46" s="59"/>
      <c r="CB46" s="22" t="str">
        <f>IF(AND(Table_Styles[[#This Row],[Selector]]&lt;&gt;"",Table_Styles[[#This Row],[Font Family Used]]&lt;&gt;"",Table_Styles[[#This Row],[Font Weight Used]]&lt;&gt;""),Table_Styles[[#This Row],[Font Family Used]]&amp;" "&amp;Table_Styles[[#This Row],[Font Weight Used]],"")</f>
        <v/>
      </c>
      <c r="CC46" s="22" t="str">
        <f ca="1">IF(AND(Table_Styles[[#This Row],[Selector]],COUNTIF(OFFSET(CC:CC,0,0,ROW()-1,1),"="&amp;Table_Styles[[#This Row],[Font]])=0),Table_Styles[[#This Row],[Font]],"")</f>
        <v/>
      </c>
      <c r="CD46" s="22" t="str">
        <f ca="1">IF(Table_Styles[[#This Row],[Unique Font]]&lt;&gt;"",
"{""fontFamily"":"""&amp;Table_Styles[[#This Row],[Font Family Used]]&amp;""",""fontWeight"":"&amp;Table_Styles[[#This Row],[Font Weight Used]]&amp;"}","")</f>
        <v/>
      </c>
      <c r="CE4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46" s="22" t="str">
        <f>IF(AND(Table_Styles[[#This Row],[Selector]]&lt;&gt;"", Table_Styles[[#This Row],[Config Properties]]&lt;&gt;""),
Table_Styles[[#This Row],[Selector]]&amp;" { "&amp;Table_Styles[[#This Row],[Config Properties]]&amp;" }","")</f>
        <v>formly-field .content-field { margin-bottom: -15px }</v>
      </c>
      <c r="CG46" s="22" t="str">
        <f xml:space="preserve">
SUBSTITUTE(SUBSTITUTE(SUBSTITUTE(SUBSTITUTE(SUBSTITUTE(SUBSTITUTE(SUBSTITUTE(SUBSTITUTE(Table_Styles[[#This Row],[Config]],
" {","{"),
"{ ","{"),
" }","}"),
"} ","}"),
" ,",","),
", ",","),
" :",":"),
": ",":")</f>
        <v>formly-field .content-field{margin-bottom:-15px}</v>
      </c>
    </row>
    <row r="47" spans="2:85" ht="21" customHeight="1" thickBot="1">
      <c r="B47" s="67" t="s">
        <v>366</v>
      </c>
      <c r="C47" s="67"/>
      <c r="D47" s="77"/>
      <c r="E47" s="77"/>
      <c r="F47" s="67" t="str">
        <f>IF(Table_Styles[[#This Row],[Font Family]]&lt;&gt;"",Table_Styles[[#This Row],[Font Family]],IF(Table_Styles[[#This Row],[Font Family Default]]&lt;&gt;"",Table_Styles[[#This Row],[Font Family Default]],""))</f>
        <v/>
      </c>
      <c r="G47" s="77"/>
      <c r="H47" s="77"/>
      <c r="I47" s="67" t="str">
        <f>IF(Table_Styles[[#This Row],[Font Size]]&lt;&gt;"",Table_Styles[[#This Row],[Font Size]],IF(Table_Styles[[#This Row],[Font Size Default]]&lt;&gt;"",Table_Styles[[#This Row],[Font Size Default]],""))</f>
        <v/>
      </c>
      <c r="J47" s="77"/>
      <c r="K47" s="77"/>
      <c r="L47" s="67" t="str">
        <f>IF(Table_Styles[[#This Row],[Font Weight]]&lt;&gt;"",Table_Styles[[#This Row],[Font Weight]],IF(Table_Styles[[#This Row],[Font Weight Default]]&lt;&gt;"",Table_Styles[[#This Row],[Font Weight Default]],""))</f>
        <v/>
      </c>
      <c r="M47" s="77"/>
      <c r="N47" s="77"/>
      <c r="O47" s="67" t="str">
        <f>IF(Table_Styles[[#This Row],[Colour]]&lt;&gt;"",Table_Styles[[#This Row],[Colour]],IF(Table_Styles[[#This Row],[Colour Default]]&lt;&gt;"",Table_Styles[[#This Row],[Colour Default]],""))</f>
        <v/>
      </c>
      <c r="P47" s="77"/>
      <c r="Q47" s="77"/>
      <c r="R47" s="67" t="str">
        <f>IF(Table_Styles[[#This Row],[Background]]&lt;&gt;"",Table_Styles[[#This Row],[Background]],IF(Table_Styles[[#This Row],[Background Default]]&lt;&gt;"",Table_Styles[[#This Row],[Background Default]],""))</f>
        <v/>
      </c>
      <c r="S47" s="77"/>
      <c r="T47" s="77"/>
      <c r="U47" s="67" t="str">
        <f>IF(Table_Styles[[#This Row],[Border]]&lt;&gt;"",Table_Styles[[#This Row],[Border]],IF(Table_Styles[[#This Row],[Border Default]]&lt;&gt;"",Table_Styles[[#This Row],[Border Default]],""))</f>
        <v/>
      </c>
      <c r="V47" s="77"/>
      <c r="W47" s="77"/>
      <c r="X47" s="67" t="str">
        <f>IF(Table_Styles[[#This Row],[Border Radius]]&lt;&gt;"",Table_Styles[[#This Row],[Border Radius]],IF(Table_Styles[[#This Row],[Border Radius Default]]&lt;&gt;"",Table_Styles[[#This Row],[Border Radius Default]],""))</f>
        <v/>
      </c>
      <c r="Y47" s="77"/>
      <c r="Z47" s="77"/>
      <c r="AA47" s="67" t="str">
        <f>IF(Table_Styles[[#This Row],[MT]]&lt;&gt;"",Table_Styles[[#This Row],[MT]],IF(Table_Styles[[#This Row],[MT Default]]&lt;&gt;"",Table_Styles[[#This Row],[MT Default]],""))</f>
        <v/>
      </c>
      <c r="AB47" s="77"/>
      <c r="AC47" s="77"/>
      <c r="AD47" s="67" t="str">
        <f>IF(Table_Styles[[#This Row],[MR]]&lt;&gt;"",Table_Styles[[#This Row],[MR]],IF(Table_Styles[[#This Row],[MR Default]]&lt;&gt;"",Table_Styles[[#This Row],[MR Default]],""))</f>
        <v/>
      </c>
      <c r="AE47" s="77"/>
      <c r="AF47" s="77"/>
      <c r="AG47" s="67" t="str">
        <f>IF(Table_Styles[[#This Row],[MB]]&lt;&gt;"",Table_Styles[[#This Row],[MB]],IF(Table_Styles[[#This Row],[MB Default]]&lt;&gt;"",Table_Styles[[#This Row],[MB Default]],""))</f>
        <v/>
      </c>
      <c r="AH47" s="77"/>
      <c r="AI47" s="77"/>
      <c r="AJ47" s="67" t="str">
        <f>IF(Table_Styles[[#This Row],[ML]]&lt;&gt;"",Table_Styles[[#This Row],[ML]],IF(Table_Styles[[#This Row],[ML Default]]&lt;&gt;"",Table_Styles[[#This Row],[ML Default]],""))</f>
        <v/>
      </c>
      <c r="AK47" s="77"/>
      <c r="AL47" s="77"/>
      <c r="AM47" s="67" t="str">
        <f>IF(Table_Styles[[#This Row],[PT]]&lt;&gt;"",Table_Styles[[#This Row],[PT]],IF(Table_Styles[[#This Row],[PT Default]]&lt;&gt;"",Table_Styles[[#This Row],[PT Default]],""))</f>
        <v/>
      </c>
      <c r="AN47" s="77"/>
      <c r="AO47" s="77"/>
      <c r="AP47" s="67" t="str">
        <f>IF(Table_Styles[[#This Row],[PR]]&lt;&gt;"",Table_Styles[[#This Row],[PR]],IF(Table_Styles[[#This Row],[PR Default]]&lt;&gt;"",Table_Styles[[#This Row],[PR Default]],""))</f>
        <v/>
      </c>
      <c r="AQ47" s="77"/>
      <c r="AR47" s="77"/>
      <c r="AS47" s="67" t="str">
        <f>IF(Table_Styles[[#This Row],[PB]]&lt;&gt;"",Table_Styles[[#This Row],[PB]],IF(Table_Styles[[#This Row],[PB Default]]&lt;&gt;"",Table_Styles[[#This Row],[PB Default]],""))</f>
        <v/>
      </c>
      <c r="AT47" s="77"/>
      <c r="AU47" s="77"/>
      <c r="AV47" s="67" t="str">
        <f>IF(Table_Styles[[#This Row],[PL]]&lt;&gt;"",Table_Styles[[#This Row],[PL]],IF(Table_Styles[[#This Row],[PL Default]]&lt;&gt;"",Table_Styles[[#This Row],[PL Default]],""))</f>
        <v/>
      </c>
      <c r="AW47" s="77"/>
      <c r="AX47" s="77"/>
      <c r="AY47" s="67" t="str">
        <f>IF(Table_Styles[[#This Row],[BT]]&lt;&gt;"",Table_Styles[[#This Row],[BT]],IF(Table_Styles[[#This Row],[BT Default]]&lt;&gt;"",Table_Styles[[#This Row],[BT Default]],""))</f>
        <v/>
      </c>
      <c r="AZ47" s="77"/>
      <c r="BA47" s="77"/>
      <c r="BB47" s="67" t="str">
        <f>IF(Table_Styles[[#This Row],[BR]]&lt;&gt;"",Table_Styles[[#This Row],[BR]],IF(Table_Styles[[#This Row],[BR Default]]&lt;&gt;"",Table_Styles[[#This Row],[BR Default]],""))</f>
        <v/>
      </c>
      <c r="BC47" s="77"/>
      <c r="BD47" s="77"/>
      <c r="BE47" s="67" t="str">
        <f>IF(Table_Styles[[#This Row],[BB]]&lt;&gt;"",Table_Styles[[#This Row],[BB]],IF(Table_Styles[[#This Row],[BB Default]]&lt;&gt;"",Table_Styles[[#This Row],[BB Default]],""))</f>
        <v/>
      </c>
      <c r="BF47" s="77"/>
      <c r="BG47" s="77"/>
      <c r="BH47" s="67" t="str">
        <f>IF(Table_Styles[[#This Row],[BL]]&lt;&gt;"",Table_Styles[[#This Row],[BL]],IF(Table_Styles[[#This Row],[BL Default]]&lt;&gt;"",Table_Styles[[#This Row],[BL Default]],""))</f>
        <v/>
      </c>
      <c r="BI47" s="77"/>
      <c r="BJ47" s="77"/>
      <c r="BK47" s="67" t="str">
        <f>IF(Table_Styles[[#This Row],[Width]]&lt;&gt;"",Table_Styles[[#This Row],[Width]],IF(Table_Styles[[#This Row],[Width Default]]&lt;&gt;"",Table_Styles[[#This Row],[Width Default]],""))</f>
        <v/>
      </c>
      <c r="BL47" s="77"/>
      <c r="BM47" s="77"/>
      <c r="BN47" s="67" t="str">
        <f>IF(Table_Styles[[#This Row],[Height]]&lt;&gt;"",Table_Styles[[#This Row],[Height]],IF(Table_Styles[[#This Row],[Height Default]]&lt;&gt;"",Table_Styles[[#This Row],[Height Default]],""))</f>
        <v/>
      </c>
      <c r="BO47" s="67"/>
      <c r="BP47" s="67"/>
      <c r="BQ47" s="67" t="str">
        <f>IF(Table_Styles[[#This Row],[Top]]&lt;&gt;"",Table_Styles[[#This Row],[Top]],IF(Table_Styles[[#This Row],[Top Default]]&lt;&gt;"",Table_Styles[[#This Row],[Top Default]],""))</f>
        <v/>
      </c>
      <c r="BR47" s="67"/>
      <c r="BS47" s="67"/>
      <c r="BT47" s="67" t="str">
        <f>IF(Table_Styles[[#This Row],[Right]]&lt;&gt;"",Table_Styles[[#This Row],[Right]],IF(Table_Styles[[#This Row],[Right Default]]&lt;&gt;"",Table_Styles[[#This Row],[Right Default]],""))</f>
        <v/>
      </c>
      <c r="BU47" s="67"/>
      <c r="BV47" s="67"/>
      <c r="BW47" s="67" t="str">
        <f>IF(Table_Styles[[#This Row],[Bottom]]&lt;&gt;"",Table_Styles[[#This Row],[Bottom]],IF(Table_Styles[[#This Row],[Bottom Default]]&lt;&gt;"",Table_Styles[[#This Row],[Bottom Default]],""))</f>
        <v/>
      </c>
      <c r="BX47" s="67"/>
      <c r="BY47" s="67"/>
      <c r="BZ47" s="67" t="str">
        <f>IF(Table_Styles[[#This Row],[Left]]&lt;&gt;"",Table_Styles[[#This Row],[Left]],IF(Table_Styles[[#This Row],[Left Default]]&lt;&gt;"",Table_Styles[[#This Row],[Left Default]],""))</f>
        <v/>
      </c>
      <c r="CA47" s="77"/>
      <c r="CB47" s="67" t="str">
        <f>IF(AND(Table_Styles[[#This Row],[Selector]]&lt;&gt;"",Table_Styles[[#This Row],[Font Family Used]]&lt;&gt;"",Table_Styles[[#This Row],[Font Weight Used]]&lt;&gt;""),Table_Styles[[#This Row],[Font Family Used]]&amp;" "&amp;Table_Styles[[#This Row],[Font Weight Used]],"")</f>
        <v/>
      </c>
      <c r="CC47" s="67" t="str">
        <f ca="1">IF(AND(Table_Styles[[#This Row],[Selector]],COUNTIF(OFFSET(CC:CC,0,0,ROW()-1,1),"="&amp;Table_Styles[[#This Row],[Font]])=0),Table_Styles[[#This Row],[Font]],"")</f>
        <v/>
      </c>
      <c r="CD47" s="67" t="str">
        <f ca="1">IF(Table_Styles[[#This Row],[Unique Font]]&lt;&gt;"",
"{""fontFamily"":"""&amp;Table_Styles[[#This Row],[Font Family Used]]&amp;""",""fontWeight"":"&amp;Table_Styles[[#This Row],[Font Weight Used]]&amp;"}","")</f>
        <v/>
      </c>
      <c r="CE47"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7" s="67" t="str">
        <f>IF(AND(Table_Styles[[#This Row],[Selector]]&lt;&gt;"", Table_Styles[[#This Row],[Config Properties]]&lt;&gt;""),
Table_Styles[[#This Row],[Selector]]&amp;" { "&amp;Table_Styles[[#This Row],[Config Properties]]&amp;" }","")</f>
        <v/>
      </c>
      <c r="CG47" s="67" t="str">
        <f xml:space="preserve">
SUBSTITUTE(SUBSTITUTE(SUBSTITUTE(SUBSTITUTE(SUBSTITUTE(SUBSTITUTE(SUBSTITUTE(SUBSTITUTE(Table_Styles[[#This Row],[Config]],
" {","{"),
"{ ","{"),
" }","}"),
"} ","}"),
" ,",","),
", ",","),
" :",":"),
": ",":")</f>
        <v/>
      </c>
    </row>
    <row r="48" spans="2:85" ht="21" customHeight="1">
      <c r="B48" t="s">
        <v>1107</v>
      </c>
      <c r="C48" t="s">
        <v>1108</v>
      </c>
      <c r="D48"/>
      <c r="E48"/>
      <c r="F48" t="str">
        <f>IF(Table_Styles[[#This Row],[Font Family]]&lt;&gt;"",Table_Styles[[#This Row],[Font Family]],IF(Table_Styles[[#This Row],[Font Family Default]]&lt;&gt;"",Table_Styles[[#This Row],[Font Family Default]],""))</f>
        <v/>
      </c>
      <c r="G48"/>
      <c r="H48"/>
      <c r="I48" t="str">
        <f>IF(Table_Styles[[#This Row],[Font Size]]&lt;&gt;"",Table_Styles[[#This Row],[Font Size]],IF(Table_Styles[[#This Row],[Font Size Default]]&lt;&gt;"",Table_Styles[[#This Row],[Font Size Default]],""))</f>
        <v/>
      </c>
      <c r="J48"/>
      <c r="K48"/>
      <c r="L48" t="str">
        <f>IF(Table_Styles[[#This Row],[Font Weight]]&lt;&gt;"",Table_Styles[[#This Row],[Font Weight]],IF(Table_Styles[[#This Row],[Font Weight Default]]&lt;&gt;"",Table_Styles[[#This Row],[Font Weight Default]],""))</f>
        <v/>
      </c>
      <c r="M48"/>
      <c r="N48"/>
      <c r="O48" t="str">
        <f>IF(Table_Styles[[#This Row],[Colour]]&lt;&gt;"",Table_Styles[[#This Row],[Colour]],IF(Table_Styles[[#This Row],[Colour Default]]&lt;&gt;"",Table_Styles[[#This Row],[Colour Default]],""))</f>
        <v/>
      </c>
      <c r="P48"/>
      <c r="Q48"/>
      <c r="R48" t="str">
        <f>IF(Table_Styles[[#This Row],[Background]]&lt;&gt;"",Table_Styles[[#This Row],[Background]],IF(Table_Styles[[#This Row],[Background Default]]&lt;&gt;"",Table_Styles[[#This Row],[Background Default]],""))</f>
        <v/>
      </c>
      <c r="S48"/>
      <c r="T48"/>
      <c r="U48" t="str">
        <f>IF(Table_Styles[[#This Row],[Border]]&lt;&gt;"",Table_Styles[[#This Row],[Border]],IF(Table_Styles[[#This Row],[Border Default]]&lt;&gt;"",Table_Styles[[#This Row],[Border Default]],""))</f>
        <v/>
      </c>
      <c r="V48"/>
      <c r="W48"/>
      <c r="X48" t="str">
        <f>IF(Table_Styles[[#This Row],[Border Radius]]&lt;&gt;"",Table_Styles[[#This Row],[Border Radius]],IF(Table_Styles[[#This Row],[Border Radius Default]]&lt;&gt;"",Table_Styles[[#This Row],[Border Radius Default]],""))</f>
        <v/>
      </c>
      <c r="Y48"/>
      <c r="Z48" s="57"/>
      <c r="AA48" t="str">
        <f>IF(Table_Styles[[#This Row],[MT]]&lt;&gt;"",Table_Styles[[#This Row],[MT]],IF(Table_Styles[[#This Row],[MT Default]]&lt;&gt;"",Table_Styles[[#This Row],[MT Default]],""))</f>
        <v/>
      </c>
      <c r="AB48"/>
      <c r="AC48"/>
      <c r="AD48" t="str">
        <f>IF(Table_Styles[[#This Row],[MR]]&lt;&gt;"",Table_Styles[[#This Row],[MR]],IF(Table_Styles[[#This Row],[MR Default]]&lt;&gt;"",Table_Styles[[#This Row],[MR Default]],""))</f>
        <v/>
      </c>
      <c r="AE48" s="1"/>
      <c r="AF48" s="1"/>
      <c r="AG48" t="str">
        <f>IF(Table_Styles[[#This Row],[MB]]&lt;&gt;"",Table_Styles[[#This Row],[MB]],IF(Table_Styles[[#This Row],[MB Default]]&lt;&gt;"",Table_Styles[[#This Row],[MB Default]],""))</f>
        <v/>
      </c>
      <c r="AH48"/>
      <c r="AI48"/>
      <c r="AJ48" t="str">
        <f>IF(Table_Styles[[#This Row],[ML]]&lt;&gt;"",Table_Styles[[#This Row],[ML]],IF(Table_Styles[[#This Row],[ML Default]]&lt;&gt;"",Table_Styles[[#This Row],[ML Default]],""))</f>
        <v/>
      </c>
      <c r="AK48"/>
      <c r="AL48"/>
      <c r="AM48" t="str">
        <f>IF(Table_Styles[[#This Row],[PT]]&lt;&gt;"",Table_Styles[[#This Row],[PT]],IF(Table_Styles[[#This Row],[PT Default]]&lt;&gt;"",Table_Styles[[#This Row],[PT Default]],""))</f>
        <v/>
      </c>
      <c r="AN48"/>
      <c r="AO48"/>
      <c r="AP48" t="str">
        <f>IF(Table_Styles[[#This Row],[PR]]&lt;&gt;"",Table_Styles[[#This Row],[PR]],IF(Table_Styles[[#This Row],[PR Default]]&lt;&gt;"",Table_Styles[[#This Row],[PR Default]],""))</f>
        <v/>
      </c>
      <c r="AQ48"/>
      <c r="AR48"/>
      <c r="AS48" t="str">
        <f>IF(Table_Styles[[#This Row],[PB]]&lt;&gt;"",Table_Styles[[#This Row],[PB]],IF(Table_Styles[[#This Row],[PB Default]]&lt;&gt;"",Table_Styles[[#This Row],[PB Default]],""))</f>
        <v/>
      </c>
      <c r="AT48"/>
      <c r="AU48"/>
      <c r="AV48" t="str">
        <f>IF(Table_Styles[[#This Row],[PL]]&lt;&gt;"",Table_Styles[[#This Row],[PL]],IF(Table_Styles[[#This Row],[PL Default]]&lt;&gt;"",Table_Styles[[#This Row],[PL Default]],""))</f>
        <v/>
      </c>
      <c r="AW48"/>
      <c r="AX48"/>
      <c r="AY48" t="str">
        <f>IF(Table_Styles[[#This Row],[BT]]&lt;&gt;"",Table_Styles[[#This Row],[BT]],IF(Table_Styles[[#This Row],[BT Default]]&lt;&gt;"",Table_Styles[[#This Row],[BT Default]],""))</f>
        <v/>
      </c>
      <c r="AZ48"/>
      <c r="BA48"/>
      <c r="BB48" t="str">
        <f>IF(Table_Styles[[#This Row],[BR]]&lt;&gt;"",Table_Styles[[#This Row],[BR]],IF(Table_Styles[[#This Row],[BR Default]]&lt;&gt;"",Table_Styles[[#This Row],[BR Default]],""))</f>
        <v/>
      </c>
      <c r="BC48"/>
      <c r="BD48"/>
      <c r="BE48" t="str">
        <f>IF(Table_Styles[[#This Row],[BB]]&lt;&gt;"",Table_Styles[[#This Row],[BB]],IF(Table_Styles[[#This Row],[BB Default]]&lt;&gt;"",Table_Styles[[#This Row],[BB Default]],""))</f>
        <v/>
      </c>
      <c r="BF48"/>
      <c r="BG48"/>
      <c r="BH48" t="str">
        <f>IF(Table_Styles[[#This Row],[BL]]&lt;&gt;"",Table_Styles[[#This Row],[BL]],IF(Table_Styles[[#This Row],[BL Default]]&lt;&gt;"",Table_Styles[[#This Row],[BL Default]],""))</f>
        <v/>
      </c>
      <c r="BI48"/>
      <c r="BJ48"/>
      <c r="BK48" t="str">
        <f>IF(Table_Styles[[#This Row],[Width]]&lt;&gt;"",Table_Styles[[#This Row],[Width]],IF(Table_Styles[[#This Row],[Width Default]]&lt;&gt;"",Table_Styles[[#This Row],[Width Default]],""))</f>
        <v/>
      </c>
      <c r="BL48"/>
      <c r="BM48"/>
      <c r="BN48" t="str">
        <f>IF(Table_Styles[[#This Row],[Height]]&lt;&gt;"",Table_Styles[[#This Row],[Height]],IF(Table_Styles[[#This Row],[Height Default]]&lt;&gt;"",Table_Styles[[#This Row],[Height Default]],""))</f>
        <v/>
      </c>
      <c r="BO48"/>
      <c r="BP48"/>
      <c r="BQ48" t="str">
        <f>IF(Table_Styles[[#This Row],[Top]]&lt;&gt;"",Table_Styles[[#This Row],[Top]],IF(Table_Styles[[#This Row],[Top Default]]&lt;&gt;"",Table_Styles[[#This Row],[Top Default]],""))</f>
        <v/>
      </c>
      <c r="BR48"/>
      <c r="BS48"/>
      <c r="BT48" t="str">
        <f>IF(Table_Styles[[#This Row],[Right]]&lt;&gt;"",Table_Styles[[#This Row],[Right]],IF(Table_Styles[[#This Row],[Right Default]]&lt;&gt;"",Table_Styles[[#This Row],[Right Default]],""))</f>
        <v/>
      </c>
      <c r="BU48"/>
      <c r="BV48"/>
      <c r="BW48" t="str">
        <f>IF(Table_Styles[[#This Row],[Bottom]]&lt;&gt;"",Table_Styles[[#This Row],[Bottom]],IF(Table_Styles[[#This Row],[Bottom Default]]&lt;&gt;"",Table_Styles[[#This Row],[Bottom Default]],""))</f>
        <v/>
      </c>
      <c r="BX48"/>
      <c r="BY48"/>
      <c r="BZ48" t="str">
        <f>IF(Table_Styles[[#This Row],[Left]]&lt;&gt;"",Table_Styles[[#This Row],[Left]],IF(Table_Styles[[#This Row],[Left Default]]&lt;&gt;"",Table_Styles[[#This Row],[Left Default]],""))</f>
        <v/>
      </c>
      <c r="CA48" t="s">
        <v>1109</v>
      </c>
      <c r="CB48" t="str">
        <f>IF(AND(Table_Styles[[#This Row],[Selector]]&lt;&gt;"",Table_Styles[[#This Row],[Font Family Used]]&lt;&gt;"",Table_Styles[[#This Row],[Font Weight Used]]&lt;&gt;""),Table_Styles[[#This Row],[Font Family Used]]&amp;" "&amp;Table_Styles[[#This Row],[Font Weight Used]],"")</f>
        <v/>
      </c>
      <c r="CC48" t="str">
        <f ca="1">IF(AND(Table_Styles[[#This Row],[Selector]],COUNTIF(OFFSET(CC:CC,0,0,ROW()-1,1),"="&amp;Table_Styles[[#This Row],[Font]])=0),Table_Styles[[#This Row],[Font]],"")</f>
        <v/>
      </c>
      <c r="CD48" t="str">
        <f ca="1">IF(Table_Styles[[#This Row],[Unique Font]]&lt;&gt;"",
"{""fontFamily"":"""&amp;Table_Styles[[#This Row],[Font Family Used]]&amp;""",""fontWeight"":"&amp;Table_Styles[[#This Row],[Font Weight Used]]&amp;"}","")</f>
        <v/>
      </c>
      <c r="CE4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display: block;</v>
      </c>
      <c r="CF48" t="str">
        <f>IF(AND(Table_Styles[[#This Row],[Selector]]&lt;&gt;"", Table_Styles[[#This Row],[Config Properties]]&lt;&gt;""),
Table_Styles[[#This Row],[Selector]]&amp;" { "&amp;Table_Styles[[#This Row],[Config Properties]]&amp;" }","")</f>
        <v>formly-field buttons-field { display: block; }</v>
      </c>
      <c r="CG48" t="str">
        <f xml:space="preserve">
SUBSTITUTE(SUBSTITUTE(SUBSTITUTE(SUBSTITUTE(SUBSTITUTE(SUBSTITUTE(SUBSTITUTE(SUBSTITUTE(Table_Styles[[#This Row],[Config]],
" {","{"),
"{ ","{"),
" }","}"),
"} ","}"),
" ,",","),
", ",","),
" :",":"),
": ",":")</f>
        <v>formly-field buttons-field{display:block;}</v>
      </c>
    </row>
    <row r="49" spans="2:85" ht="21" customHeight="1">
      <c r="B49" t="s">
        <v>366</v>
      </c>
      <c r="C49" t="s">
        <v>676</v>
      </c>
      <c r="D49"/>
      <c r="E49"/>
      <c r="F49" t="str">
        <f>IF(Table_Styles[[#This Row],[Font Family]]&lt;&gt;"",Table_Styles[[#This Row],[Font Family]],IF(Table_Styles[[#This Row],[Font Family Default]]&lt;&gt;"",Table_Styles[[#This Row],[Font Family Default]],""))</f>
        <v/>
      </c>
      <c r="G49"/>
      <c r="H49"/>
      <c r="I49" t="str">
        <f>IF(Table_Styles[[#This Row],[Font Size]]&lt;&gt;"",Table_Styles[[#This Row],[Font Size]],IF(Table_Styles[[#This Row],[Font Size Default]]&lt;&gt;"",Table_Styles[[#This Row],[Font Size Default]],""))</f>
        <v/>
      </c>
      <c r="J49"/>
      <c r="K49"/>
      <c r="L49" t="str">
        <f>IF(Table_Styles[[#This Row],[Font Weight]]&lt;&gt;"",Table_Styles[[#This Row],[Font Weight]],IF(Table_Styles[[#This Row],[Font Weight Default]]&lt;&gt;"",Table_Styles[[#This Row],[Font Weight Default]],""))</f>
        <v/>
      </c>
      <c r="M49"/>
      <c r="N49"/>
      <c r="O49" t="str">
        <f>IF(Table_Styles[[#This Row],[Colour]]&lt;&gt;"",Table_Styles[[#This Row],[Colour]],IF(Table_Styles[[#This Row],[Colour Default]]&lt;&gt;"",Table_Styles[[#This Row],[Colour Default]],""))</f>
        <v/>
      </c>
      <c r="P49"/>
      <c r="Q49"/>
      <c r="R49" t="str">
        <f>IF(Table_Styles[[#This Row],[Background]]&lt;&gt;"",Table_Styles[[#This Row],[Background]],IF(Table_Styles[[#This Row],[Background Default]]&lt;&gt;"",Table_Styles[[#This Row],[Background Default]],""))</f>
        <v/>
      </c>
      <c r="S49"/>
      <c r="T49"/>
      <c r="U49" t="str">
        <f>IF(Table_Styles[[#This Row],[Border]]&lt;&gt;"",Table_Styles[[#This Row],[Border]],IF(Table_Styles[[#This Row],[Border Default]]&lt;&gt;"",Table_Styles[[#This Row],[Border Default]],""))</f>
        <v/>
      </c>
      <c r="V49"/>
      <c r="W49"/>
      <c r="X49" t="str">
        <f>IF(Table_Styles[[#This Row],[Border Radius]]&lt;&gt;"",Table_Styles[[#This Row],[Border Radius]],IF(Table_Styles[[#This Row],[Border Radius Default]]&lt;&gt;"",Table_Styles[[#This Row],[Border Radius Default]],""))</f>
        <v/>
      </c>
      <c r="Y49"/>
      <c r="Z49" s="57"/>
      <c r="AA49" t="str">
        <f>IF(Table_Styles[[#This Row],[MT]]&lt;&gt;"",Table_Styles[[#This Row],[MT]],IF(Table_Styles[[#This Row],[MT Default]]&lt;&gt;"",Table_Styles[[#This Row],[MT Default]],""))</f>
        <v/>
      </c>
      <c r="AB49"/>
      <c r="AC49"/>
      <c r="AD49" t="str">
        <f>IF(Table_Styles[[#This Row],[MR]]&lt;&gt;"",Table_Styles[[#This Row],[MR]],IF(Table_Styles[[#This Row],[MR Default]]&lt;&gt;"",Table_Styles[[#This Row],[MR Default]],""))</f>
        <v/>
      </c>
      <c r="AE49" s="1"/>
      <c r="AF49" s="1"/>
      <c r="AG49" t="str">
        <f>IF(Table_Styles[[#This Row],[MB]]&lt;&gt;"",Table_Styles[[#This Row],[MB]],IF(Table_Styles[[#This Row],[MB Default]]&lt;&gt;"",Table_Styles[[#This Row],[MB Default]],""))</f>
        <v/>
      </c>
      <c r="AH49"/>
      <c r="AI49"/>
      <c r="AJ49" t="str">
        <f>IF(Table_Styles[[#This Row],[ML]]&lt;&gt;"",Table_Styles[[#This Row],[ML]],IF(Table_Styles[[#This Row],[ML Default]]&lt;&gt;"",Table_Styles[[#This Row],[ML Default]],""))</f>
        <v/>
      </c>
      <c r="AK49"/>
      <c r="AL49"/>
      <c r="AM49" t="str">
        <f>IF(Table_Styles[[#This Row],[PT]]&lt;&gt;"",Table_Styles[[#This Row],[PT]],IF(Table_Styles[[#This Row],[PT Default]]&lt;&gt;"",Table_Styles[[#This Row],[PT Default]],""))</f>
        <v/>
      </c>
      <c r="AN49"/>
      <c r="AO49"/>
      <c r="AP49" t="str">
        <f>IF(Table_Styles[[#This Row],[PR]]&lt;&gt;"",Table_Styles[[#This Row],[PR]],IF(Table_Styles[[#This Row],[PR Default]]&lt;&gt;"",Table_Styles[[#This Row],[PR Default]],""))</f>
        <v/>
      </c>
      <c r="AQ49"/>
      <c r="AR49"/>
      <c r="AS49" t="str">
        <f>IF(Table_Styles[[#This Row],[PB]]&lt;&gt;"",Table_Styles[[#This Row],[PB]],IF(Table_Styles[[#This Row],[PB Default]]&lt;&gt;"",Table_Styles[[#This Row],[PB Default]],""))</f>
        <v/>
      </c>
      <c r="AT49"/>
      <c r="AU49"/>
      <c r="AV49" t="str">
        <f>IF(Table_Styles[[#This Row],[PL]]&lt;&gt;"",Table_Styles[[#This Row],[PL]],IF(Table_Styles[[#This Row],[PL Default]]&lt;&gt;"",Table_Styles[[#This Row],[PL Default]],""))</f>
        <v/>
      </c>
      <c r="AW49"/>
      <c r="AX49"/>
      <c r="AY49" t="str">
        <f>IF(Table_Styles[[#This Row],[BT]]&lt;&gt;"",Table_Styles[[#This Row],[BT]],IF(Table_Styles[[#This Row],[BT Default]]&lt;&gt;"",Table_Styles[[#This Row],[BT Default]],""))</f>
        <v/>
      </c>
      <c r="AZ49"/>
      <c r="BA49"/>
      <c r="BB49" t="str">
        <f>IF(Table_Styles[[#This Row],[BR]]&lt;&gt;"",Table_Styles[[#This Row],[BR]],IF(Table_Styles[[#This Row],[BR Default]]&lt;&gt;"",Table_Styles[[#This Row],[BR Default]],""))</f>
        <v/>
      </c>
      <c r="BC49"/>
      <c r="BD49"/>
      <c r="BE49" t="str">
        <f>IF(Table_Styles[[#This Row],[BB]]&lt;&gt;"",Table_Styles[[#This Row],[BB]],IF(Table_Styles[[#This Row],[BB Default]]&lt;&gt;"",Table_Styles[[#This Row],[BB Default]],""))</f>
        <v/>
      </c>
      <c r="BF49"/>
      <c r="BG49"/>
      <c r="BH49" t="str">
        <f>IF(Table_Styles[[#This Row],[BL]]&lt;&gt;"",Table_Styles[[#This Row],[BL]],IF(Table_Styles[[#This Row],[BL Default]]&lt;&gt;"",Table_Styles[[#This Row],[BL Default]],""))</f>
        <v/>
      </c>
      <c r="BI49"/>
      <c r="BJ49"/>
      <c r="BK49" t="str">
        <f>IF(Table_Styles[[#This Row],[Width]]&lt;&gt;"",Table_Styles[[#This Row],[Width]],IF(Table_Styles[[#This Row],[Width Default]]&lt;&gt;"",Table_Styles[[#This Row],[Width Default]],""))</f>
        <v/>
      </c>
      <c r="BL49"/>
      <c r="BM49"/>
      <c r="BN49" t="str">
        <f>IF(Table_Styles[[#This Row],[Height]]&lt;&gt;"",Table_Styles[[#This Row],[Height]],IF(Table_Styles[[#This Row],[Height Default]]&lt;&gt;"",Table_Styles[[#This Row],[Height Default]],""))</f>
        <v/>
      </c>
      <c r="BO49"/>
      <c r="BP49"/>
      <c r="BQ49" t="str">
        <f>IF(Table_Styles[[#This Row],[Top]]&lt;&gt;"",Table_Styles[[#This Row],[Top]],IF(Table_Styles[[#This Row],[Top Default]]&lt;&gt;"",Table_Styles[[#This Row],[Top Default]],""))</f>
        <v/>
      </c>
      <c r="BR49"/>
      <c r="BS49"/>
      <c r="BT49" t="str">
        <f>IF(Table_Styles[[#This Row],[Right]]&lt;&gt;"",Table_Styles[[#This Row],[Right]],IF(Table_Styles[[#This Row],[Right Default]]&lt;&gt;"",Table_Styles[[#This Row],[Right Default]],""))</f>
        <v/>
      </c>
      <c r="BU49"/>
      <c r="BV49"/>
      <c r="BW49" t="str">
        <f>IF(Table_Styles[[#This Row],[Bottom]]&lt;&gt;"",Table_Styles[[#This Row],[Bottom]],IF(Table_Styles[[#This Row],[Bottom Default]]&lt;&gt;"",Table_Styles[[#This Row],[Bottom Default]],""))</f>
        <v/>
      </c>
      <c r="BX49"/>
      <c r="BY49"/>
      <c r="BZ49" t="str">
        <f>IF(Table_Styles[[#This Row],[Left]]&lt;&gt;"",Table_Styles[[#This Row],[Left]],IF(Table_Styles[[#This Row],[Left Default]]&lt;&gt;"",Table_Styles[[#This Row],[Left Default]],""))</f>
        <v/>
      </c>
      <c r="CA49"/>
      <c r="CB49" t="str">
        <f>IF(AND(Table_Styles[[#This Row],[Selector]]&lt;&gt;"",Table_Styles[[#This Row],[Font Family Used]]&lt;&gt;"",Table_Styles[[#This Row],[Font Weight Used]]&lt;&gt;""),Table_Styles[[#This Row],[Font Family Used]]&amp;" "&amp;Table_Styles[[#This Row],[Font Weight Used]],"")</f>
        <v/>
      </c>
      <c r="CC49" t="str">
        <f ca="1">IF(AND(Table_Styles[[#This Row],[Selector]],COUNTIF(OFFSET(CC:CC,0,0,ROW()-1,1),"="&amp;Table_Styles[[#This Row],[Font]])=0),Table_Styles[[#This Row],[Font]],"")</f>
        <v/>
      </c>
      <c r="CD49" t="str">
        <f ca="1">IF(Table_Styles[[#This Row],[Unique Font]]&lt;&gt;"",
"{""fontFamily"":"""&amp;Table_Styles[[#This Row],[Font Family Used]]&amp;""",""fontWeight"":"&amp;Table_Styles[[#This Row],[Font Weight Used]]&amp;"}","")</f>
        <v/>
      </c>
      <c r="CE4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9" t="str">
        <f>IF(AND(Table_Styles[[#This Row],[Selector]]&lt;&gt;"", Table_Styles[[#This Row],[Config Properties]]&lt;&gt;""),
Table_Styles[[#This Row],[Selector]]&amp;" { "&amp;Table_Styles[[#This Row],[Config Properties]]&amp;" }","")</f>
        <v/>
      </c>
      <c r="CG49" t="str">
        <f xml:space="preserve">
SUBSTITUTE(SUBSTITUTE(SUBSTITUTE(SUBSTITUTE(SUBSTITUTE(SUBSTITUTE(SUBSTITUTE(SUBSTITUTE(Table_Styles[[#This Row],[Config]],
" {","{"),
"{ ","{"),
" }","}"),
"} ","}"),
" ,",","),
", ",","),
" :",":"),
": ",":")</f>
        <v/>
      </c>
    </row>
    <row r="50" spans="2:85" ht="21" customHeight="1">
      <c r="B50" s="44" t="s">
        <v>367</v>
      </c>
      <c r="C50" s="89" t="s">
        <v>368</v>
      </c>
      <c r="D50" s="41"/>
      <c r="E50" s="41" t="str">
        <f>Settings_Styling_Font_Labels</f>
        <v>Roboto</v>
      </c>
      <c r="F50" s="19" t="str">
        <f>IF(Table_Styles[[#This Row],[Font Family]]&lt;&gt;"",Table_Styles[[#This Row],[Font Family]],IF(Table_Styles[[#This Row],[Font Family Default]]&lt;&gt;"",Table_Styles[[#This Row],[Font Family Default]],""))</f>
        <v>Roboto</v>
      </c>
      <c r="G50" s="41"/>
      <c r="H50" s="43" t="s">
        <v>350</v>
      </c>
      <c r="I50" s="19" t="str">
        <f>IF(Table_Styles[[#This Row],[Font Size]]&lt;&gt;"",Table_Styles[[#This Row],[Font Size]],IF(Table_Styles[[#This Row],[Font Size Default]]&lt;&gt;"",Table_Styles[[#This Row],[Font Size Default]],""))</f>
        <v>14px</v>
      </c>
      <c r="J50" s="41"/>
      <c r="K50" s="41">
        <f>Settings_Styling_Font_Weight_Labels</f>
        <v>700</v>
      </c>
      <c r="L50" s="19">
        <f>IF(Table_Styles[[#This Row],[Font Weight]]&lt;&gt;"",Table_Styles[[#This Row],[Font Weight]],IF(Table_Styles[[#This Row],[Font Weight Default]]&lt;&gt;"",Table_Styles[[#This Row],[Font Weight Default]],""))</f>
        <v>700</v>
      </c>
      <c r="M50" s="41"/>
      <c r="N50" s="43" t="s">
        <v>893</v>
      </c>
      <c r="O50" s="19" t="str">
        <f>IF(Table_Styles[[#This Row],[Colour]]&lt;&gt;"",Table_Styles[[#This Row],[Colour]],IF(Table_Styles[[#This Row],[Colour Default]]&lt;&gt;"",Table_Styles[[#This Row],[Colour Default]],""))</f>
        <v>#000000</v>
      </c>
      <c r="P50" s="41"/>
      <c r="Q50" s="41" t="str">
        <f>Colour_Background_1</f>
        <v>#FFFFFF</v>
      </c>
      <c r="R50" s="19" t="str">
        <f>IF(Table_Styles[[#This Row],[Background]]&lt;&gt;"",Table_Styles[[#This Row],[Background]],IF(Table_Styles[[#This Row],[Background Default]]&lt;&gt;"",Table_Styles[[#This Row],[Background Default]],""))</f>
        <v>#FFFFFF</v>
      </c>
      <c r="S50" s="19"/>
      <c r="T50" s="35" t="str">
        <f>"1px solid "&amp;Colour_Background_3</f>
        <v>1px solid #e0e0e0</v>
      </c>
      <c r="U50" s="19" t="str">
        <f>IF(Table_Styles[[#This Row],[Border]]&lt;&gt;"",Table_Styles[[#This Row],[Border]],IF(Table_Styles[[#This Row],[Border Default]]&lt;&gt;"",Table_Styles[[#This Row],[Border Default]],""))</f>
        <v>1px solid #e0e0e0</v>
      </c>
      <c r="V50" s="41"/>
      <c r="W50" s="41">
        <f>Settings_Styling_Other_Default_Border_Radius</f>
        <v>0</v>
      </c>
      <c r="X50" s="19">
        <f>IF(Table_Styles[[#This Row],[Border Radius]]&lt;&gt;"",Table_Styles[[#This Row],[Border Radius]],IF(Table_Styles[[#This Row],[Border Radius Default]]&lt;&gt;"",Table_Styles[[#This Row],[Border Radius Default]],""))</f>
        <v>0</v>
      </c>
      <c r="Y50" s="41"/>
      <c r="Z50" s="43"/>
      <c r="AA50" s="19" t="str">
        <f>IF(Table_Styles[[#This Row],[MT]]&lt;&gt;"",Table_Styles[[#This Row],[MT]],IF(Table_Styles[[#This Row],[MT Default]]&lt;&gt;"",Table_Styles[[#This Row],[MT Default]],""))</f>
        <v/>
      </c>
      <c r="AB50" s="41"/>
      <c r="AC50" s="43" t="s">
        <v>894</v>
      </c>
      <c r="AD50" s="19" t="str">
        <f>IF(Table_Styles[[#This Row],[MR]]&lt;&gt;"",Table_Styles[[#This Row],[MR]],IF(Table_Styles[[#This Row],[MR Default]]&lt;&gt;"",Table_Styles[[#This Row],[MR Default]],""))</f>
        <v>-1px</v>
      </c>
      <c r="AE50" s="41"/>
      <c r="AF50" s="43" t="s">
        <v>894</v>
      </c>
      <c r="AG50" s="19" t="str">
        <f>IF(Table_Styles[[#This Row],[MB]]&lt;&gt;"",Table_Styles[[#This Row],[MB]],IF(Table_Styles[[#This Row],[MB Default]]&lt;&gt;"",Table_Styles[[#This Row],[MB Default]],""))</f>
        <v>-1px</v>
      </c>
      <c r="AH50" s="41"/>
      <c r="AI50" s="43" t="s">
        <v>895</v>
      </c>
      <c r="AJ50" s="19" t="str">
        <f>IF(Table_Styles[[#This Row],[ML]]&lt;&gt;"",Table_Styles[[#This Row],[ML]],IF(Table_Styles[[#This Row],[ML Default]]&lt;&gt;"",Table_Styles[[#This Row],[ML Default]],""))</f>
        <v>0 !important</v>
      </c>
      <c r="AK50" s="41"/>
      <c r="AL50" s="43" t="s">
        <v>321</v>
      </c>
      <c r="AM50" s="19" t="str">
        <f>IF(Table_Styles[[#This Row],[PT]]&lt;&gt;"",Table_Styles[[#This Row],[PT]],IF(Table_Styles[[#This Row],[PT Default]]&lt;&gt;"",Table_Styles[[#This Row],[PT Default]],""))</f>
        <v>15px</v>
      </c>
      <c r="AN50" s="41"/>
      <c r="AO50" s="43" t="s">
        <v>321</v>
      </c>
      <c r="AP50" s="19" t="str">
        <f>IF(Table_Styles[[#This Row],[PR]]&lt;&gt;"",Table_Styles[[#This Row],[PR]],IF(Table_Styles[[#This Row],[PR Default]]&lt;&gt;"",Table_Styles[[#This Row],[PR Default]],""))</f>
        <v>15px</v>
      </c>
      <c r="AQ50" s="41"/>
      <c r="AR50" s="43" t="s">
        <v>353</v>
      </c>
      <c r="AS50" s="19" t="str">
        <f>IF(Table_Styles[[#This Row],[PB]]&lt;&gt;"",Table_Styles[[#This Row],[PB]],IF(Table_Styles[[#This Row],[PB Default]]&lt;&gt;"",Table_Styles[[#This Row],[PB Default]],""))</f>
        <v>13px</v>
      </c>
      <c r="AT50" s="41"/>
      <c r="AU50" s="43" t="s">
        <v>321</v>
      </c>
      <c r="AV50" s="19" t="str">
        <f>IF(Table_Styles[[#This Row],[PL]]&lt;&gt;"",Table_Styles[[#This Row],[PL]],IF(Table_Styles[[#This Row],[PL Default]]&lt;&gt;"",Table_Styles[[#This Row],[PL Default]],""))</f>
        <v>15px</v>
      </c>
      <c r="AW50" s="41"/>
      <c r="AX50" s="41"/>
      <c r="AY50" s="19" t="str">
        <f>IF(Table_Styles[[#This Row],[BT]]&lt;&gt;"",Table_Styles[[#This Row],[BT]],IF(Table_Styles[[#This Row],[BT Default]]&lt;&gt;"",Table_Styles[[#This Row],[BT Default]],""))</f>
        <v/>
      </c>
      <c r="AZ50" s="41"/>
      <c r="BA50" s="41"/>
      <c r="BB50" s="19" t="str">
        <f>IF(Table_Styles[[#This Row],[BR]]&lt;&gt;"",Table_Styles[[#This Row],[BR]],IF(Table_Styles[[#This Row],[BR Default]]&lt;&gt;"",Table_Styles[[#This Row],[BR Default]],""))</f>
        <v/>
      </c>
      <c r="BC50" s="41"/>
      <c r="BD50" s="41"/>
      <c r="BE50" s="19" t="str">
        <f>IF(Table_Styles[[#This Row],[BB]]&lt;&gt;"",Table_Styles[[#This Row],[BB]],IF(Table_Styles[[#This Row],[BB Default]]&lt;&gt;"",Table_Styles[[#This Row],[BB Default]],""))</f>
        <v/>
      </c>
      <c r="BF50" s="41"/>
      <c r="BG50" s="41"/>
      <c r="BH50" s="19" t="str">
        <f>IF(Table_Styles[[#This Row],[BL]]&lt;&gt;"",Table_Styles[[#This Row],[BL]],IF(Table_Styles[[#This Row],[BL Default]]&lt;&gt;"",Table_Styles[[#This Row],[BL Default]],""))</f>
        <v/>
      </c>
      <c r="BI50" s="41"/>
      <c r="BJ50" s="41"/>
      <c r="BK50" s="19" t="str">
        <f>IF(Table_Styles[[#This Row],[Width]]&lt;&gt;"",Table_Styles[[#This Row],[Width]],IF(Table_Styles[[#This Row],[Width Default]]&lt;&gt;"",Table_Styles[[#This Row],[Width Default]],""))</f>
        <v/>
      </c>
      <c r="BL50" s="41"/>
      <c r="BM50" s="43"/>
      <c r="BN50" s="19" t="str">
        <f>IF(Table_Styles[[#This Row],[Height]]&lt;&gt;"",Table_Styles[[#This Row],[Height]],IF(Table_Styles[[#This Row],[Height Default]]&lt;&gt;"",Table_Styles[[#This Row],[Height Default]],""))</f>
        <v/>
      </c>
      <c r="BO50" s="19"/>
      <c r="BP50" s="19"/>
      <c r="BQ50" s="19" t="str">
        <f>IF(Table_Styles[[#This Row],[Top]]&lt;&gt;"",Table_Styles[[#This Row],[Top]],IF(Table_Styles[[#This Row],[Top Default]]&lt;&gt;"",Table_Styles[[#This Row],[Top Default]],""))</f>
        <v/>
      </c>
      <c r="BR50" s="19"/>
      <c r="BS50" s="19"/>
      <c r="BT50" s="19" t="str">
        <f>IF(Table_Styles[[#This Row],[Right]]&lt;&gt;"",Table_Styles[[#This Row],[Right]],IF(Table_Styles[[#This Row],[Right Default]]&lt;&gt;"",Table_Styles[[#This Row],[Right Default]],""))</f>
        <v/>
      </c>
      <c r="BU50" s="19"/>
      <c r="BV50" s="19"/>
      <c r="BW50" s="19" t="str">
        <f>IF(Table_Styles[[#This Row],[Bottom]]&lt;&gt;"",Table_Styles[[#This Row],[Bottom]],IF(Table_Styles[[#This Row],[Bottom Default]]&lt;&gt;"",Table_Styles[[#This Row],[Bottom Default]],""))</f>
        <v/>
      </c>
      <c r="BX50" s="19"/>
      <c r="BY50" s="19"/>
      <c r="BZ50" s="19" t="str">
        <f>IF(Table_Styles[[#This Row],[Left]]&lt;&gt;"",Table_Styles[[#This Row],[Left]],IF(Table_Styles[[#This Row],[Left Default]]&lt;&gt;"",Table_Styles[[#This Row],[Left Default]],""))</f>
        <v/>
      </c>
      <c r="CA50" s="43" t="s">
        <v>896</v>
      </c>
      <c r="CB50" s="22" t="str">
        <f>IF(AND(Table_Styles[[#This Row],[Selector]]&lt;&gt;"",Table_Styles[[#This Row],[Font Family Used]]&lt;&gt;"",Table_Styles[[#This Row],[Font Weight Used]]&lt;&gt;""),Table_Styles[[#This Row],[Font Family Used]]&amp;" "&amp;Table_Styles[[#This Row],[Font Weight Used]],"")</f>
        <v>Roboto 700</v>
      </c>
      <c r="CC50" s="22" t="str">
        <f ca="1">IF(AND(Table_Styles[[#This Row],[Selector]],COUNTIF(OFFSET(CC:CC,0,0,ROW()-1,1),"="&amp;Table_Styles[[#This Row],[Font]])=0),Table_Styles[[#This Row],[Font]],"")</f>
        <v/>
      </c>
      <c r="CD50" s="22" t="str">
        <f ca="1">IF(Table_Styles[[#This Row],[Unique Font]]&lt;&gt;"",
"{""fontFamily"":"""&amp;Table_Styles[[#This Row],[Font Family Used]]&amp;""",""fontWeight"":"&amp;Table_Styles[[#This Row],[Font Weight Used]]&amp;"}","")</f>
        <v/>
      </c>
      <c r="CE5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14px;font-weight: 700;color: #000000;background: #FFFFFF;border: 1px solid #e0e0e0;border-radius: 0;margin-right: -1px;margin-bottom: -1px;margin-left: 0 !important;padding-top: 15px;padding-right: 15px;padding-bottom: 13px;padding-left: 15px;display: block; z-index: 1; float:left;</v>
      </c>
      <c r="CF50" s="22" t="str">
        <f>IF(AND(Table_Styles[[#This Row],[Selector]]&lt;&gt;"", Table_Styles[[#This Row],[Config Properties]]&lt;&gt;""),
Table_Styles[[#This Row],[Selector]]&amp;" { "&amp;Table_Styles[[#This Row],[Config Properties]]&amp;" }","")</f>
        <v>formly-field label.btn, formly-field label.btn:hover, formly-field label.btn:active { font-family: 'Roboto';font-size: 14px;font-weight: 700;color: #000000;background: #FFFFFF;border: 1px solid #e0e0e0;border-radius: 0;margin-right: -1px;margin-bottom: -1px;margin-left: 0 !important;padding-top: 15px;padding-right: 15px;padding-bottom: 13px;padding-left: 15px;display: block; z-index: 1; float:left; }</v>
      </c>
      <c r="CG50" s="22" t="str">
        <f xml:space="preserve">
SUBSTITUTE(SUBSTITUTE(SUBSTITUTE(SUBSTITUTE(SUBSTITUTE(SUBSTITUTE(SUBSTITUTE(SUBSTITUTE(Table_Styles[[#This Row],[Config]],
" {","{"),
"{ ","{"),
" }","}"),
"} ","}"),
" ,",","),
", ",","),
" :",":"),
": ",":")</f>
        <v>formly-field label.btn,formly-field label.btn:hover,formly-field label.btn:active{font-family:'Roboto';font-size:14px;font-weight:700;color:#000000;background:#FFFFFF;border:1px solid #e0e0e0;border-radius:0;margin-right:-1px;margin-bottom:-1px;margin-left:0 !important;padding-top:15px;padding-right:15px;padding-bottom:13px;padding-left:15px;display:block; z-index:1; float:left;}</v>
      </c>
    </row>
    <row r="51" spans="2:85" ht="21" customHeight="1">
      <c r="B51" s="44" t="s">
        <v>898</v>
      </c>
      <c r="C51" s="124" t="s">
        <v>900</v>
      </c>
      <c r="D51" s="41"/>
      <c r="E51" s="41"/>
      <c r="F51" s="19" t="str">
        <f>IF(Table_Styles[[#This Row],[Font Family]]&lt;&gt;"",Table_Styles[[#This Row],[Font Family]],IF(Table_Styles[[#This Row],[Font Family Default]]&lt;&gt;"",Table_Styles[[#This Row],[Font Family Default]],""))</f>
        <v/>
      </c>
      <c r="G51" s="41"/>
      <c r="H51" s="41"/>
      <c r="I51" s="19" t="str">
        <f>IF(Table_Styles[[#This Row],[Font Size]]&lt;&gt;"",Table_Styles[[#This Row],[Font Size]],IF(Table_Styles[[#This Row],[Font Size Default]]&lt;&gt;"",Table_Styles[[#This Row],[Font Size Default]],""))</f>
        <v/>
      </c>
      <c r="J51" s="41"/>
      <c r="K51" s="41"/>
      <c r="L51" s="19" t="str">
        <f>IF(Table_Styles[[#This Row],[Font Weight]]&lt;&gt;"",Table_Styles[[#This Row],[Font Weight]],IF(Table_Styles[[#This Row],[Font Weight Default]]&lt;&gt;"",Table_Styles[[#This Row],[Font Weight Default]],""))</f>
        <v/>
      </c>
      <c r="M51" s="41"/>
      <c r="N51" s="41"/>
      <c r="O51" s="19" t="str">
        <f>IF(Table_Styles[[#This Row],[Colour]]&lt;&gt;"",Table_Styles[[#This Row],[Colour]],IF(Table_Styles[[#This Row],[Colour Default]]&lt;&gt;"",Table_Styles[[#This Row],[Colour Default]],""))</f>
        <v/>
      </c>
      <c r="P51" s="104"/>
      <c r="Q51" s="125"/>
      <c r="R51" s="19" t="str">
        <f>IF(Table_Styles[[#This Row],[Background]]&lt;&gt;"",Table_Styles[[#This Row],[Background]],IF(Table_Styles[[#This Row],[Background Default]]&lt;&gt;"",Table_Styles[[#This Row],[Background Default]],""))</f>
        <v/>
      </c>
      <c r="S51" s="19"/>
      <c r="T51" s="43"/>
      <c r="U51" s="19" t="str">
        <f>IF(Table_Styles[[#This Row],[Border]]&lt;&gt;"",Table_Styles[[#This Row],[Border]],IF(Table_Styles[[#This Row],[Border Default]]&lt;&gt;"",Table_Styles[[#This Row],[Border Default]],""))</f>
        <v/>
      </c>
      <c r="V51" s="41"/>
      <c r="W51" s="41"/>
      <c r="X51" s="19" t="str">
        <f>IF(Table_Styles[[#This Row],[Border Radius]]&lt;&gt;"",Table_Styles[[#This Row],[Border Radius]],IF(Table_Styles[[#This Row],[Border Radius Default]]&lt;&gt;"",Table_Styles[[#This Row],[Border Radius Default]],""))</f>
        <v/>
      </c>
      <c r="Y51" s="41"/>
      <c r="Z51" s="41"/>
      <c r="AA51" s="19" t="str">
        <f>IF(Table_Styles[[#This Row],[MT]]&lt;&gt;"",Table_Styles[[#This Row],[MT]],IF(Table_Styles[[#This Row],[MT Default]]&lt;&gt;"",Table_Styles[[#This Row],[MT Default]],""))</f>
        <v/>
      </c>
      <c r="AB51" s="41"/>
      <c r="AC51" s="41"/>
      <c r="AD51" s="19" t="str">
        <f>IF(Table_Styles[[#This Row],[MR]]&lt;&gt;"",Table_Styles[[#This Row],[MR]],IF(Table_Styles[[#This Row],[MR Default]]&lt;&gt;"",Table_Styles[[#This Row],[MR Default]],""))</f>
        <v/>
      </c>
      <c r="AE51" s="41"/>
      <c r="AF51" s="41"/>
      <c r="AG51" s="19" t="str">
        <f>IF(Table_Styles[[#This Row],[MB]]&lt;&gt;"",Table_Styles[[#This Row],[MB]],IF(Table_Styles[[#This Row],[MB Default]]&lt;&gt;"",Table_Styles[[#This Row],[MB Default]],""))</f>
        <v/>
      </c>
      <c r="AH51" s="41"/>
      <c r="AI51" s="41"/>
      <c r="AJ51" s="19" t="str">
        <f>IF(Table_Styles[[#This Row],[ML]]&lt;&gt;"",Table_Styles[[#This Row],[ML]],IF(Table_Styles[[#This Row],[ML Default]]&lt;&gt;"",Table_Styles[[#This Row],[ML Default]],""))</f>
        <v/>
      </c>
      <c r="AK51" s="41"/>
      <c r="AL51" s="41"/>
      <c r="AM51" s="19" t="str">
        <f>IF(Table_Styles[[#This Row],[PT]]&lt;&gt;"",Table_Styles[[#This Row],[PT]],IF(Table_Styles[[#This Row],[PT Default]]&lt;&gt;"",Table_Styles[[#This Row],[PT Default]],""))</f>
        <v/>
      </c>
      <c r="AN51" s="41"/>
      <c r="AO51" s="41"/>
      <c r="AP51" s="19" t="str">
        <f>IF(Table_Styles[[#This Row],[PR]]&lt;&gt;"",Table_Styles[[#This Row],[PR]],IF(Table_Styles[[#This Row],[PR Default]]&lt;&gt;"",Table_Styles[[#This Row],[PR Default]],""))</f>
        <v/>
      </c>
      <c r="AQ51" s="41"/>
      <c r="AR51" s="41"/>
      <c r="AS51" s="19" t="str">
        <f>IF(Table_Styles[[#This Row],[PB]]&lt;&gt;"",Table_Styles[[#This Row],[PB]],IF(Table_Styles[[#This Row],[PB Default]]&lt;&gt;"",Table_Styles[[#This Row],[PB Default]],""))</f>
        <v/>
      </c>
      <c r="AT51" s="41"/>
      <c r="AU51" s="41"/>
      <c r="AV51" s="19" t="str">
        <f>IF(Table_Styles[[#This Row],[PL]]&lt;&gt;"",Table_Styles[[#This Row],[PL]],IF(Table_Styles[[#This Row],[PL Default]]&lt;&gt;"",Table_Styles[[#This Row],[PL Default]],""))</f>
        <v/>
      </c>
      <c r="AW51" s="41"/>
      <c r="AX51" s="41"/>
      <c r="AY51" s="19" t="str">
        <f>IF(Table_Styles[[#This Row],[BT]]&lt;&gt;"",Table_Styles[[#This Row],[BT]],IF(Table_Styles[[#This Row],[BT Default]]&lt;&gt;"",Table_Styles[[#This Row],[BT Default]],""))</f>
        <v/>
      </c>
      <c r="AZ51" s="41"/>
      <c r="BA51" s="41"/>
      <c r="BB51" s="19" t="str">
        <f>IF(Table_Styles[[#This Row],[BR]]&lt;&gt;"",Table_Styles[[#This Row],[BR]],IF(Table_Styles[[#This Row],[BR Default]]&lt;&gt;"",Table_Styles[[#This Row],[BR Default]],""))</f>
        <v/>
      </c>
      <c r="BC51" s="41"/>
      <c r="BD51" s="41"/>
      <c r="BE51" s="19" t="str">
        <f>IF(Table_Styles[[#This Row],[BB]]&lt;&gt;"",Table_Styles[[#This Row],[BB]],IF(Table_Styles[[#This Row],[BB Default]]&lt;&gt;"",Table_Styles[[#This Row],[BB Default]],""))</f>
        <v/>
      </c>
      <c r="BF51" s="41"/>
      <c r="BG51" s="41"/>
      <c r="BH51" s="19" t="str">
        <f>IF(Table_Styles[[#This Row],[BL]]&lt;&gt;"",Table_Styles[[#This Row],[BL]],IF(Table_Styles[[#This Row],[BL Default]]&lt;&gt;"",Table_Styles[[#This Row],[BL Default]],""))</f>
        <v/>
      </c>
      <c r="BI51" s="41"/>
      <c r="BJ51" s="41"/>
      <c r="BK51" s="19" t="str">
        <f>IF(Table_Styles[[#This Row],[Width]]&lt;&gt;"",Table_Styles[[#This Row],[Width]],IF(Table_Styles[[#This Row],[Width Default]]&lt;&gt;"",Table_Styles[[#This Row],[Width Default]],""))</f>
        <v/>
      </c>
      <c r="BL51" s="41"/>
      <c r="BM51" s="41"/>
      <c r="BN51" s="19" t="str">
        <f>IF(Table_Styles[[#This Row],[Height]]&lt;&gt;"",Table_Styles[[#This Row],[Height]],IF(Table_Styles[[#This Row],[Height Default]]&lt;&gt;"",Table_Styles[[#This Row],[Height Default]],""))</f>
        <v/>
      </c>
      <c r="BO51" s="19"/>
      <c r="BP51" s="19"/>
      <c r="BQ51" s="19" t="str">
        <f>IF(Table_Styles[[#This Row],[Top]]&lt;&gt;"",Table_Styles[[#This Row],[Top]],IF(Table_Styles[[#This Row],[Top Default]]&lt;&gt;"",Table_Styles[[#This Row],[Top Default]],""))</f>
        <v/>
      </c>
      <c r="BR51" s="19"/>
      <c r="BS51" s="19"/>
      <c r="BT51" s="19" t="str">
        <f>IF(Table_Styles[[#This Row],[Right]]&lt;&gt;"",Table_Styles[[#This Row],[Right]],IF(Table_Styles[[#This Row],[Right Default]]&lt;&gt;"",Table_Styles[[#This Row],[Right Default]],""))</f>
        <v/>
      </c>
      <c r="BU51" s="19"/>
      <c r="BV51" s="19"/>
      <c r="BW51" s="19" t="str">
        <f>IF(Table_Styles[[#This Row],[Bottom]]&lt;&gt;"",Table_Styles[[#This Row],[Bottom]],IF(Table_Styles[[#This Row],[Bottom Default]]&lt;&gt;"",Table_Styles[[#This Row],[Bottom Default]],""))</f>
        <v/>
      </c>
      <c r="BX51" s="19"/>
      <c r="BY51" s="19"/>
      <c r="BZ51" s="19" t="str">
        <f>IF(Table_Styles[[#This Row],[Left]]&lt;&gt;"",Table_Styles[[#This Row],[Left]],IF(Table_Styles[[#This Row],[Left Default]]&lt;&gt;"",Table_Styles[[#This Row],[Left Default]],""))</f>
        <v/>
      </c>
      <c r="CA51" s="43" t="s">
        <v>911</v>
      </c>
      <c r="CB51" s="22" t="str">
        <f>IF(AND(Table_Styles[[#This Row],[Selector]]&lt;&gt;"",Table_Styles[[#This Row],[Font Family Used]]&lt;&gt;"",Table_Styles[[#This Row],[Font Weight Used]]&lt;&gt;""),Table_Styles[[#This Row],[Font Family Used]]&amp;" "&amp;Table_Styles[[#This Row],[Font Weight Used]],"")</f>
        <v/>
      </c>
      <c r="CC51" s="22" t="str">
        <f ca="1">IF(AND(Table_Styles[[#This Row],[Selector]],COUNTIF(OFFSET(CC:CC,0,0,ROW()-1,1),"="&amp;Table_Styles[[#This Row],[Font]])=0),Table_Styles[[#This Row],[Font]],"")</f>
        <v/>
      </c>
      <c r="CD51" s="22" t="str">
        <f ca="1">IF(Table_Styles[[#This Row],[Unique Font]]&lt;&gt;"",
"{""fontFamily"":"""&amp;Table_Styles[[#This Row],[Font Family Used]]&amp;""",""fontWeight"":"&amp;Table_Styles[[#This Row],[Font Weight Used]]&amp;"}","")</f>
        <v/>
      </c>
      <c r="CE5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border-top-left-radius: 4px !important; border-bottom-left-radius: 4px !important;</v>
      </c>
      <c r="CF51" s="22" t="str">
        <f>IF(AND(Table_Styles[[#This Row],[Selector]]&lt;&gt;"", Table_Styles[[#This Row],[Config Properties]]&lt;&gt;""),
Table_Styles[[#This Row],[Selector]]&amp;" { "&amp;Table_Styles[[#This Row],[Config Properties]]&amp;" }","")</f>
        <v>formly-field label.btn:first-child { border-top-left-radius: 4px !important; border-bottom-left-radius: 4px !important; }</v>
      </c>
      <c r="CG51" s="22" t="str">
        <f xml:space="preserve">
SUBSTITUTE(SUBSTITUTE(SUBSTITUTE(SUBSTITUTE(SUBSTITUTE(SUBSTITUTE(SUBSTITUTE(SUBSTITUTE(Table_Styles[[#This Row],[Config]],
" {","{"),
"{ ","{"),
" }","}"),
"} ","}"),
" ,",","),
", ",","),
" :",":"),
": ",":")</f>
        <v>formly-field label.btn:first-child{border-top-left-radius:4px !important; border-bottom-left-radius:4px !important;}</v>
      </c>
    </row>
    <row r="52" spans="2:85" ht="21" customHeight="1">
      <c r="B52" s="44" t="s">
        <v>899</v>
      </c>
      <c r="C52" s="124" t="s">
        <v>901</v>
      </c>
      <c r="D52" s="41"/>
      <c r="E52" s="41"/>
      <c r="F52" s="19" t="str">
        <f>IF(Table_Styles[[#This Row],[Font Family]]&lt;&gt;"",Table_Styles[[#This Row],[Font Family]],IF(Table_Styles[[#This Row],[Font Family Default]]&lt;&gt;"",Table_Styles[[#This Row],[Font Family Default]],""))</f>
        <v/>
      </c>
      <c r="G52" s="41"/>
      <c r="H52" s="41"/>
      <c r="I52" s="19" t="str">
        <f>IF(Table_Styles[[#This Row],[Font Size]]&lt;&gt;"",Table_Styles[[#This Row],[Font Size]],IF(Table_Styles[[#This Row],[Font Size Default]]&lt;&gt;"",Table_Styles[[#This Row],[Font Size Default]],""))</f>
        <v/>
      </c>
      <c r="J52" s="41"/>
      <c r="K52" s="41"/>
      <c r="L52" s="19" t="str">
        <f>IF(Table_Styles[[#This Row],[Font Weight]]&lt;&gt;"",Table_Styles[[#This Row],[Font Weight]],IF(Table_Styles[[#This Row],[Font Weight Default]]&lt;&gt;"",Table_Styles[[#This Row],[Font Weight Default]],""))</f>
        <v/>
      </c>
      <c r="M52" s="41"/>
      <c r="N52" s="41"/>
      <c r="O52" s="19" t="str">
        <f>IF(Table_Styles[[#This Row],[Colour]]&lt;&gt;"",Table_Styles[[#This Row],[Colour]],IF(Table_Styles[[#This Row],[Colour Default]]&lt;&gt;"",Table_Styles[[#This Row],[Colour Default]],""))</f>
        <v/>
      </c>
      <c r="P52" s="104"/>
      <c r="Q52" s="125"/>
      <c r="R52" s="19" t="str">
        <f>IF(Table_Styles[[#This Row],[Background]]&lt;&gt;"",Table_Styles[[#This Row],[Background]],IF(Table_Styles[[#This Row],[Background Default]]&lt;&gt;"",Table_Styles[[#This Row],[Background Default]],""))</f>
        <v/>
      </c>
      <c r="S52" s="19"/>
      <c r="T52" s="43"/>
      <c r="U52" s="19" t="str">
        <f>IF(Table_Styles[[#This Row],[Border]]&lt;&gt;"",Table_Styles[[#This Row],[Border]],IF(Table_Styles[[#This Row],[Border Default]]&lt;&gt;"",Table_Styles[[#This Row],[Border Default]],""))</f>
        <v/>
      </c>
      <c r="V52" s="41"/>
      <c r="W52" s="41"/>
      <c r="X52" s="19" t="str">
        <f>IF(Table_Styles[[#This Row],[Border Radius]]&lt;&gt;"",Table_Styles[[#This Row],[Border Radius]],IF(Table_Styles[[#This Row],[Border Radius Default]]&lt;&gt;"",Table_Styles[[#This Row],[Border Radius Default]],""))</f>
        <v/>
      </c>
      <c r="Y52" s="41"/>
      <c r="Z52" s="41"/>
      <c r="AA52" s="19" t="str">
        <f>IF(Table_Styles[[#This Row],[MT]]&lt;&gt;"",Table_Styles[[#This Row],[MT]],IF(Table_Styles[[#This Row],[MT Default]]&lt;&gt;"",Table_Styles[[#This Row],[MT Default]],""))</f>
        <v/>
      </c>
      <c r="AB52" s="41"/>
      <c r="AC52" s="41"/>
      <c r="AD52" s="19" t="str">
        <f>IF(Table_Styles[[#This Row],[MR]]&lt;&gt;"",Table_Styles[[#This Row],[MR]],IF(Table_Styles[[#This Row],[MR Default]]&lt;&gt;"",Table_Styles[[#This Row],[MR Default]],""))</f>
        <v/>
      </c>
      <c r="AE52" s="41"/>
      <c r="AF52" s="41"/>
      <c r="AG52" s="19" t="str">
        <f>IF(Table_Styles[[#This Row],[MB]]&lt;&gt;"",Table_Styles[[#This Row],[MB]],IF(Table_Styles[[#This Row],[MB Default]]&lt;&gt;"",Table_Styles[[#This Row],[MB Default]],""))</f>
        <v/>
      </c>
      <c r="AH52" s="41"/>
      <c r="AI52" s="41"/>
      <c r="AJ52" s="19" t="str">
        <f>IF(Table_Styles[[#This Row],[ML]]&lt;&gt;"",Table_Styles[[#This Row],[ML]],IF(Table_Styles[[#This Row],[ML Default]]&lt;&gt;"",Table_Styles[[#This Row],[ML Default]],""))</f>
        <v/>
      </c>
      <c r="AK52" s="41"/>
      <c r="AL52" s="41"/>
      <c r="AM52" s="19" t="str">
        <f>IF(Table_Styles[[#This Row],[PT]]&lt;&gt;"",Table_Styles[[#This Row],[PT]],IF(Table_Styles[[#This Row],[PT Default]]&lt;&gt;"",Table_Styles[[#This Row],[PT Default]],""))</f>
        <v/>
      </c>
      <c r="AN52" s="41"/>
      <c r="AO52" s="41"/>
      <c r="AP52" s="19" t="str">
        <f>IF(Table_Styles[[#This Row],[PR]]&lt;&gt;"",Table_Styles[[#This Row],[PR]],IF(Table_Styles[[#This Row],[PR Default]]&lt;&gt;"",Table_Styles[[#This Row],[PR Default]],""))</f>
        <v/>
      </c>
      <c r="AQ52" s="41"/>
      <c r="AR52" s="41"/>
      <c r="AS52" s="19" t="str">
        <f>IF(Table_Styles[[#This Row],[PB]]&lt;&gt;"",Table_Styles[[#This Row],[PB]],IF(Table_Styles[[#This Row],[PB Default]]&lt;&gt;"",Table_Styles[[#This Row],[PB Default]],""))</f>
        <v/>
      </c>
      <c r="AT52" s="41"/>
      <c r="AU52" s="41"/>
      <c r="AV52" s="19" t="str">
        <f>IF(Table_Styles[[#This Row],[PL]]&lt;&gt;"",Table_Styles[[#This Row],[PL]],IF(Table_Styles[[#This Row],[PL Default]]&lt;&gt;"",Table_Styles[[#This Row],[PL Default]],""))</f>
        <v/>
      </c>
      <c r="AW52" s="41"/>
      <c r="AX52" s="41"/>
      <c r="AY52" s="19" t="str">
        <f>IF(Table_Styles[[#This Row],[BT]]&lt;&gt;"",Table_Styles[[#This Row],[BT]],IF(Table_Styles[[#This Row],[BT Default]]&lt;&gt;"",Table_Styles[[#This Row],[BT Default]],""))</f>
        <v/>
      </c>
      <c r="AZ52" s="41"/>
      <c r="BA52" s="41"/>
      <c r="BB52" s="19" t="str">
        <f>IF(Table_Styles[[#This Row],[BR]]&lt;&gt;"",Table_Styles[[#This Row],[BR]],IF(Table_Styles[[#This Row],[BR Default]]&lt;&gt;"",Table_Styles[[#This Row],[BR Default]],""))</f>
        <v/>
      </c>
      <c r="BC52" s="41"/>
      <c r="BD52" s="41"/>
      <c r="BE52" s="19" t="str">
        <f>IF(Table_Styles[[#This Row],[BB]]&lt;&gt;"",Table_Styles[[#This Row],[BB]],IF(Table_Styles[[#This Row],[BB Default]]&lt;&gt;"",Table_Styles[[#This Row],[BB Default]],""))</f>
        <v/>
      </c>
      <c r="BF52" s="41"/>
      <c r="BG52" s="41"/>
      <c r="BH52" s="19" t="str">
        <f>IF(Table_Styles[[#This Row],[BL]]&lt;&gt;"",Table_Styles[[#This Row],[BL]],IF(Table_Styles[[#This Row],[BL Default]]&lt;&gt;"",Table_Styles[[#This Row],[BL Default]],""))</f>
        <v/>
      </c>
      <c r="BI52" s="41"/>
      <c r="BJ52" s="41"/>
      <c r="BK52" s="19" t="str">
        <f>IF(Table_Styles[[#This Row],[Width]]&lt;&gt;"",Table_Styles[[#This Row],[Width]],IF(Table_Styles[[#This Row],[Width Default]]&lt;&gt;"",Table_Styles[[#This Row],[Width Default]],""))</f>
        <v/>
      </c>
      <c r="BL52" s="41"/>
      <c r="BM52" s="41"/>
      <c r="BN52" s="19" t="str">
        <f>IF(Table_Styles[[#This Row],[Height]]&lt;&gt;"",Table_Styles[[#This Row],[Height]],IF(Table_Styles[[#This Row],[Height Default]]&lt;&gt;"",Table_Styles[[#This Row],[Height Default]],""))</f>
        <v/>
      </c>
      <c r="BO52" s="19"/>
      <c r="BP52" s="19"/>
      <c r="BQ52" s="19" t="str">
        <f>IF(Table_Styles[[#This Row],[Top]]&lt;&gt;"",Table_Styles[[#This Row],[Top]],IF(Table_Styles[[#This Row],[Top Default]]&lt;&gt;"",Table_Styles[[#This Row],[Top Default]],""))</f>
        <v/>
      </c>
      <c r="BR52" s="19"/>
      <c r="BS52" s="19"/>
      <c r="BT52" s="19" t="str">
        <f>IF(Table_Styles[[#This Row],[Right]]&lt;&gt;"",Table_Styles[[#This Row],[Right]],IF(Table_Styles[[#This Row],[Right Default]]&lt;&gt;"",Table_Styles[[#This Row],[Right Default]],""))</f>
        <v/>
      </c>
      <c r="BU52" s="19"/>
      <c r="BV52" s="19"/>
      <c r="BW52" s="19" t="str">
        <f>IF(Table_Styles[[#This Row],[Bottom]]&lt;&gt;"",Table_Styles[[#This Row],[Bottom]],IF(Table_Styles[[#This Row],[Bottom Default]]&lt;&gt;"",Table_Styles[[#This Row],[Bottom Default]],""))</f>
        <v/>
      </c>
      <c r="BX52" s="19"/>
      <c r="BY52" s="19"/>
      <c r="BZ52" s="19" t="str">
        <f>IF(Table_Styles[[#This Row],[Left]]&lt;&gt;"",Table_Styles[[#This Row],[Left]],IF(Table_Styles[[#This Row],[Left Default]]&lt;&gt;"",Table_Styles[[#This Row],[Left Default]],""))</f>
        <v/>
      </c>
      <c r="CA52" s="43" t="s">
        <v>912</v>
      </c>
      <c r="CB52" s="22" t="str">
        <f>IF(AND(Table_Styles[[#This Row],[Selector]]&lt;&gt;"",Table_Styles[[#This Row],[Font Family Used]]&lt;&gt;"",Table_Styles[[#This Row],[Font Weight Used]]&lt;&gt;""),Table_Styles[[#This Row],[Font Family Used]]&amp;" "&amp;Table_Styles[[#This Row],[Font Weight Used]],"")</f>
        <v/>
      </c>
      <c r="CC52" s="22" t="str">
        <f ca="1">IF(AND(Table_Styles[[#This Row],[Selector]],COUNTIF(OFFSET(CC:CC,0,0,ROW()-1,1),"="&amp;Table_Styles[[#This Row],[Font]])=0),Table_Styles[[#This Row],[Font]],"")</f>
        <v/>
      </c>
      <c r="CD52" s="22" t="str">
        <f ca="1">IF(Table_Styles[[#This Row],[Unique Font]]&lt;&gt;"",
"{""fontFamily"":"""&amp;Table_Styles[[#This Row],[Font Family Used]]&amp;""",""fontWeight"":"&amp;Table_Styles[[#This Row],[Font Weight Used]]&amp;"}","")</f>
        <v/>
      </c>
      <c r="CE5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xml:space="preserve">border-top-right-radius: 4px !important; border-bottom-right-radius: 4px !important; </v>
      </c>
      <c r="CF52" s="22" t="str">
        <f>IF(AND(Table_Styles[[#This Row],[Selector]]&lt;&gt;"", Table_Styles[[#This Row],[Config Properties]]&lt;&gt;""),
Table_Styles[[#This Row],[Selector]]&amp;" { "&amp;Table_Styles[[#This Row],[Config Properties]]&amp;" }","")</f>
        <v>formly-field label.btn:last-child { border-top-right-radius: 4px !important; border-bottom-right-radius: 4px !important;  }</v>
      </c>
      <c r="CG52" s="22" t="str">
        <f xml:space="preserve">
SUBSTITUTE(SUBSTITUTE(SUBSTITUTE(SUBSTITUTE(SUBSTITUTE(SUBSTITUTE(SUBSTITUTE(SUBSTITUTE(Table_Styles[[#This Row],[Config]],
" {","{"),
"{ ","{"),
" }","}"),
"} ","}"),
" ,",","),
", ",","),
" :",":"),
": ",":")</f>
        <v>formly-field label.btn:last-child{border-top-right-radius:4px !important; border-bottom-right-radius:4px !important; }</v>
      </c>
    </row>
    <row r="53" spans="2:85" ht="21" customHeight="1">
      <c r="B53" s="22" t="s">
        <v>371</v>
      </c>
      <c r="C53" s="22" t="s">
        <v>372</v>
      </c>
      <c r="D53" s="41"/>
      <c r="E53" s="41"/>
      <c r="F53" s="19" t="str">
        <f>IF(Table_Styles[[#This Row],[Font Family]]&lt;&gt;"",Table_Styles[[#This Row],[Font Family]],IF(Table_Styles[[#This Row],[Font Family Default]]&lt;&gt;"",Table_Styles[[#This Row],[Font Family Default]],""))</f>
        <v/>
      </c>
      <c r="G53" s="41"/>
      <c r="H53" s="41"/>
      <c r="I53" s="19" t="str">
        <f>IF(Table_Styles[[#This Row],[Font Size]]&lt;&gt;"",Table_Styles[[#This Row],[Font Size]],IF(Table_Styles[[#This Row],[Font Size Default]]&lt;&gt;"",Table_Styles[[#This Row],[Font Size Default]],""))</f>
        <v/>
      </c>
      <c r="J53" s="41"/>
      <c r="K53" s="41"/>
      <c r="L53" s="19" t="str">
        <f>IF(Table_Styles[[#This Row],[Font Weight]]&lt;&gt;"",Table_Styles[[#This Row],[Font Weight]],IF(Table_Styles[[#This Row],[Font Weight Default]]&lt;&gt;"",Table_Styles[[#This Row],[Font Weight Default]],""))</f>
        <v/>
      </c>
      <c r="M53" s="41"/>
      <c r="N53" s="41"/>
      <c r="O53" s="19" t="str">
        <f>IF(Table_Styles[[#This Row],[Colour]]&lt;&gt;"",Table_Styles[[#This Row],[Colour]],IF(Table_Styles[[#This Row],[Colour Default]]&lt;&gt;"",Table_Styles[[#This Row],[Colour Default]],""))</f>
        <v/>
      </c>
      <c r="P53" s="104"/>
      <c r="Q53" s="126" t="str">
        <f>Colour_Background_3</f>
        <v>#e0e0e0</v>
      </c>
      <c r="R53" s="19" t="str">
        <f>IF(Table_Styles[[#This Row],[Background]]&lt;&gt;"",Table_Styles[[#This Row],[Background]],IF(Table_Styles[[#This Row],[Background Default]]&lt;&gt;"",Table_Styles[[#This Row],[Background Default]],""))</f>
        <v>#e0e0e0</v>
      </c>
      <c r="S53" s="19"/>
      <c r="T53" s="43" t="s">
        <v>892</v>
      </c>
      <c r="U53" s="19" t="str">
        <f>IF(Table_Styles[[#This Row],[Border]]&lt;&gt;"",Table_Styles[[#This Row],[Border]],IF(Table_Styles[[#This Row],[Border Default]]&lt;&gt;"",Table_Styles[[#This Row],[Border Default]],""))</f>
        <v>1px solid #c4c4c4;</v>
      </c>
      <c r="V53" s="41"/>
      <c r="W53" s="41"/>
      <c r="X53" s="19" t="str">
        <f>IF(Table_Styles[[#This Row],[Border Radius]]&lt;&gt;"",Table_Styles[[#This Row],[Border Radius]],IF(Table_Styles[[#This Row],[Border Radius Default]]&lt;&gt;"",Table_Styles[[#This Row],[Border Radius Default]],""))</f>
        <v/>
      </c>
      <c r="Y53" s="41"/>
      <c r="Z53" s="41"/>
      <c r="AA53" s="19" t="str">
        <f>IF(Table_Styles[[#This Row],[MT]]&lt;&gt;"",Table_Styles[[#This Row],[MT]],IF(Table_Styles[[#This Row],[MT Default]]&lt;&gt;"",Table_Styles[[#This Row],[MT Default]],""))</f>
        <v/>
      </c>
      <c r="AB53" s="41"/>
      <c r="AC53" s="41"/>
      <c r="AD53" s="19" t="str">
        <f>IF(Table_Styles[[#This Row],[MR]]&lt;&gt;"",Table_Styles[[#This Row],[MR]],IF(Table_Styles[[#This Row],[MR Default]]&lt;&gt;"",Table_Styles[[#This Row],[MR Default]],""))</f>
        <v/>
      </c>
      <c r="AE53" s="41"/>
      <c r="AF53" s="41"/>
      <c r="AG53" s="19" t="str">
        <f>IF(Table_Styles[[#This Row],[MB]]&lt;&gt;"",Table_Styles[[#This Row],[MB]],IF(Table_Styles[[#This Row],[MB Default]]&lt;&gt;"",Table_Styles[[#This Row],[MB Default]],""))</f>
        <v/>
      </c>
      <c r="AH53" s="41"/>
      <c r="AI53" s="41"/>
      <c r="AJ53" s="19" t="str">
        <f>IF(Table_Styles[[#This Row],[ML]]&lt;&gt;"",Table_Styles[[#This Row],[ML]],IF(Table_Styles[[#This Row],[ML Default]]&lt;&gt;"",Table_Styles[[#This Row],[ML Default]],""))</f>
        <v/>
      </c>
      <c r="AK53" s="41"/>
      <c r="AL53" s="41"/>
      <c r="AM53" s="19" t="str">
        <f>IF(Table_Styles[[#This Row],[PT]]&lt;&gt;"",Table_Styles[[#This Row],[PT]],IF(Table_Styles[[#This Row],[PT Default]]&lt;&gt;"",Table_Styles[[#This Row],[PT Default]],""))</f>
        <v/>
      </c>
      <c r="AN53" s="41"/>
      <c r="AO53" s="41"/>
      <c r="AP53" s="19" t="str">
        <f>IF(Table_Styles[[#This Row],[PR]]&lt;&gt;"",Table_Styles[[#This Row],[PR]],IF(Table_Styles[[#This Row],[PR Default]]&lt;&gt;"",Table_Styles[[#This Row],[PR Default]],""))</f>
        <v/>
      </c>
      <c r="AQ53" s="41"/>
      <c r="AR53" s="41"/>
      <c r="AS53" s="19" t="str">
        <f>IF(Table_Styles[[#This Row],[PB]]&lt;&gt;"",Table_Styles[[#This Row],[PB]],IF(Table_Styles[[#This Row],[PB Default]]&lt;&gt;"",Table_Styles[[#This Row],[PB Default]],""))</f>
        <v/>
      </c>
      <c r="AT53" s="41"/>
      <c r="AU53" s="41"/>
      <c r="AV53" s="19" t="str">
        <f>IF(Table_Styles[[#This Row],[PL]]&lt;&gt;"",Table_Styles[[#This Row],[PL]],IF(Table_Styles[[#This Row],[PL Default]]&lt;&gt;"",Table_Styles[[#This Row],[PL Default]],""))</f>
        <v/>
      </c>
      <c r="AW53" s="41"/>
      <c r="AX53" s="41"/>
      <c r="AY53" s="19" t="str">
        <f>IF(Table_Styles[[#This Row],[BT]]&lt;&gt;"",Table_Styles[[#This Row],[BT]],IF(Table_Styles[[#This Row],[BT Default]]&lt;&gt;"",Table_Styles[[#This Row],[BT Default]],""))</f>
        <v/>
      </c>
      <c r="AZ53" s="41"/>
      <c r="BA53" s="41"/>
      <c r="BB53" s="19" t="str">
        <f>IF(Table_Styles[[#This Row],[BR]]&lt;&gt;"",Table_Styles[[#This Row],[BR]],IF(Table_Styles[[#This Row],[BR Default]]&lt;&gt;"",Table_Styles[[#This Row],[BR Default]],""))</f>
        <v/>
      </c>
      <c r="BC53" s="41"/>
      <c r="BD53" s="41"/>
      <c r="BE53" s="19" t="str">
        <f>IF(Table_Styles[[#This Row],[BB]]&lt;&gt;"",Table_Styles[[#This Row],[BB]],IF(Table_Styles[[#This Row],[BB Default]]&lt;&gt;"",Table_Styles[[#This Row],[BB Default]],""))</f>
        <v/>
      </c>
      <c r="BF53" s="41"/>
      <c r="BG53" s="41"/>
      <c r="BH53" s="19" t="str">
        <f>IF(Table_Styles[[#This Row],[BL]]&lt;&gt;"",Table_Styles[[#This Row],[BL]],IF(Table_Styles[[#This Row],[BL Default]]&lt;&gt;"",Table_Styles[[#This Row],[BL Default]],""))</f>
        <v/>
      </c>
      <c r="BI53" s="41"/>
      <c r="BJ53" s="41"/>
      <c r="BK53" s="19" t="str">
        <f>IF(Table_Styles[[#This Row],[Width]]&lt;&gt;"",Table_Styles[[#This Row],[Width]],IF(Table_Styles[[#This Row],[Width Default]]&lt;&gt;"",Table_Styles[[#This Row],[Width Default]],""))</f>
        <v/>
      </c>
      <c r="BL53" s="41"/>
      <c r="BM53" s="41"/>
      <c r="BN53" s="19" t="str">
        <f>IF(Table_Styles[[#This Row],[Height]]&lt;&gt;"",Table_Styles[[#This Row],[Height]],IF(Table_Styles[[#This Row],[Height Default]]&lt;&gt;"",Table_Styles[[#This Row],[Height Default]],""))</f>
        <v/>
      </c>
      <c r="BO53" s="19"/>
      <c r="BP53" s="19"/>
      <c r="BQ53" s="19" t="str">
        <f>IF(Table_Styles[[#This Row],[Top]]&lt;&gt;"",Table_Styles[[#This Row],[Top]],IF(Table_Styles[[#This Row],[Top Default]]&lt;&gt;"",Table_Styles[[#This Row],[Top Default]],""))</f>
        <v/>
      </c>
      <c r="BR53" s="19"/>
      <c r="BS53" s="19"/>
      <c r="BT53" s="19" t="str">
        <f>IF(Table_Styles[[#This Row],[Right]]&lt;&gt;"",Table_Styles[[#This Row],[Right]],IF(Table_Styles[[#This Row],[Right Default]]&lt;&gt;"",Table_Styles[[#This Row],[Right Default]],""))</f>
        <v/>
      </c>
      <c r="BU53" s="19"/>
      <c r="BV53" s="19"/>
      <c r="BW53" s="19" t="str">
        <f>IF(Table_Styles[[#This Row],[Bottom]]&lt;&gt;"",Table_Styles[[#This Row],[Bottom]],IF(Table_Styles[[#This Row],[Bottom Default]]&lt;&gt;"",Table_Styles[[#This Row],[Bottom Default]],""))</f>
        <v/>
      </c>
      <c r="BX53" s="19"/>
      <c r="BY53" s="19"/>
      <c r="BZ53" s="19" t="str">
        <f>IF(Table_Styles[[#This Row],[Left]]&lt;&gt;"",Table_Styles[[#This Row],[Left]],IF(Table_Styles[[#This Row],[Left Default]]&lt;&gt;"",Table_Styles[[#This Row],[Left Default]],""))</f>
        <v/>
      </c>
      <c r="CA53" s="43" t="s">
        <v>897</v>
      </c>
      <c r="CB53" s="22" t="str">
        <f>IF(AND(Table_Styles[[#This Row],[Selector]]&lt;&gt;"",Table_Styles[[#This Row],[Font Family Used]]&lt;&gt;"",Table_Styles[[#This Row],[Font Weight Used]]&lt;&gt;""),Table_Styles[[#This Row],[Font Family Used]]&amp;" "&amp;Table_Styles[[#This Row],[Font Weight Used]],"")</f>
        <v/>
      </c>
      <c r="CC53" s="22" t="str">
        <f ca="1">IF(AND(Table_Styles[[#This Row],[Selector]],COUNTIF(OFFSET(CC:CC,0,0,ROW()-1,1),"="&amp;Table_Styles[[#This Row],[Font]])=0),Table_Styles[[#This Row],[Font]],"")</f>
        <v/>
      </c>
      <c r="CD53" s="22" t="str">
        <f ca="1">IF(Table_Styles[[#This Row],[Unique Font]]&lt;&gt;"",
"{""fontFamily"":"""&amp;Table_Styles[[#This Row],[Font Family Used]]&amp;""",""fontWeight"":"&amp;Table_Styles[[#This Row],[Font Weight Used]]&amp;"}","")</f>
        <v/>
      </c>
      <c r="CE5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#e0e0e0;border: 1px solid #c4c4c4;;z-index: 2; position: relative;</v>
      </c>
      <c r="CF53" s="22" t="str">
        <f>IF(AND(Table_Styles[[#This Row],[Selector]]&lt;&gt;"", Table_Styles[[#This Row],[Config Properties]]&lt;&gt;""),
Table_Styles[[#This Row],[Selector]]&amp;" { "&amp;Table_Styles[[#This Row],[Config Properties]]&amp;" }","")</f>
        <v>formly-field label.btn.selected, formly-field label.btn.selected:hover, formly-field label.selected:active { background: #e0e0e0;border: 1px solid #c4c4c4;;z-index: 2; position: relative; }</v>
      </c>
      <c r="CG53" s="22" t="str">
        <f xml:space="preserve">
SUBSTITUTE(SUBSTITUTE(SUBSTITUTE(SUBSTITUTE(SUBSTITUTE(SUBSTITUTE(SUBSTITUTE(SUBSTITUTE(Table_Styles[[#This Row],[Config]],
" {","{"),
"{ ","{"),
" }","}"),
"} ","}"),
" ,",","),
", ",","),
" :",":"),
": ",":")</f>
        <v>formly-field label.btn.selected,formly-field label.btn.selected:hover,formly-field label.selected:active{background:#e0e0e0;border:1px solid #c4c4c4;;z-index:2; position:relative;}</v>
      </c>
    </row>
    <row r="54" spans="2:85" ht="21" customHeight="1">
      <c r="B54" s="44" t="s">
        <v>373</v>
      </c>
      <c r="C54" s="44" t="s">
        <v>374</v>
      </c>
      <c r="D54" s="41"/>
      <c r="E54" s="41"/>
      <c r="F54" s="19" t="str">
        <f>IF(Table_Styles[[#This Row],[Font Family]]&lt;&gt;"",Table_Styles[[#This Row],[Font Family]],IF(Table_Styles[[#This Row],[Font Family Default]]&lt;&gt;"",Table_Styles[[#This Row],[Font Family Default]],""))</f>
        <v/>
      </c>
      <c r="G54" s="41"/>
      <c r="H54" s="43" t="s">
        <v>375</v>
      </c>
      <c r="I54" s="19" t="str">
        <f>IF(Table_Styles[[#This Row],[Font Size]]&lt;&gt;"",Table_Styles[[#This Row],[Font Size]],IF(Table_Styles[[#This Row],[Font Size Default]]&lt;&gt;"",Table_Styles[[#This Row],[Font Size Default]],""))</f>
        <v>25px</v>
      </c>
      <c r="J54" s="41"/>
      <c r="K54" s="41"/>
      <c r="L54" s="19" t="str">
        <f>IF(Table_Styles[[#This Row],[Font Weight]]&lt;&gt;"",Table_Styles[[#This Row],[Font Weight]],IF(Table_Styles[[#This Row],[Font Weight Default]]&lt;&gt;"",Table_Styles[[#This Row],[Font Weight Default]],""))</f>
        <v/>
      </c>
      <c r="M54" s="41"/>
      <c r="N54" s="41"/>
      <c r="O54" s="19" t="str">
        <f>IF(Table_Styles[[#This Row],[Colour]]&lt;&gt;"",Table_Styles[[#This Row],[Colour]],IF(Table_Styles[[#This Row],[Colour Default]]&lt;&gt;"",Table_Styles[[#This Row],[Colour Default]],""))</f>
        <v/>
      </c>
      <c r="P54" s="41"/>
      <c r="Q54" s="41"/>
      <c r="R54" s="19" t="str">
        <f>IF(Table_Styles[[#This Row],[Background]]&lt;&gt;"",Table_Styles[[#This Row],[Background]],IF(Table_Styles[[#This Row],[Background Default]]&lt;&gt;"",Table_Styles[[#This Row],[Background Default]],""))</f>
        <v/>
      </c>
      <c r="S54" s="41"/>
      <c r="T54" s="41"/>
      <c r="U54" s="19" t="str">
        <f>IF(Table_Styles[[#This Row],[Border]]&lt;&gt;"",Table_Styles[[#This Row],[Border]],IF(Table_Styles[[#This Row],[Border Default]]&lt;&gt;"",Table_Styles[[#This Row],[Border Default]],""))</f>
        <v/>
      </c>
      <c r="V54" s="41"/>
      <c r="W54" s="41"/>
      <c r="X54" s="19" t="str">
        <f>IF(Table_Styles[[#This Row],[Border Radius]]&lt;&gt;"",Table_Styles[[#This Row],[Border Radius]],IF(Table_Styles[[#This Row],[Border Radius Default]]&lt;&gt;"",Table_Styles[[#This Row],[Border Radius Default]],""))</f>
        <v/>
      </c>
      <c r="Y54" s="41"/>
      <c r="Z54" s="43" t="s">
        <v>376</v>
      </c>
      <c r="AA54" s="19" t="str">
        <f>IF(Table_Styles[[#This Row],[MT]]&lt;&gt;"",Table_Styles[[#This Row],[MT]],IF(Table_Styles[[#This Row],[MT Default]]&lt;&gt;"",Table_Styles[[#This Row],[MT Default]],""))</f>
        <v>3px</v>
      </c>
      <c r="AB54" s="41"/>
      <c r="AC54" s="41"/>
      <c r="AD54" s="19" t="str">
        <f>IF(Table_Styles[[#This Row],[MR]]&lt;&gt;"",Table_Styles[[#This Row],[MR]],IF(Table_Styles[[#This Row],[MR Default]]&lt;&gt;"",Table_Styles[[#This Row],[MR Default]],""))</f>
        <v/>
      </c>
      <c r="AE54" s="41"/>
      <c r="AF54" s="41"/>
      <c r="AG54" s="19" t="str">
        <f>IF(Table_Styles[[#This Row],[MB]]&lt;&gt;"",Table_Styles[[#This Row],[MB]],IF(Table_Styles[[#This Row],[MB Default]]&lt;&gt;"",Table_Styles[[#This Row],[MB Default]],""))</f>
        <v/>
      </c>
      <c r="AH54" s="41"/>
      <c r="AI54" s="41"/>
      <c r="AJ54" s="19" t="str">
        <f>IF(Table_Styles[[#This Row],[ML]]&lt;&gt;"",Table_Styles[[#This Row],[ML]],IF(Table_Styles[[#This Row],[ML Default]]&lt;&gt;"",Table_Styles[[#This Row],[ML Default]],""))</f>
        <v/>
      </c>
      <c r="AK54" s="41"/>
      <c r="AL54" s="41"/>
      <c r="AM54" s="19" t="str">
        <f>IF(Table_Styles[[#This Row],[PT]]&lt;&gt;"",Table_Styles[[#This Row],[PT]],IF(Table_Styles[[#This Row],[PT Default]]&lt;&gt;"",Table_Styles[[#This Row],[PT Default]],""))</f>
        <v/>
      </c>
      <c r="AN54" s="41"/>
      <c r="AO54" s="41"/>
      <c r="AP54" s="19" t="str">
        <f>IF(Table_Styles[[#This Row],[PR]]&lt;&gt;"",Table_Styles[[#This Row],[PR]],IF(Table_Styles[[#This Row],[PR Default]]&lt;&gt;"",Table_Styles[[#This Row],[PR Default]],""))</f>
        <v/>
      </c>
      <c r="AQ54" s="41"/>
      <c r="AR54" s="41"/>
      <c r="AS54" s="19" t="str">
        <f>IF(Table_Styles[[#This Row],[PB]]&lt;&gt;"",Table_Styles[[#This Row],[PB]],IF(Table_Styles[[#This Row],[PB Default]]&lt;&gt;"",Table_Styles[[#This Row],[PB Default]],""))</f>
        <v/>
      </c>
      <c r="AT54" s="41"/>
      <c r="AU54" s="41"/>
      <c r="AV54" s="19" t="str">
        <f>IF(Table_Styles[[#This Row],[PL]]&lt;&gt;"",Table_Styles[[#This Row],[PL]],IF(Table_Styles[[#This Row],[PL Default]]&lt;&gt;"",Table_Styles[[#This Row],[PL Default]],""))</f>
        <v/>
      </c>
      <c r="AW54" s="41"/>
      <c r="AX54" s="41"/>
      <c r="AY54" s="19" t="str">
        <f>IF(Table_Styles[[#This Row],[BT]]&lt;&gt;"",Table_Styles[[#This Row],[BT]],IF(Table_Styles[[#This Row],[BT Default]]&lt;&gt;"",Table_Styles[[#This Row],[BT Default]],""))</f>
        <v/>
      </c>
      <c r="AZ54" s="41"/>
      <c r="BA54" s="41"/>
      <c r="BB54" s="19" t="str">
        <f>IF(Table_Styles[[#This Row],[BR]]&lt;&gt;"",Table_Styles[[#This Row],[BR]],IF(Table_Styles[[#This Row],[BR Default]]&lt;&gt;"",Table_Styles[[#This Row],[BR Default]],""))</f>
        <v/>
      </c>
      <c r="BC54" s="41"/>
      <c r="BD54" s="41"/>
      <c r="BE54" s="19" t="str">
        <f>IF(Table_Styles[[#This Row],[BB]]&lt;&gt;"",Table_Styles[[#This Row],[BB]],IF(Table_Styles[[#This Row],[BB Default]]&lt;&gt;"",Table_Styles[[#This Row],[BB Default]],""))</f>
        <v/>
      </c>
      <c r="BF54" s="41"/>
      <c r="BG54" s="41"/>
      <c r="BH54" s="19" t="str">
        <f>IF(Table_Styles[[#This Row],[BL]]&lt;&gt;"",Table_Styles[[#This Row],[BL]],IF(Table_Styles[[#This Row],[BL Default]]&lt;&gt;"",Table_Styles[[#This Row],[BL Default]],""))</f>
        <v/>
      </c>
      <c r="BI54" s="41"/>
      <c r="BJ54" s="41"/>
      <c r="BK54" s="19" t="str">
        <f>IF(Table_Styles[[#This Row],[Width]]&lt;&gt;"",Table_Styles[[#This Row],[Width]],IF(Table_Styles[[#This Row],[Width Default]]&lt;&gt;"",Table_Styles[[#This Row],[Width Default]],""))</f>
        <v/>
      </c>
      <c r="BL54" s="41"/>
      <c r="BM54" s="41"/>
      <c r="BN54" s="19" t="str">
        <f>IF(Table_Styles[[#This Row],[Height]]&lt;&gt;"",Table_Styles[[#This Row],[Height]],IF(Table_Styles[[#This Row],[Height Default]]&lt;&gt;"",Table_Styles[[#This Row],[Height Default]],""))</f>
        <v/>
      </c>
      <c r="BO54" s="19"/>
      <c r="BP54" s="19"/>
      <c r="BQ54" s="19" t="str">
        <f>IF(Table_Styles[[#This Row],[Top]]&lt;&gt;"",Table_Styles[[#This Row],[Top]],IF(Table_Styles[[#This Row],[Top Default]]&lt;&gt;"",Table_Styles[[#This Row],[Top Default]],""))</f>
        <v/>
      </c>
      <c r="BR54" s="19"/>
      <c r="BS54" s="19"/>
      <c r="BT54" s="19" t="str">
        <f>IF(Table_Styles[[#This Row],[Right]]&lt;&gt;"",Table_Styles[[#This Row],[Right]],IF(Table_Styles[[#This Row],[Right Default]]&lt;&gt;"",Table_Styles[[#This Row],[Right Default]],""))</f>
        <v/>
      </c>
      <c r="BU54" s="19"/>
      <c r="BV54" s="19"/>
      <c r="BW54" s="19" t="str">
        <f>IF(Table_Styles[[#This Row],[Bottom]]&lt;&gt;"",Table_Styles[[#This Row],[Bottom]],IF(Table_Styles[[#This Row],[Bottom Default]]&lt;&gt;"",Table_Styles[[#This Row],[Bottom Default]],""))</f>
        <v/>
      </c>
      <c r="BX54" s="19"/>
      <c r="BY54" s="19"/>
      <c r="BZ54" s="19" t="str">
        <f>IF(Table_Styles[[#This Row],[Left]]&lt;&gt;"",Table_Styles[[#This Row],[Left]],IF(Table_Styles[[#This Row],[Left Default]]&lt;&gt;"",Table_Styles[[#This Row],[Left Default]],""))</f>
        <v/>
      </c>
      <c r="CA54" s="41"/>
      <c r="CB54" s="22" t="str">
        <f>IF(AND(Table_Styles[[#This Row],[Selector]]&lt;&gt;"",Table_Styles[[#This Row],[Font Family Used]]&lt;&gt;"",Table_Styles[[#This Row],[Font Weight Used]]&lt;&gt;""),Table_Styles[[#This Row],[Font Family Used]]&amp;" "&amp;Table_Styles[[#This Row],[Font Weight Used]],"")</f>
        <v/>
      </c>
      <c r="CC54" s="22" t="str">
        <f ca="1">IF(AND(Table_Styles[[#This Row],[Selector]],COUNTIF(OFFSET(CC:CC,0,0,ROW()-1,1),"="&amp;Table_Styles[[#This Row],[Font]])=0),Table_Styles[[#This Row],[Font]],"")</f>
        <v/>
      </c>
      <c r="CD54" s="22" t="str">
        <f ca="1">IF(Table_Styles[[#This Row],[Unique Font]]&lt;&gt;"",
"{""fontFamily"":"""&amp;Table_Styles[[#This Row],[Font Family Used]]&amp;""",""fontWeight"":"&amp;Table_Styles[[#This Row],[Font Weight Used]]&amp;"}","")</f>
        <v/>
      </c>
      <c r="CE5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54" s="22" t="str">
        <f>IF(AND(Table_Styles[[#This Row],[Selector]]&lt;&gt;"", Table_Styles[[#This Row],[Config Properties]]&lt;&gt;""),
Table_Styles[[#This Row],[Selector]]&amp;" { "&amp;Table_Styles[[#This Row],[Config Properties]]&amp;" }","")</f>
        <v>formly-field label .btn-icon { font-size: 25px;margin-top: 3px }</v>
      </c>
      <c r="CG54" s="22" t="str">
        <f xml:space="preserve">
SUBSTITUTE(SUBSTITUTE(SUBSTITUTE(SUBSTITUTE(SUBSTITUTE(SUBSTITUTE(SUBSTITUTE(SUBSTITUTE(Table_Styles[[#This Row],[Config]],
" {","{"),
"{ ","{"),
" }","}"),
"} ","}"),
" ,",","),
", ",","),
" :",":"),
": ",":")</f>
        <v>formly-field label .btn-icon{font-size:25px;margin-top:3px}</v>
      </c>
    </row>
    <row r="55" spans="2:85" ht="21" customHeight="1">
      <c r="B55" s="22" t="s">
        <v>377</v>
      </c>
      <c r="C55" s="44" t="s">
        <v>378</v>
      </c>
      <c r="D55" s="59"/>
      <c r="E55" s="41"/>
      <c r="F55" s="19" t="str">
        <f>IF(Table_Styles[[#This Row],[Font Family]]&lt;&gt;"",Table_Styles[[#This Row],[Font Family]],IF(Table_Styles[[#This Row],[Font Family Default]]&lt;&gt;"",Table_Styles[[#This Row],[Font Family Default]],""))</f>
        <v/>
      </c>
      <c r="G55" s="59"/>
      <c r="H55" s="43" t="s">
        <v>370</v>
      </c>
      <c r="I55" s="19" t="str">
        <f>IF(Table_Styles[[#This Row],[Font Size]]&lt;&gt;"",Table_Styles[[#This Row],[Font Size]],IF(Table_Styles[[#This Row],[Font Size Default]]&lt;&gt;"",Table_Styles[[#This Row],[Font Size Default]],""))</f>
        <v>18px</v>
      </c>
      <c r="J55" s="59"/>
      <c r="K55" s="41"/>
      <c r="L55" s="19" t="str">
        <f>IF(Table_Styles[[#This Row],[Font Weight]]&lt;&gt;"",Table_Styles[[#This Row],[Font Weight]],IF(Table_Styles[[#This Row],[Font Weight Default]]&lt;&gt;"",Table_Styles[[#This Row],[Font Weight Default]],""))</f>
        <v/>
      </c>
      <c r="M55" s="59"/>
      <c r="N55" s="41"/>
      <c r="O55" s="19" t="str">
        <f>IF(Table_Styles[[#This Row],[Colour]]&lt;&gt;"",Table_Styles[[#This Row],[Colour]],IF(Table_Styles[[#This Row],[Colour Default]]&lt;&gt;"",Table_Styles[[#This Row],[Colour Default]],""))</f>
        <v/>
      </c>
      <c r="P55" s="59"/>
      <c r="Q55" s="41"/>
      <c r="R55" s="19" t="str">
        <f>IF(Table_Styles[[#This Row],[Background]]&lt;&gt;"",Table_Styles[[#This Row],[Background]],IF(Table_Styles[[#This Row],[Background Default]]&lt;&gt;"",Table_Styles[[#This Row],[Background Default]],""))</f>
        <v/>
      </c>
      <c r="S55" s="59"/>
      <c r="T55" s="41"/>
      <c r="U55" s="19" t="str">
        <f>IF(Table_Styles[[#This Row],[Border]]&lt;&gt;"",Table_Styles[[#This Row],[Border]],IF(Table_Styles[[#This Row],[Border Default]]&lt;&gt;"",Table_Styles[[#This Row],[Border Default]],""))</f>
        <v/>
      </c>
      <c r="V55" s="41"/>
      <c r="W55" s="41"/>
      <c r="X55" s="19" t="str">
        <f>IF(Table_Styles[[#This Row],[Border Radius]]&lt;&gt;"",Table_Styles[[#This Row],[Border Radius]],IF(Table_Styles[[#This Row],[Border Radius Default]]&lt;&gt;"",Table_Styles[[#This Row],[Border Radius Default]],""))</f>
        <v/>
      </c>
      <c r="Y55" s="59"/>
      <c r="Z55" s="43"/>
      <c r="AA55" s="19" t="str">
        <f>IF(Table_Styles[[#This Row],[MT]]&lt;&gt;"",Table_Styles[[#This Row],[MT]],IF(Table_Styles[[#This Row],[MT Default]]&lt;&gt;"",Table_Styles[[#This Row],[MT Default]],""))</f>
        <v/>
      </c>
      <c r="AB55" s="59"/>
      <c r="AC55" s="41"/>
      <c r="AD55" s="19" t="str">
        <f>IF(Table_Styles[[#This Row],[MR]]&lt;&gt;"",Table_Styles[[#This Row],[MR]],IF(Table_Styles[[#This Row],[MR Default]]&lt;&gt;"",Table_Styles[[#This Row],[MR Default]],""))</f>
        <v/>
      </c>
      <c r="AE55" s="59"/>
      <c r="AF55" s="41"/>
      <c r="AG55" s="19" t="str">
        <f>IF(Table_Styles[[#This Row],[MB]]&lt;&gt;"",Table_Styles[[#This Row],[MB]],IF(Table_Styles[[#This Row],[MB Default]]&lt;&gt;"",Table_Styles[[#This Row],[MB Default]],""))</f>
        <v/>
      </c>
      <c r="AH55" s="59"/>
      <c r="AI55" s="41"/>
      <c r="AJ55" s="19" t="str">
        <f>IF(Table_Styles[[#This Row],[ML]]&lt;&gt;"",Table_Styles[[#This Row],[ML]],IF(Table_Styles[[#This Row],[ML Default]]&lt;&gt;"",Table_Styles[[#This Row],[ML Default]],""))</f>
        <v/>
      </c>
      <c r="AK55" s="59"/>
      <c r="AL55" s="41"/>
      <c r="AM55" s="19" t="str">
        <f>IF(Table_Styles[[#This Row],[PT]]&lt;&gt;"",Table_Styles[[#This Row],[PT]],IF(Table_Styles[[#This Row],[PT Default]]&lt;&gt;"",Table_Styles[[#This Row],[PT Default]],""))</f>
        <v/>
      </c>
      <c r="AN55" s="59"/>
      <c r="AO55" s="41"/>
      <c r="AP55" s="19" t="str">
        <f>IF(Table_Styles[[#This Row],[PR]]&lt;&gt;"",Table_Styles[[#This Row],[PR]],IF(Table_Styles[[#This Row],[PR Default]]&lt;&gt;"",Table_Styles[[#This Row],[PR Default]],""))</f>
        <v/>
      </c>
      <c r="AQ55" s="59"/>
      <c r="AR55" s="41"/>
      <c r="AS55" s="19" t="str">
        <f>IF(Table_Styles[[#This Row],[PB]]&lt;&gt;"",Table_Styles[[#This Row],[PB]],IF(Table_Styles[[#This Row],[PB Default]]&lt;&gt;"",Table_Styles[[#This Row],[PB Default]],""))</f>
        <v/>
      </c>
      <c r="AT55" s="59"/>
      <c r="AU55" s="41"/>
      <c r="AV55" s="19" t="str">
        <f>IF(Table_Styles[[#This Row],[PL]]&lt;&gt;"",Table_Styles[[#This Row],[PL]],IF(Table_Styles[[#This Row],[PL Default]]&lt;&gt;"",Table_Styles[[#This Row],[PL Default]],""))</f>
        <v/>
      </c>
      <c r="AW55" s="59"/>
      <c r="AX55" s="41"/>
      <c r="AY55" s="19" t="str">
        <f>IF(Table_Styles[[#This Row],[BT]]&lt;&gt;"",Table_Styles[[#This Row],[BT]],IF(Table_Styles[[#This Row],[BT Default]]&lt;&gt;"",Table_Styles[[#This Row],[BT Default]],""))</f>
        <v/>
      </c>
      <c r="AZ55" s="59"/>
      <c r="BA55" s="41"/>
      <c r="BB55" s="19" t="str">
        <f>IF(Table_Styles[[#This Row],[BR]]&lt;&gt;"",Table_Styles[[#This Row],[BR]],IF(Table_Styles[[#This Row],[BR Default]]&lt;&gt;"",Table_Styles[[#This Row],[BR Default]],""))</f>
        <v/>
      </c>
      <c r="BC55" s="59"/>
      <c r="BD55" s="41"/>
      <c r="BE55" s="19" t="str">
        <f>IF(Table_Styles[[#This Row],[BB]]&lt;&gt;"",Table_Styles[[#This Row],[BB]],IF(Table_Styles[[#This Row],[BB Default]]&lt;&gt;"",Table_Styles[[#This Row],[BB Default]],""))</f>
        <v/>
      </c>
      <c r="BF55" s="59"/>
      <c r="BG55" s="41"/>
      <c r="BH55" s="19" t="str">
        <f>IF(Table_Styles[[#This Row],[BL]]&lt;&gt;"",Table_Styles[[#This Row],[BL]],IF(Table_Styles[[#This Row],[BL Default]]&lt;&gt;"",Table_Styles[[#This Row],[BL Default]],""))</f>
        <v/>
      </c>
      <c r="BI55" s="41"/>
      <c r="BJ55" s="41"/>
      <c r="BK55" s="19" t="str">
        <f>IF(Table_Styles[[#This Row],[Width]]&lt;&gt;"",Table_Styles[[#This Row],[Width]],IF(Table_Styles[[#This Row],[Width Default]]&lt;&gt;"",Table_Styles[[#This Row],[Width Default]],""))</f>
        <v/>
      </c>
      <c r="BL55" s="41"/>
      <c r="BM55" s="41"/>
      <c r="BN55" s="19" t="str">
        <f>IF(Table_Styles[[#This Row],[Height]]&lt;&gt;"",Table_Styles[[#This Row],[Height]],IF(Table_Styles[[#This Row],[Height Default]]&lt;&gt;"",Table_Styles[[#This Row],[Height Default]],""))</f>
        <v/>
      </c>
      <c r="BO55" s="19"/>
      <c r="BP55" s="43" t="s">
        <v>379</v>
      </c>
      <c r="BQ55" s="19" t="str">
        <f>IF(Table_Styles[[#This Row],[Top]]&lt;&gt;"",Table_Styles[[#This Row],[Top]],IF(Table_Styles[[#This Row],[Top Default]]&lt;&gt;"",Table_Styles[[#This Row],[Top Default]],""))</f>
        <v>-4px</v>
      </c>
      <c r="BR55" s="19"/>
      <c r="BS55" s="19"/>
      <c r="BT55" s="19" t="str">
        <f>IF(Table_Styles[[#This Row],[Right]]&lt;&gt;"",Table_Styles[[#This Row],[Right]],IF(Table_Styles[[#This Row],[Right Default]]&lt;&gt;"",Table_Styles[[#This Row],[Right Default]],""))</f>
        <v/>
      </c>
      <c r="BU55" s="19"/>
      <c r="BV55" s="19"/>
      <c r="BW55" s="19" t="str">
        <f>IF(Table_Styles[[#This Row],[Bottom]]&lt;&gt;"",Table_Styles[[#This Row],[Bottom]],IF(Table_Styles[[#This Row],[Bottom Default]]&lt;&gt;"",Table_Styles[[#This Row],[Bottom Default]],""))</f>
        <v/>
      </c>
      <c r="BX55" s="19"/>
      <c r="BY55" s="19"/>
      <c r="BZ55" s="19" t="str">
        <f>IF(Table_Styles[[#This Row],[Left]]&lt;&gt;"",Table_Styles[[#This Row],[Left]],IF(Table_Styles[[#This Row],[Left Default]]&lt;&gt;"",Table_Styles[[#This Row],[Left Default]],""))</f>
        <v/>
      </c>
      <c r="CA55" s="59"/>
      <c r="CB55" s="22" t="str">
        <f>IF(AND(Table_Styles[[#This Row],[Selector]]&lt;&gt;"",Table_Styles[[#This Row],[Font Family Used]]&lt;&gt;"",Table_Styles[[#This Row],[Font Weight Used]]&lt;&gt;""),Table_Styles[[#This Row],[Font Family Used]]&amp;" "&amp;Table_Styles[[#This Row],[Font Weight Used]],"")</f>
        <v/>
      </c>
      <c r="CC55" s="22" t="str">
        <f ca="1">IF(AND(Table_Styles[[#This Row],[Selector]],COUNTIF(OFFSET(CC:CC,0,0,ROW()-1,1),"="&amp;Table_Styles[[#This Row],[Font]])=0),Table_Styles[[#This Row],[Font]],"")</f>
        <v/>
      </c>
      <c r="CD55" s="22" t="str">
        <f ca="1">IF(Table_Styles[[#This Row],[Unique Font]]&lt;&gt;"",
"{""fontFamily"":"""&amp;Table_Styles[[#This Row],[Font Family Used]]&amp;""",""fontWeight"":"&amp;Table_Styles[[#This Row],[Font Weight Used]]&amp;"}","")</f>
        <v/>
      </c>
      <c r="CE5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55" s="22" t="str">
        <f>IF(AND(Table_Styles[[#This Row],[Selector]]&lt;&gt;"", Table_Styles[[#This Row],[Config Properties]]&lt;&gt;""),
Table_Styles[[#This Row],[Selector]]&amp;" { "&amp;Table_Styles[[#This Row],[Config Properties]]&amp;" }","")</f>
        <v>formly-field label .btn-icon .sm { font-size: 18px;top: -4px }</v>
      </c>
      <c r="CG55" s="22" t="str">
        <f xml:space="preserve">
SUBSTITUTE(SUBSTITUTE(SUBSTITUTE(SUBSTITUTE(SUBSTITUTE(SUBSTITUTE(SUBSTITUTE(SUBSTITUTE(Table_Styles[[#This Row],[Config]],
" {","{"),
"{ ","{"),
" }","}"),
"} ","}"),
" ,",","),
", ",","),
" :",":"),
": ",":")</f>
        <v>formly-field label .btn-icon .sm{font-size:18px;top:-4px}</v>
      </c>
    </row>
    <row r="56" spans="2:85" ht="21" customHeight="1">
      <c r="B56" s="22" t="s">
        <v>380</v>
      </c>
      <c r="C56" s="44" t="s">
        <v>381</v>
      </c>
      <c r="D56" s="59"/>
      <c r="E56" s="41"/>
      <c r="F56" s="19" t="str">
        <f>IF(Table_Styles[[#This Row],[Font Family]]&lt;&gt;"",Table_Styles[[#This Row],[Font Family]],IF(Table_Styles[[#This Row],[Font Family Default]]&lt;&gt;"",Table_Styles[[#This Row],[Font Family Default]],""))</f>
        <v/>
      </c>
      <c r="G56" s="59"/>
      <c r="H56" s="43" t="s">
        <v>375</v>
      </c>
      <c r="I56" s="19" t="str">
        <f>IF(Table_Styles[[#This Row],[Font Size]]&lt;&gt;"",Table_Styles[[#This Row],[Font Size]],IF(Table_Styles[[#This Row],[Font Size Default]]&lt;&gt;"",Table_Styles[[#This Row],[Font Size Default]],""))</f>
        <v>25px</v>
      </c>
      <c r="J56" s="59"/>
      <c r="K56" s="41"/>
      <c r="L56" s="19" t="str">
        <f>IF(Table_Styles[[#This Row],[Font Weight]]&lt;&gt;"",Table_Styles[[#This Row],[Font Weight]],IF(Table_Styles[[#This Row],[Font Weight Default]]&lt;&gt;"",Table_Styles[[#This Row],[Font Weight Default]],""))</f>
        <v/>
      </c>
      <c r="M56" s="59"/>
      <c r="N56" s="41"/>
      <c r="O56" s="19" t="str">
        <f>IF(Table_Styles[[#This Row],[Colour]]&lt;&gt;"",Table_Styles[[#This Row],[Colour]],IF(Table_Styles[[#This Row],[Colour Default]]&lt;&gt;"",Table_Styles[[#This Row],[Colour Default]],""))</f>
        <v/>
      </c>
      <c r="P56" s="59"/>
      <c r="Q56" s="41"/>
      <c r="R56" s="19" t="str">
        <f>IF(Table_Styles[[#This Row],[Background]]&lt;&gt;"",Table_Styles[[#This Row],[Background]],IF(Table_Styles[[#This Row],[Background Default]]&lt;&gt;"",Table_Styles[[#This Row],[Background Default]],""))</f>
        <v/>
      </c>
      <c r="S56" s="59"/>
      <c r="T56" s="41"/>
      <c r="U56" s="19" t="str">
        <f>IF(Table_Styles[[#This Row],[Border]]&lt;&gt;"",Table_Styles[[#This Row],[Border]],IF(Table_Styles[[#This Row],[Border Default]]&lt;&gt;"",Table_Styles[[#This Row],[Border Default]],""))</f>
        <v/>
      </c>
      <c r="V56" s="41"/>
      <c r="W56" s="41"/>
      <c r="X56" s="19" t="str">
        <f>IF(Table_Styles[[#This Row],[Border Radius]]&lt;&gt;"",Table_Styles[[#This Row],[Border Radius]],IF(Table_Styles[[#This Row],[Border Radius Default]]&lt;&gt;"",Table_Styles[[#This Row],[Border Radius Default]],""))</f>
        <v/>
      </c>
      <c r="Y56" s="59"/>
      <c r="Z56" s="43"/>
      <c r="AA56" s="19" t="str">
        <f>IF(Table_Styles[[#This Row],[MT]]&lt;&gt;"",Table_Styles[[#This Row],[MT]],IF(Table_Styles[[#This Row],[MT Default]]&lt;&gt;"",Table_Styles[[#This Row],[MT Default]],""))</f>
        <v/>
      </c>
      <c r="AB56" s="59"/>
      <c r="AC56" s="41"/>
      <c r="AD56" s="19" t="str">
        <f>IF(Table_Styles[[#This Row],[MR]]&lt;&gt;"",Table_Styles[[#This Row],[MR]],IF(Table_Styles[[#This Row],[MR Default]]&lt;&gt;"",Table_Styles[[#This Row],[MR Default]],""))</f>
        <v/>
      </c>
      <c r="AE56" s="59"/>
      <c r="AF56" s="41"/>
      <c r="AG56" s="19" t="str">
        <f>IF(Table_Styles[[#This Row],[MB]]&lt;&gt;"",Table_Styles[[#This Row],[MB]],IF(Table_Styles[[#This Row],[MB Default]]&lt;&gt;"",Table_Styles[[#This Row],[MB Default]],""))</f>
        <v/>
      </c>
      <c r="AH56" s="59"/>
      <c r="AI56" s="41"/>
      <c r="AJ56" s="19" t="str">
        <f>IF(Table_Styles[[#This Row],[ML]]&lt;&gt;"",Table_Styles[[#This Row],[ML]],IF(Table_Styles[[#This Row],[ML Default]]&lt;&gt;"",Table_Styles[[#This Row],[ML Default]],""))</f>
        <v/>
      </c>
      <c r="AK56" s="59"/>
      <c r="AL56" s="41"/>
      <c r="AM56" s="19" t="str">
        <f>IF(Table_Styles[[#This Row],[PT]]&lt;&gt;"",Table_Styles[[#This Row],[PT]],IF(Table_Styles[[#This Row],[PT Default]]&lt;&gt;"",Table_Styles[[#This Row],[PT Default]],""))</f>
        <v/>
      </c>
      <c r="AN56" s="59"/>
      <c r="AO56" s="41"/>
      <c r="AP56" s="19" t="str">
        <f>IF(Table_Styles[[#This Row],[PR]]&lt;&gt;"",Table_Styles[[#This Row],[PR]],IF(Table_Styles[[#This Row],[PR Default]]&lt;&gt;"",Table_Styles[[#This Row],[PR Default]],""))</f>
        <v/>
      </c>
      <c r="AQ56" s="59"/>
      <c r="AR56" s="41"/>
      <c r="AS56" s="19" t="str">
        <f>IF(Table_Styles[[#This Row],[PB]]&lt;&gt;"",Table_Styles[[#This Row],[PB]],IF(Table_Styles[[#This Row],[PB Default]]&lt;&gt;"",Table_Styles[[#This Row],[PB Default]],""))</f>
        <v/>
      </c>
      <c r="AT56" s="59"/>
      <c r="AU56" s="41"/>
      <c r="AV56" s="19" t="str">
        <f>IF(Table_Styles[[#This Row],[PL]]&lt;&gt;"",Table_Styles[[#This Row],[PL]],IF(Table_Styles[[#This Row],[PL Default]]&lt;&gt;"",Table_Styles[[#This Row],[PL Default]],""))</f>
        <v/>
      </c>
      <c r="AW56" s="59"/>
      <c r="AX56" s="41"/>
      <c r="AY56" s="19" t="str">
        <f>IF(Table_Styles[[#This Row],[BT]]&lt;&gt;"",Table_Styles[[#This Row],[BT]],IF(Table_Styles[[#This Row],[BT Default]]&lt;&gt;"",Table_Styles[[#This Row],[BT Default]],""))</f>
        <v/>
      </c>
      <c r="AZ56" s="59"/>
      <c r="BA56" s="41"/>
      <c r="BB56" s="19" t="str">
        <f>IF(Table_Styles[[#This Row],[BR]]&lt;&gt;"",Table_Styles[[#This Row],[BR]],IF(Table_Styles[[#This Row],[BR Default]]&lt;&gt;"",Table_Styles[[#This Row],[BR Default]],""))</f>
        <v/>
      </c>
      <c r="BC56" s="59"/>
      <c r="BD56" s="41"/>
      <c r="BE56" s="19" t="str">
        <f>IF(Table_Styles[[#This Row],[BB]]&lt;&gt;"",Table_Styles[[#This Row],[BB]],IF(Table_Styles[[#This Row],[BB Default]]&lt;&gt;"",Table_Styles[[#This Row],[BB Default]],""))</f>
        <v/>
      </c>
      <c r="BF56" s="59"/>
      <c r="BG56" s="41"/>
      <c r="BH56" s="19" t="str">
        <f>IF(Table_Styles[[#This Row],[BL]]&lt;&gt;"",Table_Styles[[#This Row],[BL]],IF(Table_Styles[[#This Row],[BL Default]]&lt;&gt;"",Table_Styles[[#This Row],[BL Default]],""))</f>
        <v/>
      </c>
      <c r="BI56" s="41"/>
      <c r="BJ56" s="41"/>
      <c r="BK56" s="19" t="str">
        <f>IF(Table_Styles[[#This Row],[Width]]&lt;&gt;"",Table_Styles[[#This Row],[Width]],IF(Table_Styles[[#This Row],[Width Default]]&lt;&gt;"",Table_Styles[[#This Row],[Width Default]],""))</f>
        <v/>
      </c>
      <c r="BL56" s="41"/>
      <c r="BM56" s="41"/>
      <c r="BN56" s="19" t="str">
        <f>IF(Table_Styles[[#This Row],[Height]]&lt;&gt;"",Table_Styles[[#This Row],[Height]],IF(Table_Styles[[#This Row],[Height Default]]&lt;&gt;"",Table_Styles[[#This Row],[Height Default]],""))</f>
        <v/>
      </c>
      <c r="BO56" s="19"/>
      <c r="BP56" s="43" t="s">
        <v>382</v>
      </c>
      <c r="BQ56" s="19" t="str">
        <f>IF(Table_Styles[[#This Row],[Top]]&lt;&gt;"",Table_Styles[[#This Row],[Top]],IF(Table_Styles[[#This Row],[Top Default]]&lt;&gt;"",Table_Styles[[#This Row],[Top Default]],""))</f>
        <v>-2px</v>
      </c>
      <c r="BR56" s="19"/>
      <c r="BS56" s="19"/>
      <c r="BT56" s="19" t="str">
        <f>IF(Table_Styles[[#This Row],[Right]]&lt;&gt;"",Table_Styles[[#This Row],[Right]],IF(Table_Styles[[#This Row],[Right Default]]&lt;&gt;"",Table_Styles[[#This Row],[Right Default]],""))</f>
        <v/>
      </c>
      <c r="BU56" s="19"/>
      <c r="BV56" s="19"/>
      <c r="BW56" s="19" t="str">
        <f>IF(Table_Styles[[#This Row],[Bottom]]&lt;&gt;"",Table_Styles[[#This Row],[Bottom]],IF(Table_Styles[[#This Row],[Bottom Default]]&lt;&gt;"",Table_Styles[[#This Row],[Bottom Default]],""))</f>
        <v/>
      </c>
      <c r="BX56" s="19"/>
      <c r="BY56" s="19"/>
      <c r="BZ56" s="19" t="str">
        <f>IF(Table_Styles[[#This Row],[Left]]&lt;&gt;"",Table_Styles[[#This Row],[Left]],IF(Table_Styles[[#This Row],[Left Default]]&lt;&gt;"",Table_Styles[[#This Row],[Left Default]],""))</f>
        <v/>
      </c>
      <c r="CA56" s="59"/>
      <c r="CB56" s="22" t="str">
        <f>IF(AND(Table_Styles[[#This Row],[Selector]]&lt;&gt;"",Table_Styles[[#This Row],[Font Family Used]]&lt;&gt;"",Table_Styles[[#This Row],[Font Weight Used]]&lt;&gt;""),Table_Styles[[#This Row],[Font Family Used]]&amp;" "&amp;Table_Styles[[#This Row],[Font Weight Used]],"")</f>
        <v/>
      </c>
      <c r="CC56" s="22" t="str">
        <f ca="1">IF(AND(Table_Styles[[#This Row],[Selector]],COUNTIF(OFFSET(CC:CC,0,0,ROW()-1,1),"="&amp;Table_Styles[[#This Row],[Font]])=0),Table_Styles[[#This Row],[Font]],"")</f>
        <v/>
      </c>
      <c r="CD56" s="22" t="str">
        <f ca="1">IF(Table_Styles[[#This Row],[Unique Font]]&lt;&gt;"",
"{""fontFamily"":"""&amp;Table_Styles[[#This Row],[Font Family Used]]&amp;""",""fontWeight"":"&amp;Table_Styles[[#This Row],[Font Weight Used]]&amp;"}","")</f>
        <v/>
      </c>
      <c r="CE5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56" s="22" t="str">
        <f>IF(AND(Table_Styles[[#This Row],[Selector]]&lt;&gt;"", Table_Styles[[#This Row],[Config Properties]]&lt;&gt;""),
Table_Styles[[#This Row],[Selector]]&amp;" { "&amp;Table_Styles[[#This Row],[Config Properties]]&amp;" }","")</f>
        <v>formly-field label .btn-icon .md { font-size: 25px;top: -2px }</v>
      </c>
      <c r="CG56" s="22" t="str">
        <f xml:space="preserve">
SUBSTITUTE(SUBSTITUTE(SUBSTITUTE(SUBSTITUTE(SUBSTITUTE(SUBSTITUTE(SUBSTITUTE(SUBSTITUTE(Table_Styles[[#This Row],[Config]],
" {","{"),
"{ ","{"),
" }","}"),
"} ","}"),
" ,",","),
", ",","),
" :",":"),
": ",":")</f>
        <v>formly-field label .btn-icon .md{font-size:25px;top:-2px}</v>
      </c>
    </row>
    <row r="57" spans="2:85" ht="21" customHeight="1">
      <c r="B57" s="22" t="s">
        <v>383</v>
      </c>
      <c r="C57" s="44" t="s">
        <v>384</v>
      </c>
      <c r="D57" s="59"/>
      <c r="E57" s="41"/>
      <c r="F57" s="19" t="str">
        <f>IF(Table_Styles[[#This Row],[Font Family]]&lt;&gt;"",Table_Styles[[#This Row],[Font Family]],IF(Table_Styles[[#This Row],[Font Family Default]]&lt;&gt;"",Table_Styles[[#This Row],[Font Family Default]],""))</f>
        <v/>
      </c>
      <c r="G57" s="59"/>
      <c r="H57" s="43" t="s">
        <v>322</v>
      </c>
      <c r="I57" s="19" t="str">
        <f>IF(Table_Styles[[#This Row],[Font Size]]&lt;&gt;"",Table_Styles[[#This Row],[Font Size]],IF(Table_Styles[[#This Row],[Font Size Default]]&lt;&gt;"",Table_Styles[[#This Row],[Font Size Default]],""))</f>
        <v>30px</v>
      </c>
      <c r="J57" s="59"/>
      <c r="K57" s="41"/>
      <c r="L57" s="19" t="str">
        <f>IF(Table_Styles[[#This Row],[Font Weight]]&lt;&gt;"",Table_Styles[[#This Row],[Font Weight]],IF(Table_Styles[[#This Row],[Font Weight Default]]&lt;&gt;"",Table_Styles[[#This Row],[Font Weight Default]],""))</f>
        <v/>
      </c>
      <c r="M57" s="59"/>
      <c r="N57" s="41"/>
      <c r="O57" s="19" t="str">
        <f>IF(Table_Styles[[#This Row],[Colour]]&lt;&gt;"",Table_Styles[[#This Row],[Colour]],IF(Table_Styles[[#This Row],[Colour Default]]&lt;&gt;"",Table_Styles[[#This Row],[Colour Default]],""))</f>
        <v/>
      </c>
      <c r="P57" s="59"/>
      <c r="Q57" s="41"/>
      <c r="R57" s="19" t="str">
        <f>IF(Table_Styles[[#This Row],[Background]]&lt;&gt;"",Table_Styles[[#This Row],[Background]],IF(Table_Styles[[#This Row],[Background Default]]&lt;&gt;"",Table_Styles[[#This Row],[Background Default]],""))</f>
        <v/>
      </c>
      <c r="S57" s="59"/>
      <c r="T57" s="41"/>
      <c r="U57" s="19" t="str">
        <f>IF(Table_Styles[[#This Row],[Border]]&lt;&gt;"",Table_Styles[[#This Row],[Border]],IF(Table_Styles[[#This Row],[Border Default]]&lt;&gt;"",Table_Styles[[#This Row],[Border Default]],""))</f>
        <v/>
      </c>
      <c r="V57" s="41"/>
      <c r="W57" s="41"/>
      <c r="X57" s="19" t="str">
        <f>IF(Table_Styles[[#This Row],[Border Radius]]&lt;&gt;"",Table_Styles[[#This Row],[Border Radius]],IF(Table_Styles[[#This Row],[Border Radius Default]]&lt;&gt;"",Table_Styles[[#This Row],[Border Radius Default]],""))</f>
        <v/>
      </c>
      <c r="Y57" s="59"/>
      <c r="Z57" s="43"/>
      <c r="AA57" s="19" t="str">
        <f>IF(Table_Styles[[#This Row],[MT]]&lt;&gt;"",Table_Styles[[#This Row],[MT]],IF(Table_Styles[[#This Row],[MT Default]]&lt;&gt;"",Table_Styles[[#This Row],[MT Default]],""))</f>
        <v/>
      </c>
      <c r="AB57" s="59"/>
      <c r="AC57" s="41"/>
      <c r="AD57" s="19" t="str">
        <f>IF(Table_Styles[[#This Row],[MR]]&lt;&gt;"",Table_Styles[[#This Row],[MR]],IF(Table_Styles[[#This Row],[MR Default]]&lt;&gt;"",Table_Styles[[#This Row],[MR Default]],""))</f>
        <v/>
      </c>
      <c r="AE57" s="59"/>
      <c r="AF57" s="41"/>
      <c r="AG57" s="19" t="str">
        <f>IF(Table_Styles[[#This Row],[MB]]&lt;&gt;"",Table_Styles[[#This Row],[MB]],IF(Table_Styles[[#This Row],[MB Default]]&lt;&gt;"",Table_Styles[[#This Row],[MB Default]],""))</f>
        <v/>
      </c>
      <c r="AH57" s="59"/>
      <c r="AI57" s="41"/>
      <c r="AJ57" s="19" t="str">
        <f>IF(Table_Styles[[#This Row],[ML]]&lt;&gt;"",Table_Styles[[#This Row],[ML]],IF(Table_Styles[[#This Row],[ML Default]]&lt;&gt;"",Table_Styles[[#This Row],[ML Default]],""))</f>
        <v/>
      </c>
      <c r="AK57" s="59"/>
      <c r="AL57" s="41"/>
      <c r="AM57" s="19" t="str">
        <f>IF(Table_Styles[[#This Row],[PT]]&lt;&gt;"",Table_Styles[[#This Row],[PT]],IF(Table_Styles[[#This Row],[PT Default]]&lt;&gt;"",Table_Styles[[#This Row],[PT Default]],""))</f>
        <v/>
      </c>
      <c r="AN57" s="59"/>
      <c r="AO57" s="41"/>
      <c r="AP57" s="19" t="str">
        <f>IF(Table_Styles[[#This Row],[PR]]&lt;&gt;"",Table_Styles[[#This Row],[PR]],IF(Table_Styles[[#This Row],[PR Default]]&lt;&gt;"",Table_Styles[[#This Row],[PR Default]],""))</f>
        <v/>
      </c>
      <c r="AQ57" s="59"/>
      <c r="AR57" s="41"/>
      <c r="AS57" s="19" t="str">
        <f>IF(Table_Styles[[#This Row],[PB]]&lt;&gt;"",Table_Styles[[#This Row],[PB]],IF(Table_Styles[[#This Row],[PB Default]]&lt;&gt;"",Table_Styles[[#This Row],[PB Default]],""))</f>
        <v/>
      </c>
      <c r="AT57" s="59"/>
      <c r="AU57" s="41"/>
      <c r="AV57" s="19" t="str">
        <f>IF(Table_Styles[[#This Row],[PL]]&lt;&gt;"",Table_Styles[[#This Row],[PL]],IF(Table_Styles[[#This Row],[PL Default]]&lt;&gt;"",Table_Styles[[#This Row],[PL Default]],""))</f>
        <v/>
      </c>
      <c r="AW57" s="59"/>
      <c r="AX57" s="41"/>
      <c r="AY57" s="19" t="str">
        <f>IF(Table_Styles[[#This Row],[BT]]&lt;&gt;"",Table_Styles[[#This Row],[BT]],IF(Table_Styles[[#This Row],[BT Default]]&lt;&gt;"",Table_Styles[[#This Row],[BT Default]],""))</f>
        <v/>
      </c>
      <c r="AZ57" s="59"/>
      <c r="BA57" s="41"/>
      <c r="BB57" s="19" t="str">
        <f>IF(Table_Styles[[#This Row],[BR]]&lt;&gt;"",Table_Styles[[#This Row],[BR]],IF(Table_Styles[[#This Row],[BR Default]]&lt;&gt;"",Table_Styles[[#This Row],[BR Default]],""))</f>
        <v/>
      </c>
      <c r="BC57" s="59"/>
      <c r="BD57" s="41"/>
      <c r="BE57" s="19" t="str">
        <f>IF(Table_Styles[[#This Row],[BB]]&lt;&gt;"",Table_Styles[[#This Row],[BB]],IF(Table_Styles[[#This Row],[BB Default]]&lt;&gt;"",Table_Styles[[#This Row],[BB Default]],""))</f>
        <v/>
      </c>
      <c r="BF57" s="59"/>
      <c r="BG57" s="41"/>
      <c r="BH57" s="19" t="str">
        <f>IF(Table_Styles[[#This Row],[BL]]&lt;&gt;"",Table_Styles[[#This Row],[BL]],IF(Table_Styles[[#This Row],[BL Default]]&lt;&gt;"",Table_Styles[[#This Row],[BL Default]],""))</f>
        <v/>
      </c>
      <c r="BI57" s="41"/>
      <c r="BJ57" s="41"/>
      <c r="BK57" s="19" t="str">
        <f>IF(Table_Styles[[#This Row],[Width]]&lt;&gt;"",Table_Styles[[#This Row],[Width]],IF(Table_Styles[[#This Row],[Width Default]]&lt;&gt;"",Table_Styles[[#This Row],[Width Default]],""))</f>
        <v/>
      </c>
      <c r="BL57" s="41"/>
      <c r="BM57" s="41"/>
      <c r="BN57" s="19" t="str">
        <f>IF(Table_Styles[[#This Row],[Height]]&lt;&gt;"",Table_Styles[[#This Row],[Height]],IF(Table_Styles[[#This Row],[Height Default]]&lt;&gt;"",Table_Styles[[#This Row],[Height Default]],""))</f>
        <v/>
      </c>
      <c r="BO57" s="19"/>
      <c r="BP57" s="41"/>
      <c r="BQ57" s="19" t="str">
        <f>IF(Table_Styles[[#This Row],[Top]]&lt;&gt;"",Table_Styles[[#This Row],[Top]],IF(Table_Styles[[#This Row],[Top Default]]&lt;&gt;"",Table_Styles[[#This Row],[Top Default]],""))</f>
        <v/>
      </c>
      <c r="BR57" s="19"/>
      <c r="BS57" s="19"/>
      <c r="BT57" s="19" t="str">
        <f>IF(Table_Styles[[#This Row],[Right]]&lt;&gt;"",Table_Styles[[#This Row],[Right]],IF(Table_Styles[[#This Row],[Right Default]]&lt;&gt;"",Table_Styles[[#This Row],[Right Default]],""))</f>
        <v/>
      </c>
      <c r="BU57" s="19"/>
      <c r="BV57" s="19"/>
      <c r="BW57" s="19" t="str">
        <f>IF(Table_Styles[[#This Row],[Bottom]]&lt;&gt;"",Table_Styles[[#This Row],[Bottom]],IF(Table_Styles[[#This Row],[Bottom Default]]&lt;&gt;"",Table_Styles[[#This Row],[Bottom Default]],""))</f>
        <v/>
      </c>
      <c r="BX57" s="19"/>
      <c r="BY57" s="19"/>
      <c r="BZ57" s="19" t="str">
        <f>IF(Table_Styles[[#This Row],[Left]]&lt;&gt;"",Table_Styles[[#This Row],[Left]],IF(Table_Styles[[#This Row],[Left Default]]&lt;&gt;"",Table_Styles[[#This Row],[Left Default]],""))</f>
        <v/>
      </c>
      <c r="CA57" s="59"/>
      <c r="CB57" s="22" t="str">
        <f>IF(AND(Table_Styles[[#This Row],[Selector]]&lt;&gt;"",Table_Styles[[#This Row],[Font Family Used]]&lt;&gt;"",Table_Styles[[#This Row],[Font Weight Used]]&lt;&gt;""),Table_Styles[[#This Row],[Font Family Used]]&amp;" "&amp;Table_Styles[[#This Row],[Font Weight Used]],"")</f>
        <v/>
      </c>
      <c r="CC57" s="22" t="str">
        <f ca="1">IF(AND(Table_Styles[[#This Row],[Selector]],COUNTIF(OFFSET(CC:CC,0,0,ROW()-1,1),"="&amp;Table_Styles[[#This Row],[Font]])=0),Table_Styles[[#This Row],[Font]],"")</f>
        <v/>
      </c>
      <c r="CD57" s="22" t="str">
        <f ca="1">IF(Table_Styles[[#This Row],[Unique Font]]&lt;&gt;"",
"{""fontFamily"":"""&amp;Table_Styles[[#This Row],[Font Family Used]]&amp;""",""fontWeight"":"&amp;Table_Styles[[#This Row],[Font Weight Used]]&amp;"}","")</f>
        <v/>
      </c>
      <c r="CE5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57" s="22" t="str">
        <f>IF(AND(Table_Styles[[#This Row],[Selector]]&lt;&gt;"", Table_Styles[[#This Row],[Config Properties]]&lt;&gt;""),
Table_Styles[[#This Row],[Selector]]&amp;" { "&amp;Table_Styles[[#This Row],[Config Properties]]&amp;" }","")</f>
        <v>formly-field label .btn-icon .lg { font-size: 30px }</v>
      </c>
      <c r="CG57" s="22" t="str">
        <f xml:space="preserve">
SUBSTITUTE(SUBSTITUTE(SUBSTITUTE(SUBSTITUTE(SUBSTITUTE(SUBSTITUTE(SUBSTITUTE(SUBSTITUTE(Table_Styles[[#This Row],[Config]],
" {","{"),
"{ ","{"),
" }","}"),
"} ","}"),
" ,",","),
", ",","),
" :",":"),
": ",":")</f>
        <v>formly-field label .btn-icon .lg{font-size:30px}</v>
      </c>
    </row>
    <row r="58" spans="2:85" ht="21" customHeight="1">
      <c r="B58" s="44" t="s">
        <v>903</v>
      </c>
      <c r="C58" s="1" t="s">
        <v>902</v>
      </c>
      <c r="D58" s="41"/>
      <c r="E58" s="41"/>
      <c r="F58" s="19" t="str">
        <f>IF(Table_Styles[[#This Row],[Font Family]]&lt;&gt;"",Table_Styles[[#This Row],[Font Family]],IF(Table_Styles[[#This Row],[Font Family Default]]&lt;&gt;"",Table_Styles[[#This Row],[Font Family Default]],""))</f>
        <v/>
      </c>
      <c r="G58" s="41"/>
      <c r="H58" s="43"/>
      <c r="I58" s="19" t="str">
        <f>IF(Table_Styles[[#This Row],[Font Size]]&lt;&gt;"",Table_Styles[[#This Row],[Font Size]],IF(Table_Styles[[#This Row],[Font Size Default]]&lt;&gt;"",Table_Styles[[#This Row],[Font Size Default]],""))</f>
        <v/>
      </c>
      <c r="J58" s="41"/>
      <c r="K58" s="41"/>
      <c r="L58" s="19" t="str">
        <f>IF(Table_Styles[[#This Row],[Font Weight]]&lt;&gt;"",Table_Styles[[#This Row],[Font Weight]],IF(Table_Styles[[#This Row],[Font Weight Default]]&lt;&gt;"",Table_Styles[[#This Row],[Font Weight Default]],""))</f>
        <v/>
      </c>
      <c r="M58" s="41"/>
      <c r="N58" s="41"/>
      <c r="O58" s="19" t="str">
        <f>IF(Table_Styles[[#This Row],[Colour]]&lt;&gt;"",Table_Styles[[#This Row],[Colour]],IF(Table_Styles[[#This Row],[Colour Default]]&lt;&gt;"",Table_Styles[[#This Row],[Colour Default]],""))</f>
        <v/>
      </c>
      <c r="P58" s="41"/>
      <c r="Q58" s="41"/>
      <c r="R58" s="19" t="str">
        <f>IF(Table_Styles[[#This Row],[Background]]&lt;&gt;"",Table_Styles[[#This Row],[Background]],IF(Table_Styles[[#This Row],[Background Default]]&lt;&gt;"",Table_Styles[[#This Row],[Background Default]],""))</f>
        <v/>
      </c>
      <c r="S58" s="41"/>
      <c r="T58" s="41"/>
      <c r="U58" s="19" t="str">
        <f>IF(Table_Styles[[#This Row],[Border]]&lt;&gt;"",Table_Styles[[#This Row],[Border]],IF(Table_Styles[[#This Row],[Border Default]]&lt;&gt;"",Table_Styles[[#This Row],[Border Default]],""))</f>
        <v/>
      </c>
      <c r="V58" s="41"/>
      <c r="W58" s="41"/>
      <c r="X58" s="19" t="str">
        <f>IF(Table_Styles[[#This Row],[Border Radius]]&lt;&gt;"",Table_Styles[[#This Row],[Border Radius]],IF(Table_Styles[[#This Row],[Border Radius Default]]&lt;&gt;"",Table_Styles[[#This Row],[Border Radius Default]],""))</f>
        <v/>
      </c>
      <c r="Y58" s="41"/>
      <c r="Z58" s="43"/>
      <c r="AA58" s="19" t="str">
        <f>IF(Table_Styles[[#This Row],[MT]]&lt;&gt;"",Table_Styles[[#This Row],[MT]],IF(Table_Styles[[#This Row],[MT Default]]&lt;&gt;"",Table_Styles[[#This Row],[MT Default]],""))</f>
        <v/>
      </c>
      <c r="AB58" s="41"/>
      <c r="AC58" s="41"/>
      <c r="AD58" s="19" t="str">
        <f>IF(Table_Styles[[#This Row],[MR]]&lt;&gt;"",Table_Styles[[#This Row],[MR]],IF(Table_Styles[[#This Row],[MR Default]]&lt;&gt;"",Table_Styles[[#This Row],[MR Default]],""))</f>
        <v/>
      </c>
      <c r="AE58" s="41"/>
      <c r="AF58" s="41"/>
      <c r="AG58" s="19" t="str">
        <f>IF(Table_Styles[[#This Row],[MB]]&lt;&gt;"",Table_Styles[[#This Row],[MB]],IF(Table_Styles[[#This Row],[MB Default]]&lt;&gt;"",Table_Styles[[#This Row],[MB Default]],""))</f>
        <v/>
      </c>
      <c r="AH58" s="41"/>
      <c r="AI58" s="41"/>
      <c r="AJ58" s="19" t="str">
        <f>IF(Table_Styles[[#This Row],[ML]]&lt;&gt;"",Table_Styles[[#This Row],[ML]],IF(Table_Styles[[#This Row],[ML Default]]&lt;&gt;"",Table_Styles[[#This Row],[ML Default]],""))</f>
        <v/>
      </c>
      <c r="AK58" s="41"/>
      <c r="AL58" s="41"/>
      <c r="AM58" s="19" t="str">
        <f>IF(Table_Styles[[#This Row],[PT]]&lt;&gt;"",Table_Styles[[#This Row],[PT]],IF(Table_Styles[[#This Row],[PT Default]]&lt;&gt;"",Table_Styles[[#This Row],[PT Default]],""))</f>
        <v/>
      </c>
      <c r="AN58" s="41"/>
      <c r="AO58" s="41"/>
      <c r="AP58" s="19" t="str">
        <f>IF(Table_Styles[[#This Row],[PR]]&lt;&gt;"",Table_Styles[[#This Row],[PR]],IF(Table_Styles[[#This Row],[PR Default]]&lt;&gt;"",Table_Styles[[#This Row],[PR Default]],""))</f>
        <v/>
      </c>
      <c r="AQ58" s="41"/>
      <c r="AR58" s="41"/>
      <c r="AS58" s="19" t="str">
        <f>IF(Table_Styles[[#This Row],[PB]]&lt;&gt;"",Table_Styles[[#This Row],[PB]],IF(Table_Styles[[#This Row],[PB Default]]&lt;&gt;"",Table_Styles[[#This Row],[PB Default]],""))</f>
        <v/>
      </c>
      <c r="AT58" s="41"/>
      <c r="AU58" s="41"/>
      <c r="AV58" s="19" t="str">
        <f>IF(Table_Styles[[#This Row],[PL]]&lt;&gt;"",Table_Styles[[#This Row],[PL]],IF(Table_Styles[[#This Row],[PL Default]]&lt;&gt;"",Table_Styles[[#This Row],[PL Default]],""))</f>
        <v/>
      </c>
      <c r="AW58" s="41"/>
      <c r="AX58" s="41"/>
      <c r="AY58" s="19" t="str">
        <f>IF(Table_Styles[[#This Row],[BT]]&lt;&gt;"",Table_Styles[[#This Row],[BT]],IF(Table_Styles[[#This Row],[BT Default]]&lt;&gt;"",Table_Styles[[#This Row],[BT Default]],""))</f>
        <v/>
      </c>
      <c r="AZ58" s="41"/>
      <c r="BA58" s="41"/>
      <c r="BB58" s="19" t="str">
        <f>IF(Table_Styles[[#This Row],[BR]]&lt;&gt;"",Table_Styles[[#This Row],[BR]],IF(Table_Styles[[#This Row],[BR Default]]&lt;&gt;"",Table_Styles[[#This Row],[BR Default]],""))</f>
        <v/>
      </c>
      <c r="BC58" s="41"/>
      <c r="BD58" s="41"/>
      <c r="BE58" s="19" t="str">
        <f>IF(Table_Styles[[#This Row],[BB]]&lt;&gt;"",Table_Styles[[#This Row],[BB]],IF(Table_Styles[[#This Row],[BB Default]]&lt;&gt;"",Table_Styles[[#This Row],[BB Default]],""))</f>
        <v/>
      </c>
      <c r="BF58" s="41"/>
      <c r="BG58" s="41"/>
      <c r="BH58" s="19" t="str">
        <f>IF(Table_Styles[[#This Row],[BL]]&lt;&gt;"",Table_Styles[[#This Row],[BL]],IF(Table_Styles[[#This Row],[BL Default]]&lt;&gt;"",Table_Styles[[#This Row],[BL Default]],""))</f>
        <v/>
      </c>
      <c r="BI58" s="41"/>
      <c r="BJ58" s="41"/>
      <c r="BK58" s="19" t="str">
        <f>IF(Table_Styles[[#This Row],[Width]]&lt;&gt;"",Table_Styles[[#This Row],[Width]],IF(Table_Styles[[#This Row],[Width Default]]&lt;&gt;"",Table_Styles[[#This Row],[Width Default]],""))</f>
        <v/>
      </c>
      <c r="BL58" s="41"/>
      <c r="BM58" s="41"/>
      <c r="BN58" s="19" t="str">
        <f>IF(Table_Styles[[#This Row],[Height]]&lt;&gt;"",Table_Styles[[#This Row],[Height]],IF(Table_Styles[[#This Row],[Height Default]]&lt;&gt;"",Table_Styles[[#This Row],[Height Default]],""))</f>
        <v/>
      </c>
      <c r="BO58" s="19"/>
      <c r="BP58" s="19"/>
      <c r="BQ58" s="19" t="str">
        <f>IF(Table_Styles[[#This Row],[Top]]&lt;&gt;"",Table_Styles[[#This Row],[Top]],IF(Table_Styles[[#This Row],[Top Default]]&lt;&gt;"",Table_Styles[[#This Row],[Top Default]],""))</f>
        <v/>
      </c>
      <c r="BR58" s="19"/>
      <c r="BS58" s="19"/>
      <c r="BT58" s="19" t="str">
        <f>IF(Table_Styles[[#This Row],[Right]]&lt;&gt;"",Table_Styles[[#This Row],[Right]],IF(Table_Styles[[#This Row],[Right Default]]&lt;&gt;"",Table_Styles[[#This Row],[Right Default]],""))</f>
        <v/>
      </c>
      <c r="BU58" s="19"/>
      <c r="BV58" s="19"/>
      <c r="BW58" s="19" t="str">
        <f>IF(Table_Styles[[#This Row],[Bottom]]&lt;&gt;"",Table_Styles[[#This Row],[Bottom]],IF(Table_Styles[[#This Row],[Bottom Default]]&lt;&gt;"",Table_Styles[[#This Row],[Bottom Default]],""))</f>
        <v/>
      </c>
      <c r="BX58" s="19"/>
      <c r="BY58" s="19"/>
      <c r="BZ58" s="19" t="str">
        <f>IF(Table_Styles[[#This Row],[Left]]&lt;&gt;"",Table_Styles[[#This Row],[Left]],IF(Table_Styles[[#This Row],[Left Default]]&lt;&gt;"",Table_Styles[[#This Row],[Left Default]],""))</f>
        <v/>
      </c>
      <c r="CA58" s="43" t="s">
        <v>904</v>
      </c>
      <c r="CB58" s="22" t="str">
        <f>IF(AND(Table_Styles[[#This Row],[Selector]]&lt;&gt;"",Table_Styles[[#This Row],[Font Family Used]]&lt;&gt;"",Table_Styles[[#This Row],[Font Weight Used]]&lt;&gt;""),Table_Styles[[#This Row],[Font Family Used]]&amp;" "&amp;Table_Styles[[#This Row],[Font Weight Used]],"")</f>
        <v/>
      </c>
      <c r="CC58" s="22" t="str">
        <f ca="1">IF(AND(Table_Styles[[#This Row],[Selector]],COUNTIF(OFFSET(CC:CC,0,0,ROW()-1,1),"="&amp;Table_Styles[[#This Row],[Font]])=0),Table_Styles[[#This Row],[Font]],"")</f>
        <v/>
      </c>
      <c r="CD58" s="22" t="str">
        <f ca="1">IF(Table_Styles[[#This Row],[Unique Font]]&lt;&gt;"",
"{""fontFamily"":"""&amp;Table_Styles[[#This Row],[Font Family Used]]&amp;""",""fontWeight"":"&amp;Table_Styles[[#This Row],[Font Weight Used]]&amp;"}","")</f>
        <v/>
      </c>
      <c r="CE5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clear: both;</v>
      </c>
      <c r="CF58" s="22" t="str">
        <f>IF(AND(Table_Styles[[#This Row],[Selector]]&lt;&gt;"", Table_Styles[[#This Row],[Config Properties]]&lt;&gt;""),
Table_Styles[[#This Row],[Selector]]&amp;" { "&amp;Table_Styles[[#This Row],[Config Properties]]&amp;" }","")</f>
        <v>buttons-field ~ * { clear: both; }</v>
      </c>
      <c r="CG58" s="22" t="str">
        <f xml:space="preserve">
SUBSTITUTE(SUBSTITUTE(SUBSTITUTE(SUBSTITUTE(SUBSTITUTE(SUBSTITUTE(SUBSTITUTE(SUBSTITUTE(Table_Styles[[#This Row],[Config]],
" {","{"),
"{ ","{"),
" }","}"),
"} ","}"),
" ,",","),
", ",","),
" :",":"),
": ",":")</f>
        <v>buttons-field ~ *{clear:both;}</v>
      </c>
    </row>
    <row r="59" spans="2:85" ht="21" customHeight="1" thickBot="1">
      <c r="B59" s="67" t="s">
        <v>1152</v>
      </c>
      <c r="C59" s="67"/>
      <c r="D59" s="67"/>
      <c r="E59" s="46"/>
      <c r="F59" s="46" t="str">
        <f>IF(Table_Styles[[#This Row],[Font Family]]&lt;&gt;"",Table_Styles[[#This Row],[Font Family]],IF(Table_Styles[[#This Row],[Font Family Default]]&lt;&gt;"",Table_Styles[[#This Row],[Font Family Default]],""))</f>
        <v/>
      </c>
      <c r="G59" s="67"/>
      <c r="H59" s="46"/>
      <c r="I59" s="46" t="str">
        <f>IF(Table_Styles[[#This Row],[Font Size]]&lt;&gt;"",Table_Styles[[#This Row],[Font Size]],IF(Table_Styles[[#This Row],[Font Size Default]]&lt;&gt;"",Table_Styles[[#This Row],[Font Size Default]],""))</f>
        <v/>
      </c>
      <c r="J59" s="67"/>
      <c r="K59" s="46"/>
      <c r="L59" s="46" t="str">
        <f>IF(Table_Styles[[#This Row],[Font Weight]]&lt;&gt;"",Table_Styles[[#This Row],[Font Weight]],IF(Table_Styles[[#This Row],[Font Weight Default]]&lt;&gt;"",Table_Styles[[#This Row],[Font Weight Default]],""))</f>
        <v/>
      </c>
      <c r="M59" s="67"/>
      <c r="N59" s="46"/>
      <c r="O59" s="46" t="str">
        <f>IF(Table_Styles[[#This Row],[Colour]]&lt;&gt;"",Table_Styles[[#This Row],[Colour]],IF(Table_Styles[[#This Row],[Colour Default]]&lt;&gt;"",Table_Styles[[#This Row],[Colour Default]],""))</f>
        <v/>
      </c>
      <c r="P59" s="67"/>
      <c r="Q59" s="46"/>
      <c r="R59" s="46" t="str">
        <f>IF(Table_Styles[[#This Row],[Background]]&lt;&gt;"",Table_Styles[[#This Row],[Background]],IF(Table_Styles[[#This Row],[Background Default]]&lt;&gt;"",Table_Styles[[#This Row],[Background Default]],""))</f>
        <v/>
      </c>
      <c r="S59" s="67"/>
      <c r="T59" s="46"/>
      <c r="U59" s="46" t="str">
        <f>IF(Table_Styles[[#This Row],[Border]]&lt;&gt;"",Table_Styles[[#This Row],[Border]],IF(Table_Styles[[#This Row],[Border Default]]&lt;&gt;"",Table_Styles[[#This Row],[Border Default]],""))</f>
        <v/>
      </c>
      <c r="V59" s="46"/>
      <c r="W59" s="46"/>
      <c r="X59" s="46" t="str">
        <f>IF(Table_Styles[[#This Row],[Border Radius]]&lt;&gt;"",Table_Styles[[#This Row],[Border Radius]],IF(Table_Styles[[#This Row],[Border Radius Default]]&lt;&gt;"",Table_Styles[[#This Row],[Border Radius Default]],""))</f>
        <v/>
      </c>
      <c r="Y59" s="67"/>
      <c r="Z59" s="46"/>
      <c r="AA59" s="46" t="str">
        <f>IF(Table_Styles[[#This Row],[MT]]&lt;&gt;"",Table_Styles[[#This Row],[MT]],IF(Table_Styles[[#This Row],[MT Default]]&lt;&gt;"",Table_Styles[[#This Row],[MT Default]],""))</f>
        <v/>
      </c>
      <c r="AB59" s="67"/>
      <c r="AC59" s="46"/>
      <c r="AD59" s="46" t="str">
        <f>IF(Table_Styles[[#This Row],[MR]]&lt;&gt;"",Table_Styles[[#This Row],[MR]],IF(Table_Styles[[#This Row],[MR Default]]&lt;&gt;"",Table_Styles[[#This Row],[MR Default]],""))</f>
        <v/>
      </c>
      <c r="AE59" s="67"/>
      <c r="AF59" s="46"/>
      <c r="AG59" s="46" t="str">
        <f>IF(Table_Styles[[#This Row],[MB]]&lt;&gt;"",Table_Styles[[#This Row],[MB]],IF(Table_Styles[[#This Row],[MB Default]]&lt;&gt;"",Table_Styles[[#This Row],[MB Default]],""))</f>
        <v/>
      </c>
      <c r="AH59" s="67"/>
      <c r="AI59" s="46"/>
      <c r="AJ59" s="46" t="str">
        <f>IF(Table_Styles[[#This Row],[ML]]&lt;&gt;"",Table_Styles[[#This Row],[ML]],IF(Table_Styles[[#This Row],[ML Default]]&lt;&gt;"",Table_Styles[[#This Row],[ML Default]],""))</f>
        <v/>
      </c>
      <c r="AK59" s="67"/>
      <c r="AL59" s="46"/>
      <c r="AM59" s="46" t="str">
        <f>IF(Table_Styles[[#This Row],[PT]]&lt;&gt;"",Table_Styles[[#This Row],[PT]],IF(Table_Styles[[#This Row],[PT Default]]&lt;&gt;"",Table_Styles[[#This Row],[PT Default]],""))</f>
        <v/>
      </c>
      <c r="AN59" s="67"/>
      <c r="AO59" s="46"/>
      <c r="AP59" s="46" t="str">
        <f>IF(Table_Styles[[#This Row],[PR]]&lt;&gt;"",Table_Styles[[#This Row],[PR]],IF(Table_Styles[[#This Row],[PR Default]]&lt;&gt;"",Table_Styles[[#This Row],[PR Default]],""))</f>
        <v/>
      </c>
      <c r="AQ59" s="67"/>
      <c r="AR59" s="46"/>
      <c r="AS59" s="46" t="str">
        <f>IF(Table_Styles[[#This Row],[PB]]&lt;&gt;"",Table_Styles[[#This Row],[PB]],IF(Table_Styles[[#This Row],[PB Default]]&lt;&gt;"",Table_Styles[[#This Row],[PB Default]],""))</f>
        <v/>
      </c>
      <c r="AT59" s="67"/>
      <c r="AU59" s="46"/>
      <c r="AV59" s="46" t="str">
        <f>IF(Table_Styles[[#This Row],[PL]]&lt;&gt;"",Table_Styles[[#This Row],[PL]],IF(Table_Styles[[#This Row],[PL Default]]&lt;&gt;"",Table_Styles[[#This Row],[PL Default]],""))</f>
        <v/>
      </c>
      <c r="AW59" s="67"/>
      <c r="AX59" s="46"/>
      <c r="AY59" s="46" t="str">
        <f>IF(Table_Styles[[#This Row],[BT]]&lt;&gt;"",Table_Styles[[#This Row],[BT]],IF(Table_Styles[[#This Row],[BT Default]]&lt;&gt;"",Table_Styles[[#This Row],[BT Default]],""))</f>
        <v/>
      </c>
      <c r="AZ59" s="67"/>
      <c r="BA59" s="46"/>
      <c r="BB59" s="46" t="str">
        <f>IF(Table_Styles[[#This Row],[BR]]&lt;&gt;"",Table_Styles[[#This Row],[BR]],IF(Table_Styles[[#This Row],[BR Default]]&lt;&gt;"",Table_Styles[[#This Row],[BR Default]],""))</f>
        <v/>
      </c>
      <c r="BC59" s="67"/>
      <c r="BD59" s="46"/>
      <c r="BE59" s="46" t="str">
        <f>IF(Table_Styles[[#This Row],[BB]]&lt;&gt;"",Table_Styles[[#This Row],[BB]],IF(Table_Styles[[#This Row],[BB Default]]&lt;&gt;"",Table_Styles[[#This Row],[BB Default]],""))</f>
        <v/>
      </c>
      <c r="BF59" s="67"/>
      <c r="BG59" s="46"/>
      <c r="BH59" s="46" t="str">
        <f>IF(Table_Styles[[#This Row],[BL]]&lt;&gt;"",Table_Styles[[#This Row],[BL]],IF(Table_Styles[[#This Row],[BL Default]]&lt;&gt;"",Table_Styles[[#This Row],[BL Default]],""))</f>
        <v/>
      </c>
      <c r="BI59" s="46"/>
      <c r="BJ59" s="46"/>
      <c r="BK59" s="46" t="str">
        <f>IF(Table_Styles[[#This Row],[Width]]&lt;&gt;"",Table_Styles[[#This Row],[Width]],IF(Table_Styles[[#This Row],[Width Default]]&lt;&gt;"",Table_Styles[[#This Row],[Width Default]],""))</f>
        <v/>
      </c>
      <c r="BL59" s="46"/>
      <c r="BM59" s="46"/>
      <c r="BN59" s="46" t="str">
        <f>IF(Table_Styles[[#This Row],[Height]]&lt;&gt;"",Table_Styles[[#This Row],[Height]],IF(Table_Styles[[#This Row],[Height Default]]&lt;&gt;"",Table_Styles[[#This Row],[Height Default]],""))</f>
        <v/>
      </c>
      <c r="BO59" s="46"/>
      <c r="BP59" s="46"/>
      <c r="BQ59" s="46" t="str">
        <f>IF(Table_Styles[[#This Row],[Top]]&lt;&gt;"",Table_Styles[[#This Row],[Top]],IF(Table_Styles[[#This Row],[Top Default]]&lt;&gt;"",Table_Styles[[#This Row],[Top Default]],""))</f>
        <v/>
      </c>
      <c r="BR59" s="46"/>
      <c r="BS59" s="46"/>
      <c r="BT59" s="46" t="str">
        <f>IF(Table_Styles[[#This Row],[Right]]&lt;&gt;"",Table_Styles[[#This Row],[Right]],IF(Table_Styles[[#This Row],[Right Default]]&lt;&gt;"",Table_Styles[[#This Row],[Right Default]],""))</f>
        <v/>
      </c>
      <c r="BU59" s="46"/>
      <c r="BV59" s="46"/>
      <c r="BW59" s="46" t="str">
        <f>IF(Table_Styles[[#This Row],[Bottom]]&lt;&gt;"",Table_Styles[[#This Row],[Bottom]],IF(Table_Styles[[#This Row],[Bottom Default]]&lt;&gt;"",Table_Styles[[#This Row],[Bottom Default]],""))</f>
        <v/>
      </c>
      <c r="BX59" s="46"/>
      <c r="BY59" s="46"/>
      <c r="BZ59" s="46" t="str">
        <f>IF(Table_Styles[[#This Row],[Left]]&lt;&gt;"",Table_Styles[[#This Row],[Left]],IF(Table_Styles[[#This Row],[Left Default]]&lt;&gt;"",Table_Styles[[#This Row],[Left Default]],""))</f>
        <v/>
      </c>
      <c r="CA59" s="67"/>
      <c r="CB59" s="67" t="str">
        <f>IF(AND(Table_Styles[[#This Row],[Selector]]&lt;&gt;"",Table_Styles[[#This Row],[Font Family Used]]&lt;&gt;"",Table_Styles[[#This Row],[Font Weight Used]]&lt;&gt;""),Table_Styles[[#This Row],[Font Family Used]]&amp;" "&amp;Table_Styles[[#This Row],[Font Weight Used]],"")</f>
        <v/>
      </c>
      <c r="CC59" s="67" t="str">
        <f ca="1">IF(AND(Table_Styles[[#This Row],[Selector]],COUNTIF(OFFSET(CC:CC,0,0,ROW()-1,1),"="&amp;Table_Styles[[#This Row],[Font]])=0),Table_Styles[[#This Row],[Font]],"")</f>
        <v/>
      </c>
      <c r="CD59" s="67" t="str">
        <f ca="1">IF(Table_Styles[[#This Row],[Unique Font]]&lt;&gt;"",
"{""fontFamily"":"""&amp;Table_Styles[[#This Row],[Font Family Used]]&amp;""",""fontWeight"":"&amp;Table_Styles[[#This Row],[Font Weight Used]]&amp;"}","")</f>
        <v/>
      </c>
      <c r="CE59"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9" s="67" t="str">
        <f>IF(AND(Table_Styles[[#This Row],[Selector]]&lt;&gt;"", Table_Styles[[#This Row],[Config Properties]]&lt;&gt;""),
Table_Styles[[#This Row],[Selector]]&amp;" { "&amp;Table_Styles[[#This Row],[Config Properties]]&amp;" }","")</f>
        <v/>
      </c>
      <c r="CG59" s="67" t="str">
        <f xml:space="preserve">
SUBSTITUTE(SUBSTITUTE(SUBSTITUTE(SUBSTITUTE(SUBSTITUTE(SUBSTITUTE(SUBSTITUTE(SUBSTITUTE(Table_Styles[[#This Row],[Config]],
" {","{"),
"{ ","{"),
" }","}"),
"} ","}"),
" ,",","),
", ",","),
" :",":"),
": ",":")</f>
        <v/>
      </c>
    </row>
    <row r="60" spans="2:85" ht="21" customHeight="1">
      <c r="B60" s="22" t="s">
        <v>1152</v>
      </c>
      <c r="C60" s="44" t="s">
        <v>1282</v>
      </c>
      <c r="D60" s="59"/>
      <c r="E60" s="41"/>
      <c r="F60" s="19" t="str">
        <f>IF(Table_Styles[[#This Row],[Font Family]]&lt;&gt;"",Table_Styles[[#This Row],[Font Family]],IF(Table_Styles[[#This Row],[Font Family Default]]&lt;&gt;"",Table_Styles[[#This Row],[Font Family Default]],""))</f>
        <v/>
      </c>
      <c r="G60" s="59"/>
      <c r="H60" s="43"/>
      <c r="I60" s="19" t="str">
        <f>IF(Table_Styles[[#This Row],[Font Size]]&lt;&gt;"",Table_Styles[[#This Row],[Font Size]],IF(Table_Styles[[#This Row],[Font Size Default]]&lt;&gt;"",Table_Styles[[#This Row],[Font Size Default]],""))</f>
        <v/>
      </c>
      <c r="J60" s="59"/>
      <c r="K60" s="41"/>
      <c r="L60" s="19" t="str">
        <f>IF(Table_Styles[[#This Row],[Font Weight]]&lt;&gt;"",Table_Styles[[#This Row],[Font Weight]],IF(Table_Styles[[#This Row],[Font Weight Default]]&lt;&gt;"",Table_Styles[[#This Row],[Font Weight Default]],""))</f>
        <v/>
      </c>
      <c r="M60" s="59"/>
      <c r="N60" s="41"/>
      <c r="O60" s="19" t="str">
        <f>IF(Table_Styles[[#This Row],[Colour]]&lt;&gt;"",Table_Styles[[#This Row],[Colour]],IF(Table_Styles[[#This Row],[Colour Default]]&lt;&gt;"",Table_Styles[[#This Row],[Colour Default]],""))</f>
        <v/>
      </c>
      <c r="P60" s="59"/>
      <c r="Q60" s="41"/>
      <c r="R60" s="19" t="str">
        <f>IF(Table_Styles[[#This Row],[Background]]&lt;&gt;"",Table_Styles[[#This Row],[Background]],IF(Table_Styles[[#This Row],[Background Default]]&lt;&gt;"",Table_Styles[[#This Row],[Background Default]],""))</f>
        <v/>
      </c>
      <c r="S60" s="59"/>
      <c r="T60" s="41"/>
      <c r="U60" s="19" t="str">
        <f>IF(Table_Styles[[#This Row],[Border]]&lt;&gt;"",Table_Styles[[#This Row],[Border]],IF(Table_Styles[[#This Row],[Border Default]]&lt;&gt;"",Table_Styles[[#This Row],[Border Default]],""))</f>
        <v/>
      </c>
      <c r="V60" s="41"/>
      <c r="W60" s="41"/>
      <c r="X60" s="19" t="str">
        <f>IF(Table_Styles[[#This Row],[Border Radius]]&lt;&gt;"",Table_Styles[[#This Row],[Border Radius]],IF(Table_Styles[[#This Row],[Border Radius Default]]&lt;&gt;"",Table_Styles[[#This Row],[Border Radius Default]],""))</f>
        <v/>
      </c>
      <c r="Y60" s="59"/>
      <c r="Z60" s="43"/>
      <c r="AA60" s="19" t="str">
        <f>IF(Table_Styles[[#This Row],[MT]]&lt;&gt;"",Table_Styles[[#This Row],[MT]],IF(Table_Styles[[#This Row],[MT Default]]&lt;&gt;"",Table_Styles[[#This Row],[MT Default]],""))</f>
        <v/>
      </c>
      <c r="AB60" s="59"/>
      <c r="AC60" s="41"/>
      <c r="AD60" s="19" t="str">
        <f>IF(Table_Styles[[#This Row],[MR]]&lt;&gt;"",Table_Styles[[#This Row],[MR]],IF(Table_Styles[[#This Row],[MR Default]]&lt;&gt;"",Table_Styles[[#This Row],[MR Default]],""))</f>
        <v/>
      </c>
      <c r="AE60" s="59"/>
      <c r="AF60" s="41"/>
      <c r="AG60" s="19" t="str">
        <f>IF(Table_Styles[[#This Row],[MB]]&lt;&gt;"",Table_Styles[[#This Row],[MB]],IF(Table_Styles[[#This Row],[MB Default]]&lt;&gt;"",Table_Styles[[#This Row],[MB Default]],""))</f>
        <v/>
      </c>
      <c r="AH60" s="59"/>
      <c r="AI60" s="41"/>
      <c r="AJ60" s="19" t="str">
        <f>IF(Table_Styles[[#This Row],[ML]]&lt;&gt;"",Table_Styles[[#This Row],[ML]],IF(Table_Styles[[#This Row],[ML Default]]&lt;&gt;"",Table_Styles[[#This Row],[ML Default]],""))</f>
        <v/>
      </c>
      <c r="AK60" s="59"/>
      <c r="AL60" s="41"/>
      <c r="AM60" s="19" t="str">
        <f>IF(Table_Styles[[#This Row],[PT]]&lt;&gt;"",Table_Styles[[#This Row],[PT]],IF(Table_Styles[[#This Row],[PT Default]]&lt;&gt;"",Table_Styles[[#This Row],[PT Default]],""))</f>
        <v/>
      </c>
      <c r="AN60" s="59"/>
      <c r="AO60" s="41"/>
      <c r="AP60" s="19" t="str">
        <f>IF(Table_Styles[[#This Row],[PR]]&lt;&gt;"",Table_Styles[[#This Row],[PR]],IF(Table_Styles[[#This Row],[PR Default]]&lt;&gt;"",Table_Styles[[#This Row],[PR Default]],""))</f>
        <v/>
      </c>
      <c r="AQ60" s="59"/>
      <c r="AR60" s="41"/>
      <c r="AS60" s="19" t="str">
        <f>IF(Table_Styles[[#This Row],[PB]]&lt;&gt;"",Table_Styles[[#This Row],[PB]],IF(Table_Styles[[#This Row],[PB Default]]&lt;&gt;"",Table_Styles[[#This Row],[PB Default]],""))</f>
        <v/>
      </c>
      <c r="AT60" s="59"/>
      <c r="AU60" s="41"/>
      <c r="AV60" s="19" t="str">
        <f>IF(Table_Styles[[#This Row],[PL]]&lt;&gt;"",Table_Styles[[#This Row],[PL]],IF(Table_Styles[[#This Row],[PL Default]]&lt;&gt;"",Table_Styles[[#This Row],[PL Default]],""))</f>
        <v/>
      </c>
      <c r="AW60" s="59"/>
      <c r="AX60" s="41"/>
      <c r="AY60" s="19" t="str">
        <f>IF(Table_Styles[[#This Row],[BT]]&lt;&gt;"",Table_Styles[[#This Row],[BT]],IF(Table_Styles[[#This Row],[BT Default]]&lt;&gt;"",Table_Styles[[#This Row],[BT Default]],""))</f>
        <v/>
      </c>
      <c r="AZ60" s="59"/>
      <c r="BA60" s="41"/>
      <c r="BB60" s="19" t="str">
        <f>IF(Table_Styles[[#This Row],[BR]]&lt;&gt;"",Table_Styles[[#This Row],[BR]],IF(Table_Styles[[#This Row],[BR Default]]&lt;&gt;"",Table_Styles[[#This Row],[BR Default]],""))</f>
        <v/>
      </c>
      <c r="BC60" s="59"/>
      <c r="BD60" s="41"/>
      <c r="BE60" s="19" t="str">
        <f>IF(Table_Styles[[#This Row],[BB]]&lt;&gt;"",Table_Styles[[#This Row],[BB]],IF(Table_Styles[[#This Row],[BB Default]]&lt;&gt;"",Table_Styles[[#This Row],[BB Default]],""))</f>
        <v/>
      </c>
      <c r="BF60" s="59"/>
      <c r="BG60" s="41"/>
      <c r="BH60" s="19" t="str">
        <f>IF(Table_Styles[[#This Row],[BL]]&lt;&gt;"",Table_Styles[[#This Row],[BL]],IF(Table_Styles[[#This Row],[BL Default]]&lt;&gt;"",Table_Styles[[#This Row],[BL Default]],""))</f>
        <v/>
      </c>
      <c r="BI60" s="41"/>
      <c r="BJ60" s="41" t="s">
        <v>428</v>
      </c>
      <c r="BK60" s="19" t="str">
        <f>IF(Table_Styles[[#This Row],[Width]]&lt;&gt;"",Table_Styles[[#This Row],[Width]],IF(Table_Styles[[#This Row],[Width Default]]&lt;&gt;"",Table_Styles[[#This Row],[Width Default]],""))</f>
        <v>100%</v>
      </c>
      <c r="BL60" s="41"/>
      <c r="BM60" s="41"/>
      <c r="BN60" s="19" t="str">
        <f>IF(Table_Styles[[#This Row],[Height]]&lt;&gt;"",Table_Styles[[#This Row],[Height]],IF(Table_Styles[[#This Row],[Height Default]]&lt;&gt;"",Table_Styles[[#This Row],[Height Default]],""))</f>
        <v/>
      </c>
      <c r="BO60" s="19"/>
      <c r="BP60" s="19"/>
      <c r="BQ60" s="19" t="str">
        <f>IF(Table_Styles[[#This Row],[Top]]&lt;&gt;"",Table_Styles[[#This Row],[Top]],IF(Table_Styles[[#This Row],[Top Default]]&lt;&gt;"",Table_Styles[[#This Row],[Top Default]],""))</f>
        <v/>
      </c>
      <c r="BR60" s="19"/>
      <c r="BS60" s="19"/>
      <c r="BT60" s="19" t="str">
        <f>IF(Table_Styles[[#This Row],[Right]]&lt;&gt;"",Table_Styles[[#This Row],[Right]],IF(Table_Styles[[#This Row],[Right Default]]&lt;&gt;"",Table_Styles[[#This Row],[Right Default]],""))</f>
        <v/>
      </c>
      <c r="BU60" s="19"/>
      <c r="BV60" s="19"/>
      <c r="BW60" s="19" t="str">
        <f>IF(Table_Styles[[#This Row],[Bottom]]&lt;&gt;"",Table_Styles[[#This Row],[Bottom]],IF(Table_Styles[[#This Row],[Bottom Default]]&lt;&gt;"",Table_Styles[[#This Row],[Bottom Default]],""))</f>
        <v/>
      </c>
      <c r="BX60" s="19"/>
      <c r="BY60" s="19"/>
      <c r="BZ60" s="19" t="str">
        <f>IF(Table_Styles[[#This Row],[Left]]&lt;&gt;"",Table_Styles[[#This Row],[Left]],IF(Table_Styles[[#This Row],[Left Default]]&lt;&gt;"",Table_Styles[[#This Row],[Left Default]],""))</f>
        <v/>
      </c>
      <c r="CA60" s="59"/>
      <c r="CB60" s="22" t="str">
        <f>IF(AND(Table_Styles[[#This Row],[Selector]]&lt;&gt;"",Table_Styles[[#This Row],[Font Family Used]]&lt;&gt;"",Table_Styles[[#This Row],[Font Weight Used]]&lt;&gt;""),Table_Styles[[#This Row],[Font Family Used]]&amp;" "&amp;Table_Styles[[#This Row],[Font Weight Used]],"")</f>
        <v/>
      </c>
      <c r="CC60" s="22" t="str">
        <f ca="1">IF(AND(Table_Styles[[#This Row],[Selector]],COUNTIF(OFFSET(CC:CC,0,0,ROW()-1,1),"="&amp;Table_Styles[[#This Row],[Font]])=0),Table_Styles[[#This Row],[Font]],"")</f>
        <v/>
      </c>
      <c r="CD60" s="22" t="str">
        <f ca="1">IF(Table_Styles[[#This Row],[Unique Font]]&lt;&gt;"",
"{""fontFamily"":"""&amp;Table_Styles[[#This Row],[Font Family Used]]&amp;""",""fontWeight"":"&amp;Table_Styles[[#This Row],[Font Weight Used]]&amp;"}","")</f>
        <v/>
      </c>
      <c r="CE6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width: 100%</v>
      </c>
      <c r="CF60" s="22" t="str">
        <f>IF(AND(Table_Styles[[#This Row],[Selector]]&lt;&gt;"", Table_Styles[[#This Row],[Config Properties]]&lt;&gt;""),
Table_Styles[[#This Row],[Selector]]&amp;" { "&amp;Table_Styles[[#This Row],[Config Properties]]&amp;" }","")</f>
        <v>.ng-select.search-select { width: 100% }</v>
      </c>
      <c r="CG60" s="22" t="str">
        <f xml:space="preserve">
SUBSTITUTE(SUBSTITUTE(SUBSTITUTE(SUBSTITUTE(SUBSTITUTE(SUBSTITUTE(SUBSTITUTE(SUBSTITUTE(Table_Styles[[#This Row],[Config]],
" {","{"),
"{ ","{"),
" }","}"),
"} ","}"),
" ,",","),
", ",","),
" :",":"),
": ",":")</f>
        <v>.ng-select.search-select{width:100%}</v>
      </c>
    </row>
    <row r="61" spans="2:85" ht="21" customHeight="1">
      <c r="B61" s="22" t="s">
        <v>1215</v>
      </c>
      <c r="C61" s="44" t="s">
        <v>1283</v>
      </c>
      <c r="D61" s="59"/>
      <c r="E61" s="41"/>
      <c r="F61" s="19" t="str">
        <f>IF(Table_Styles[[#This Row],[Font Family]]&lt;&gt;"",Table_Styles[[#This Row],[Font Family]],IF(Table_Styles[[#This Row],[Font Family Default]]&lt;&gt;"",Table_Styles[[#This Row],[Font Family Default]],""))</f>
        <v/>
      </c>
      <c r="G61" s="59"/>
      <c r="H61" s="43"/>
      <c r="I61" s="19" t="str">
        <f>IF(Table_Styles[[#This Row],[Font Size]]&lt;&gt;"",Table_Styles[[#This Row],[Font Size]],IF(Table_Styles[[#This Row],[Font Size Default]]&lt;&gt;"",Table_Styles[[#This Row],[Font Size Default]],""))</f>
        <v/>
      </c>
      <c r="J61" s="59"/>
      <c r="K61" s="41"/>
      <c r="L61" s="19" t="str">
        <f>IF(Table_Styles[[#This Row],[Font Weight]]&lt;&gt;"",Table_Styles[[#This Row],[Font Weight]],IF(Table_Styles[[#This Row],[Font Weight Default]]&lt;&gt;"",Table_Styles[[#This Row],[Font Weight Default]],""))</f>
        <v/>
      </c>
      <c r="M61" s="59"/>
      <c r="N61" s="41"/>
      <c r="O61" s="19" t="str">
        <f>IF(Table_Styles[[#This Row],[Colour]]&lt;&gt;"",Table_Styles[[#This Row],[Colour]],IF(Table_Styles[[#This Row],[Colour Default]]&lt;&gt;"",Table_Styles[[#This Row],[Colour Default]],""))</f>
        <v/>
      </c>
      <c r="P61" s="59"/>
      <c r="Q61" s="41"/>
      <c r="R61" s="19" t="str">
        <f>IF(Table_Styles[[#This Row],[Background]]&lt;&gt;"",Table_Styles[[#This Row],[Background]],IF(Table_Styles[[#This Row],[Background Default]]&lt;&gt;"",Table_Styles[[#This Row],[Background Default]],""))</f>
        <v/>
      </c>
      <c r="S61" s="59"/>
      <c r="T61" s="41"/>
      <c r="U61" s="19" t="str">
        <f>IF(Table_Styles[[#This Row],[Border]]&lt;&gt;"",Table_Styles[[#This Row],[Border]],IF(Table_Styles[[#This Row],[Border Default]]&lt;&gt;"",Table_Styles[[#This Row],[Border Default]],""))</f>
        <v/>
      </c>
      <c r="V61" s="41"/>
      <c r="W61" s="41"/>
      <c r="X61" s="19" t="str">
        <f>IF(Table_Styles[[#This Row],[Border Radius]]&lt;&gt;"",Table_Styles[[#This Row],[Border Radius]],IF(Table_Styles[[#This Row],[Border Radius Default]]&lt;&gt;"",Table_Styles[[#This Row],[Border Radius Default]],""))</f>
        <v/>
      </c>
      <c r="Y61" s="59"/>
      <c r="Z61" s="43" t="s">
        <v>345</v>
      </c>
      <c r="AA61" s="19"/>
      <c r="AB61" s="59"/>
      <c r="AC61" s="41"/>
      <c r="AD61" s="19" t="str">
        <f>IF(Table_Styles[[#This Row],[MR]]&lt;&gt;"",Table_Styles[[#This Row],[MR]],IF(Table_Styles[[#This Row],[MR Default]]&lt;&gt;"",Table_Styles[[#This Row],[MR Default]],""))</f>
        <v/>
      </c>
      <c r="AE61" s="59"/>
      <c r="AF61" s="41"/>
      <c r="AG61" s="19" t="str">
        <f>IF(Table_Styles[[#This Row],[MB]]&lt;&gt;"",Table_Styles[[#This Row],[MB]],IF(Table_Styles[[#This Row],[MB Default]]&lt;&gt;"",Table_Styles[[#This Row],[MB Default]],""))</f>
        <v/>
      </c>
      <c r="AH61" s="59"/>
      <c r="AI61" s="41"/>
      <c r="AJ61" s="19" t="str">
        <f>IF(Table_Styles[[#This Row],[ML]]&lt;&gt;"",Table_Styles[[#This Row],[ML]],IF(Table_Styles[[#This Row],[ML Default]]&lt;&gt;"",Table_Styles[[#This Row],[ML Default]],""))</f>
        <v/>
      </c>
      <c r="AK61" s="59"/>
      <c r="AL61" s="41"/>
      <c r="AM61" s="19" t="str">
        <f>IF(Table_Styles[[#This Row],[PT]]&lt;&gt;"",Table_Styles[[#This Row],[PT]],IF(Table_Styles[[#This Row],[PT Default]]&lt;&gt;"",Table_Styles[[#This Row],[PT Default]],""))</f>
        <v/>
      </c>
      <c r="AN61" s="59"/>
      <c r="AO61" s="41"/>
      <c r="AP61" s="19" t="str">
        <f>IF(Table_Styles[[#This Row],[PR]]&lt;&gt;"",Table_Styles[[#This Row],[PR]],IF(Table_Styles[[#This Row],[PR Default]]&lt;&gt;"",Table_Styles[[#This Row],[PR Default]],""))</f>
        <v/>
      </c>
      <c r="AQ61" s="59"/>
      <c r="AR61" s="41"/>
      <c r="AS61" s="19" t="str">
        <f>IF(Table_Styles[[#This Row],[PB]]&lt;&gt;"",Table_Styles[[#This Row],[PB]],IF(Table_Styles[[#This Row],[PB Default]]&lt;&gt;"",Table_Styles[[#This Row],[PB Default]],""))</f>
        <v/>
      </c>
      <c r="AT61" s="59"/>
      <c r="AU61" s="41"/>
      <c r="AV61" s="19" t="str">
        <f>IF(Table_Styles[[#This Row],[PL]]&lt;&gt;"",Table_Styles[[#This Row],[PL]],IF(Table_Styles[[#This Row],[PL Default]]&lt;&gt;"",Table_Styles[[#This Row],[PL Default]],""))</f>
        <v/>
      </c>
      <c r="AW61" s="59"/>
      <c r="AX61" s="41"/>
      <c r="AY61" s="19" t="str">
        <f>IF(Table_Styles[[#This Row],[BT]]&lt;&gt;"",Table_Styles[[#This Row],[BT]],IF(Table_Styles[[#This Row],[BT Default]]&lt;&gt;"",Table_Styles[[#This Row],[BT Default]],""))</f>
        <v/>
      </c>
      <c r="AZ61" s="59"/>
      <c r="BA61" s="41"/>
      <c r="BB61" s="19" t="str">
        <f>IF(Table_Styles[[#This Row],[BR]]&lt;&gt;"",Table_Styles[[#This Row],[BR]],IF(Table_Styles[[#This Row],[BR Default]]&lt;&gt;"",Table_Styles[[#This Row],[BR Default]],""))</f>
        <v/>
      </c>
      <c r="BC61" s="59"/>
      <c r="BD61" s="41"/>
      <c r="BE61" s="19" t="str">
        <f>IF(Table_Styles[[#This Row],[BB]]&lt;&gt;"",Table_Styles[[#This Row],[BB]],IF(Table_Styles[[#This Row],[BB Default]]&lt;&gt;"",Table_Styles[[#This Row],[BB Default]],""))</f>
        <v/>
      </c>
      <c r="BF61" s="59"/>
      <c r="BG61" s="41"/>
      <c r="BH61" s="19" t="str">
        <f>IF(Table_Styles[[#This Row],[BL]]&lt;&gt;"",Table_Styles[[#This Row],[BL]],IF(Table_Styles[[#This Row],[BL Default]]&lt;&gt;"",Table_Styles[[#This Row],[BL Default]],""))</f>
        <v/>
      </c>
      <c r="BI61" s="41"/>
      <c r="BJ61" s="41"/>
      <c r="BK61" s="19" t="str">
        <f>IF(Table_Styles[[#This Row],[Width]]&lt;&gt;"",Table_Styles[[#This Row],[Width]],IF(Table_Styles[[#This Row],[Width Default]]&lt;&gt;"",Table_Styles[[#This Row],[Width Default]],""))</f>
        <v/>
      </c>
      <c r="BL61" s="41"/>
      <c r="BM61" s="41"/>
      <c r="BN61" s="19" t="str">
        <f>IF(Table_Styles[[#This Row],[Height]]&lt;&gt;"",Table_Styles[[#This Row],[Height]],IF(Table_Styles[[#This Row],[Height Default]]&lt;&gt;"",Table_Styles[[#This Row],[Height Default]],""))</f>
        <v/>
      </c>
      <c r="BO61" s="19"/>
      <c r="BP61" s="19"/>
      <c r="BQ61" s="19" t="str">
        <f>IF(Table_Styles[[#This Row],[Top]]&lt;&gt;"",Table_Styles[[#This Row],[Top]],IF(Table_Styles[[#This Row],[Top Default]]&lt;&gt;"",Table_Styles[[#This Row],[Top Default]],""))</f>
        <v/>
      </c>
      <c r="BR61" s="19"/>
      <c r="BS61" s="19"/>
      <c r="BT61" s="19" t="str">
        <f>IF(Table_Styles[[#This Row],[Right]]&lt;&gt;"",Table_Styles[[#This Row],[Right]],IF(Table_Styles[[#This Row],[Right Default]]&lt;&gt;"",Table_Styles[[#This Row],[Right Default]],""))</f>
        <v/>
      </c>
      <c r="BU61" s="19"/>
      <c r="BV61" s="19"/>
      <c r="BW61" s="19" t="str">
        <f>IF(Table_Styles[[#This Row],[Bottom]]&lt;&gt;"",Table_Styles[[#This Row],[Bottom]],IF(Table_Styles[[#This Row],[Bottom Default]]&lt;&gt;"",Table_Styles[[#This Row],[Bottom Default]],""))</f>
        <v/>
      </c>
      <c r="BX61" s="19"/>
      <c r="BY61" s="19"/>
      <c r="BZ61" s="19" t="str">
        <f>IF(Table_Styles[[#This Row],[Left]]&lt;&gt;"",Table_Styles[[#This Row],[Left]],IF(Table_Styles[[#This Row],[Left Default]]&lt;&gt;"",Table_Styles[[#This Row],[Left Default]],""))</f>
        <v/>
      </c>
      <c r="CA61" s="39" t="s">
        <v>1231</v>
      </c>
      <c r="CB61" s="22" t="str">
        <f>IF(AND(Table_Styles[[#This Row],[Selector]]&lt;&gt;"",Table_Styles[[#This Row],[Font Family Used]]&lt;&gt;"",Table_Styles[[#This Row],[Font Weight Used]]&lt;&gt;""),Table_Styles[[#This Row],[Font Family Used]]&amp;" "&amp;Table_Styles[[#This Row],[Font Weight Used]],"")</f>
        <v/>
      </c>
      <c r="CC61" s="22" t="str">
        <f ca="1">IF(AND(Table_Styles[[#This Row],[Selector]],COUNTIF(OFFSET(CC:CC,0,0,ROW()-1,1),"="&amp;Table_Styles[[#This Row],[Font]])=0),Table_Styles[[#This Row],[Font]],"")</f>
        <v/>
      </c>
      <c r="CD61" s="22" t="str">
        <f ca="1">IF(Table_Styles[[#This Row],[Unique Font]]&lt;&gt;"",
"{""fontFamily"":"""&amp;Table_Styles[[#This Row],[Font Family Used]]&amp;""",""fontWeight"":"&amp;Table_Styles[[#This Row],[Font Weight Used]]&amp;"}","")</f>
        <v/>
      </c>
      <c r="CE6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min-height: 47px; cursor: text;</v>
      </c>
      <c r="CF61" s="22" t="str">
        <f>IF(AND(Table_Styles[[#This Row],[Selector]]&lt;&gt;"", Table_Styles[[#This Row],[Config Properties]]&lt;&gt;""),
Table_Styles[[#This Row],[Selector]]&amp;" { "&amp;Table_Styles[[#This Row],[Config Properties]]&amp;" }","")</f>
        <v>.ng-select.search-select .ng-select-container { min-height: 47px; cursor: text; }</v>
      </c>
      <c r="CG61" s="22" t="str">
        <f xml:space="preserve">
SUBSTITUTE(SUBSTITUTE(SUBSTITUTE(SUBSTITUTE(SUBSTITUTE(SUBSTITUTE(SUBSTITUTE(SUBSTITUTE(Table_Styles[[#This Row],[Config]],
" {","{"),
"{ ","{"),
" }","}"),
"} ","}"),
" ,",","),
", ",","),
" :",":"),
": ",":")</f>
        <v>.ng-select.search-select .ng-select-container{min-height:47px; cursor:text;}</v>
      </c>
    </row>
    <row r="62" spans="2:85" ht="21" customHeight="1">
      <c r="B62" s="22" t="s">
        <v>1216</v>
      </c>
      <c r="C62" s="44" t="s">
        <v>1284</v>
      </c>
      <c r="D62" s="59"/>
      <c r="E62" s="41"/>
      <c r="F62" s="19" t="str">
        <f>IF(Table_Styles[[#This Row],[Font Family]]&lt;&gt;"",Table_Styles[[#This Row],[Font Family]],IF(Table_Styles[[#This Row],[Font Family Default]]&lt;&gt;"",Table_Styles[[#This Row],[Font Family Default]],""))</f>
        <v/>
      </c>
      <c r="G62" s="59"/>
      <c r="H62" s="43"/>
      <c r="I62" s="19" t="str">
        <f>IF(Table_Styles[[#This Row],[Font Size]]&lt;&gt;"",Table_Styles[[#This Row],[Font Size]],IF(Table_Styles[[#This Row],[Font Size Default]]&lt;&gt;"",Table_Styles[[#This Row],[Font Size Default]],""))</f>
        <v/>
      </c>
      <c r="J62" s="59"/>
      <c r="K62" s="41"/>
      <c r="L62" s="19" t="str">
        <f>IF(Table_Styles[[#This Row],[Font Weight]]&lt;&gt;"",Table_Styles[[#This Row],[Font Weight]],IF(Table_Styles[[#This Row],[Font Weight Default]]&lt;&gt;"",Table_Styles[[#This Row],[Font Weight Default]],""))</f>
        <v/>
      </c>
      <c r="M62" s="59"/>
      <c r="N62" s="41"/>
      <c r="O62" s="19" t="str">
        <f>IF(Table_Styles[[#This Row],[Colour]]&lt;&gt;"",Table_Styles[[#This Row],[Colour]],IF(Table_Styles[[#This Row],[Colour Default]]&lt;&gt;"",Table_Styles[[#This Row],[Colour Default]],""))</f>
        <v/>
      </c>
      <c r="P62" s="59"/>
      <c r="Q62" s="41"/>
      <c r="R62" s="19" t="str">
        <f>IF(Table_Styles[[#This Row],[Background]]&lt;&gt;"",Table_Styles[[#This Row],[Background]],IF(Table_Styles[[#This Row],[Background Default]]&lt;&gt;"",Table_Styles[[#This Row],[Background Default]],""))</f>
        <v/>
      </c>
      <c r="S62" s="59"/>
      <c r="T62" s="41"/>
      <c r="U62" s="19" t="str">
        <f>IF(Table_Styles[[#This Row],[Border]]&lt;&gt;"",Table_Styles[[#This Row],[Border]],IF(Table_Styles[[#This Row],[Border Default]]&lt;&gt;"",Table_Styles[[#This Row],[Border Default]],""))</f>
        <v/>
      </c>
      <c r="V62" s="41"/>
      <c r="W62" s="41"/>
      <c r="X62" s="19" t="str">
        <f>IF(Table_Styles[[#This Row],[Border Radius]]&lt;&gt;"",Table_Styles[[#This Row],[Border Radius]],IF(Table_Styles[[#This Row],[Border Radius Default]]&lt;&gt;"",Table_Styles[[#This Row],[Border Radius Default]],""))</f>
        <v/>
      </c>
      <c r="Y62" s="59"/>
      <c r="Z62" s="43"/>
      <c r="AA62" s="19" t="str">
        <f>IF(Table_Styles[[#This Row],[MT]]&lt;&gt;"",Table_Styles[[#This Row],[MT]],IF(Table_Styles[[#This Row],[MT Default]]&lt;&gt;"",Table_Styles[[#This Row],[MT Default]],""))</f>
        <v/>
      </c>
      <c r="AB62" s="59"/>
      <c r="AC62" s="41"/>
      <c r="AD62" s="19" t="str">
        <f>IF(Table_Styles[[#This Row],[MR]]&lt;&gt;"",Table_Styles[[#This Row],[MR]],IF(Table_Styles[[#This Row],[MR Default]]&lt;&gt;"",Table_Styles[[#This Row],[MR Default]],""))</f>
        <v/>
      </c>
      <c r="AE62" s="59"/>
      <c r="AF62" s="41"/>
      <c r="AG62" s="19" t="str">
        <f>IF(Table_Styles[[#This Row],[MB]]&lt;&gt;"",Table_Styles[[#This Row],[MB]],IF(Table_Styles[[#This Row],[MB Default]]&lt;&gt;"",Table_Styles[[#This Row],[MB Default]],""))</f>
        <v/>
      </c>
      <c r="AH62" s="59"/>
      <c r="AI62" s="43" t="s">
        <v>895</v>
      </c>
      <c r="AJ62" s="19" t="str">
        <f>IF(Table_Styles[[#This Row],[ML]]&lt;&gt;"",Table_Styles[[#This Row],[ML]],IF(Table_Styles[[#This Row],[ML Default]]&lt;&gt;"",Table_Styles[[#This Row],[ML Default]],""))</f>
        <v>0 !important</v>
      </c>
      <c r="AK62" s="59"/>
      <c r="AL62" s="41"/>
      <c r="AM62" s="19" t="str">
        <f>IF(Table_Styles[[#This Row],[PT]]&lt;&gt;"",Table_Styles[[#This Row],[PT]],IF(Table_Styles[[#This Row],[PT Default]]&lt;&gt;"",Table_Styles[[#This Row],[PT Default]],""))</f>
        <v/>
      </c>
      <c r="AN62" s="59"/>
      <c r="AO62" s="41"/>
      <c r="AP62" s="19" t="str">
        <f>IF(Table_Styles[[#This Row],[PR]]&lt;&gt;"",Table_Styles[[#This Row],[PR]],IF(Table_Styles[[#This Row],[PR Default]]&lt;&gt;"",Table_Styles[[#This Row],[PR Default]],""))</f>
        <v/>
      </c>
      <c r="AQ62" s="59"/>
      <c r="AR62" s="41"/>
      <c r="AS62" s="19" t="str">
        <f>IF(Table_Styles[[#This Row],[PB]]&lt;&gt;"",Table_Styles[[#This Row],[PB]],IF(Table_Styles[[#This Row],[PB Default]]&lt;&gt;"",Table_Styles[[#This Row],[PB Default]],""))</f>
        <v/>
      </c>
      <c r="AT62" s="59"/>
      <c r="AU62" s="43" t="s">
        <v>1220</v>
      </c>
      <c r="AV62" s="19" t="str">
        <f>IF(Table_Styles[[#This Row],[PL]]&lt;&gt;"",Table_Styles[[#This Row],[PL]],IF(Table_Styles[[#This Row],[PL Default]]&lt;&gt;"",Table_Styles[[#This Row],[PL Default]],""))</f>
        <v>23px</v>
      </c>
      <c r="AW62" s="59"/>
      <c r="AX62" s="41"/>
      <c r="AY62" s="19" t="str">
        <f>IF(Table_Styles[[#This Row],[BT]]&lt;&gt;"",Table_Styles[[#This Row],[BT]],IF(Table_Styles[[#This Row],[BT Default]]&lt;&gt;"",Table_Styles[[#This Row],[BT Default]],""))</f>
        <v/>
      </c>
      <c r="AZ62" s="59"/>
      <c r="BA62" s="41"/>
      <c r="BB62" s="19" t="str">
        <f>IF(Table_Styles[[#This Row],[BR]]&lt;&gt;"",Table_Styles[[#This Row],[BR]],IF(Table_Styles[[#This Row],[BR Default]]&lt;&gt;"",Table_Styles[[#This Row],[BR Default]],""))</f>
        <v/>
      </c>
      <c r="BC62" s="59"/>
      <c r="BD62" s="41"/>
      <c r="BE62" s="19" t="str">
        <f>IF(Table_Styles[[#This Row],[BB]]&lt;&gt;"",Table_Styles[[#This Row],[BB]],IF(Table_Styles[[#This Row],[BB Default]]&lt;&gt;"",Table_Styles[[#This Row],[BB Default]],""))</f>
        <v/>
      </c>
      <c r="BF62" s="59"/>
      <c r="BG62" s="41"/>
      <c r="BH62" s="19" t="str">
        <f>IF(Table_Styles[[#This Row],[BL]]&lt;&gt;"",Table_Styles[[#This Row],[BL]],IF(Table_Styles[[#This Row],[BL Default]]&lt;&gt;"",Table_Styles[[#This Row],[BL Default]],""))</f>
        <v/>
      </c>
      <c r="BI62" s="41"/>
      <c r="BJ62" s="41"/>
      <c r="BK62" s="19" t="str">
        <f>IF(Table_Styles[[#This Row],[Width]]&lt;&gt;"",Table_Styles[[#This Row],[Width]],IF(Table_Styles[[#This Row],[Width Default]]&lt;&gt;"",Table_Styles[[#This Row],[Width Default]],""))</f>
        <v/>
      </c>
      <c r="BL62" s="41"/>
      <c r="BM62" s="41"/>
      <c r="BN62" s="19" t="str">
        <f>IF(Table_Styles[[#This Row],[Height]]&lt;&gt;"",Table_Styles[[#This Row],[Height]],IF(Table_Styles[[#This Row],[Height Default]]&lt;&gt;"",Table_Styles[[#This Row],[Height Default]],""))</f>
        <v/>
      </c>
      <c r="BO62" s="19"/>
      <c r="BP62" s="19"/>
      <c r="BQ62" s="19" t="str">
        <f>IF(Table_Styles[[#This Row],[Top]]&lt;&gt;"",Table_Styles[[#This Row],[Top]],IF(Table_Styles[[#This Row],[Top Default]]&lt;&gt;"",Table_Styles[[#This Row],[Top Default]],""))</f>
        <v/>
      </c>
      <c r="BR62" s="19"/>
      <c r="BS62" s="19"/>
      <c r="BT62" s="19" t="str">
        <f>IF(Table_Styles[[#This Row],[Right]]&lt;&gt;"",Table_Styles[[#This Row],[Right]],IF(Table_Styles[[#This Row],[Right Default]]&lt;&gt;"",Table_Styles[[#This Row],[Right Default]],""))</f>
        <v/>
      </c>
      <c r="BU62" s="19"/>
      <c r="BV62" s="19"/>
      <c r="BW62" s="19" t="str">
        <f>IF(Table_Styles[[#This Row],[Bottom]]&lt;&gt;"",Table_Styles[[#This Row],[Bottom]],IF(Table_Styles[[#This Row],[Bottom Default]]&lt;&gt;"",Table_Styles[[#This Row],[Bottom Default]],""))</f>
        <v/>
      </c>
      <c r="BX62" s="19"/>
      <c r="BY62" s="19"/>
      <c r="BZ62" s="19" t="str">
        <f>IF(Table_Styles[[#This Row],[Left]]&lt;&gt;"",Table_Styles[[#This Row],[Left]],IF(Table_Styles[[#This Row],[Left Default]]&lt;&gt;"",Table_Styles[[#This Row],[Left Default]],""))</f>
        <v/>
      </c>
      <c r="CA62" s="39" t="s">
        <v>1230</v>
      </c>
      <c r="CB62" s="22" t="str">
        <f>IF(AND(Table_Styles[[#This Row],[Selector]]&lt;&gt;"",Table_Styles[[#This Row],[Font Family Used]]&lt;&gt;"",Table_Styles[[#This Row],[Font Weight Used]]&lt;&gt;""),Table_Styles[[#This Row],[Font Family Used]]&amp;" "&amp;Table_Styles[[#This Row],[Font Weight Used]],"")</f>
        <v/>
      </c>
      <c r="CC62" s="22" t="str">
        <f ca="1">IF(AND(Table_Styles[[#This Row],[Selector]],COUNTIF(OFFSET(CC:CC,0,0,ROW()-1,1),"="&amp;Table_Styles[[#This Row],[Font]])=0),Table_Styles[[#This Row],[Font]],"")</f>
        <v/>
      </c>
      <c r="CD62" s="22" t="str">
        <f ca="1">IF(Table_Styles[[#This Row],[Unique Font]]&lt;&gt;"",
"{""fontFamily"":"""&amp;Table_Styles[[#This Row],[Font Family Used]]&amp;""",""fontWeight"":"&amp;Table_Styles[[#This Row],[Font Weight Used]]&amp;"}","")</f>
        <v/>
      </c>
      <c r="CE6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0 !important;padding-left: 23px;cursor: text;</v>
      </c>
      <c r="CF62" s="22" t="str">
        <f>IF(AND(Table_Styles[[#This Row],[Selector]]&lt;&gt;"", Table_Styles[[#This Row],[Config Properties]]&lt;&gt;""),
Table_Styles[[#This Row],[Selector]]&amp;" { "&amp;Table_Styles[[#This Row],[Config Properties]]&amp;" }","")</f>
        <v>.ng-select.search-select .ng-select-container .ng-value-container { margin-left: 0 !important;padding-left: 23px;cursor: text; }</v>
      </c>
      <c r="CG62" s="22" t="str">
        <f xml:space="preserve">
SUBSTITUTE(SUBSTITUTE(SUBSTITUTE(SUBSTITUTE(SUBSTITUTE(SUBSTITUTE(SUBSTITUTE(SUBSTITUTE(Table_Styles[[#This Row],[Config]],
" {","{"),
"{ ","{"),
" }","}"),
"} ","}"),
" ,",","),
", ",","),
" :",":"),
": ",":")</f>
        <v>.ng-select.search-select .ng-select-container .ng-value-container{margin-left:0 !important;padding-left:23px;cursor:text;}</v>
      </c>
    </row>
    <row r="63" spans="2:85" ht="21" customHeight="1">
      <c r="B63" s="22" t="s">
        <v>1214</v>
      </c>
      <c r="C63" s="44" t="s">
        <v>1285</v>
      </c>
      <c r="D63" s="59"/>
      <c r="E63" s="41"/>
      <c r="F63" s="19" t="str">
        <f>IF(Table_Styles[[#This Row],[Font Family]]&lt;&gt;"",Table_Styles[[#This Row],[Font Family]],IF(Table_Styles[[#This Row],[Font Family Default]]&lt;&gt;"",Table_Styles[[#This Row],[Font Family Default]],""))</f>
        <v/>
      </c>
      <c r="G63" s="59"/>
      <c r="H63" s="43"/>
      <c r="I63" s="19" t="str">
        <f>IF(Table_Styles[[#This Row],[Font Size]]&lt;&gt;"",Table_Styles[[#This Row],[Font Size]],IF(Table_Styles[[#This Row],[Font Size Default]]&lt;&gt;"",Table_Styles[[#This Row],[Font Size Default]],""))</f>
        <v/>
      </c>
      <c r="J63" s="59"/>
      <c r="K63" s="41"/>
      <c r="L63" s="19" t="str">
        <f>IF(Table_Styles[[#This Row],[Font Weight]]&lt;&gt;"",Table_Styles[[#This Row],[Font Weight]],IF(Table_Styles[[#This Row],[Font Weight Default]]&lt;&gt;"",Table_Styles[[#This Row],[Font Weight Default]],""))</f>
        <v/>
      </c>
      <c r="M63" s="59"/>
      <c r="N63" s="41"/>
      <c r="O63" s="19" t="str">
        <f>IF(Table_Styles[[#This Row],[Colour]]&lt;&gt;"",Table_Styles[[#This Row],[Colour]],IF(Table_Styles[[#This Row],[Colour Default]]&lt;&gt;"",Table_Styles[[#This Row],[Colour Default]],""))</f>
        <v/>
      </c>
      <c r="P63" s="59"/>
      <c r="Q63" s="41"/>
      <c r="R63" s="19" t="str">
        <f>IF(Table_Styles[[#This Row],[Background]]&lt;&gt;"",Table_Styles[[#This Row],[Background]],IF(Table_Styles[[#This Row],[Background Default]]&lt;&gt;"",Table_Styles[[#This Row],[Background Default]],""))</f>
        <v/>
      </c>
      <c r="S63" s="59"/>
      <c r="T63" s="41"/>
      <c r="U63" s="19" t="str">
        <f>IF(Table_Styles[[#This Row],[Border]]&lt;&gt;"",Table_Styles[[#This Row],[Border]],IF(Table_Styles[[#This Row],[Border Default]]&lt;&gt;"",Table_Styles[[#This Row],[Border Default]],""))</f>
        <v/>
      </c>
      <c r="V63" s="41"/>
      <c r="W63" s="41"/>
      <c r="X63" s="19" t="str">
        <f>IF(Table_Styles[[#This Row],[Border Radius]]&lt;&gt;"",Table_Styles[[#This Row],[Border Radius]],IF(Table_Styles[[#This Row],[Border Radius Default]]&lt;&gt;"",Table_Styles[[#This Row],[Border Radius Default]],""))</f>
        <v/>
      </c>
      <c r="Y63" s="59"/>
      <c r="Z63" s="43"/>
      <c r="AA63" s="19" t="str">
        <f>IF(Table_Styles[[#This Row],[MT]]&lt;&gt;"",Table_Styles[[#This Row],[MT]],IF(Table_Styles[[#This Row],[MT Default]]&lt;&gt;"",Table_Styles[[#This Row],[MT Default]],""))</f>
        <v/>
      </c>
      <c r="AB63" s="59"/>
      <c r="AC63" s="41"/>
      <c r="AD63" s="19" t="str">
        <f>IF(Table_Styles[[#This Row],[MR]]&lt;&gt;"",Table_Styles[[#This Row],[MR]],IF(Table_Styles[[#This Row],[MR Default]]&lt;&gt;"",Table_Styles[[#This Row],[MR Default]],""))</f>
        <v/>
      </c>
      <c r="AE63" s="59"/>
      <c r="AF63" s="41"/>
      <c r="AG63" s="19" t="str">
        <f>IF(Table_Styles[[#This Row],[MB]]&lt;&gt;"",Table_Styles[[#This Row],[MB]],IF(Table_Styles[[#This Row],[MB Default]]&lt;&gt;"",Table_Styles[[#This Row],[MB Default]],""))</f>
        <v/>
      </c>
      <c r="AH63" s="59"/>
      <c r="AI63" s="41"/>
      <c r="AJ63" s="19" t="str">
        <f>IF(Table_Styles[[#This Row],[ML]]&lt;&gt;"",Table_Styles[[#This Row],[ML]],IF(Table_Styles[[#This Row],[ML Default]]&lt;&gt;"",Table_Styles[[#This Row],[ML Default]],""))</f>
        <v/>
      </c>
      <c r="AK63" s="59"/>
      <c r="AL63" s="41"/>
      <c r="AM63" s="19" t="str">
        <f>IF(Table_Styles[[#This Row],[PT]]&lt;&gt;"",Table_Styles[[#This Row],[PT]],IF(Table_Styles[[#This Row],[PT Default]]&lt;&gt;"",Table_Styles[[#This Row],[PT Default]],""))</f>
        <v/>
      </c>
      <c r="AN63" s="59"/>
      <c r="AO63" s="41"/>
      <c r="AP63" s="19" t="str">
        <f>IF(Table_Styles[[#This Row],[PR]]&lt;&gt;"",Table_Styles[[#This Row],[PR]],IF(Table_Styles[[#This Row],[PR Default]]&lt;&gt;"",Table_Styles[[#This Row],[PR Default]],""))</f>
        <v/>
      </c>
      <c r="AQ63" s="59"/>
      <c r="AR63" s="41"/>
      <c r="AS63" s="19" t="str">
        <f>IF(Table_Styles[[#This Row],[PB]]&lt;&gt;"",Table_Styles[[#This Row],[PB]],IF(Table_Styles[[#This Row],[PB Default]]&lt;&gt;"",Table_Styles[[#This Row],[PB Default]],""))</f>
        <v/>
      </c>
      <c r="AT63" s="59"/>
      <c r="AU63" s="41"/>
      <c r="AV63" s="19" t="str">
        <f>IF(Table_Styles[[#This Row],[PL]]&lt;&gt;"",Table_Styles[[#This Row],[PL]],IF(Table_Styles[[#This Row],[PL Default]]&lt;&gt;"",Table_Styles[[#This Row],[PL Default]],""))</f>
        <v/>
      </c>
      <c r="AW63" s="59"/>
      <c r="AX63" s="41"/>
      <c r="AY63" s="19" t="str">
        <f>IF(Table_Styles[[#This Row],[BT]]&lt;&gt;"",Table_Styles[[#This Row],[BT]],IF(Table_Styles[[#This Row],[BT Default]]&lt;&gt;"",Table_Styles[[#This Row],[BT Default]],""))</f>
        <v/>
      </c>
      <c r="AZ63" s="59"/>
      <c r="BA63" s="41"/>
      <c r="BB63" s="19" t="str">
        <f>IF(Table_Styles[[#This Row],[BR]]&lt;&gt;"",Table_Styles[[#This Row],[BR]],IF(Table_Styles[[#This Row],[BR Default]]&lt;&gt;"",Table_Styles[[#This Row],[BR Default]],""))</f>
        <v/>
      </c>
      <c r="BC63" s="59"/>
      <c r="BD63" s="41"/>
      <c r="BE63" s="19" t="str">
        <f>IF(Table_Styles[[#This Row],[BB]]&lt;&gt;"",Table_Styles[[#This Row],[BB]],IF(Table_Styles[[#This Row],[BB Default]]&lt;&gt;"",Table_Styles[[#This Row],[BB Default]],""))</f>
        <v/>
      </c>
      <c r="BF63" s="59"/>
      <c r="BG63" s="41"/>
      <c r="BH63" s="19" t="str">
        <f>IF(Table_Styles[[#This Row],[BL]]&lt;&gt;"",Table_Styles[[#This Row],[BL]],IF(Table_Styles[[#This Row],[BL Default]]&lt;&gt;"",Table_Styles[[#This Row],[BL Default]],""))</f>
        <v/>
      </c>
      <c r="BI63" s="41"/>
      <c r="BJ63" s="41"/>
      <c r="BK63" s="19" t="str">
        <f>IF(Table_Styles[[#This Row],[Width]]&lt;&gt;"",Table_Styles[[#This Row],[Width]],IF(Table_Styles[[#This Row],[Width Default]]&lt;&gt;"",Table_Styles[[#This Row],[Width Default]],""))</f>
        <v/>
      </c>
      <c r="BL63" s="41"/>
      <c r="BM63" s="41"/>
      <c r="BN63" s="19" t="str">
        <f>IF(Table_Styles[[#This Row],[Height]]&lt;&gt;"",Table_Styles[[#This Row],[Height]],IF(Table_Styles[[#This Row],[Height Default]]&lt;&gt;"",Table_Styles[[#This Row],[Height Default]],""))</f>
        <v/>
      </c>
      <c r="BO63" s="19"/>
      <c r="BP63" s="19"/>
      <c r="BQ63" s="19" t="str">
        <f>IF(Table_Styles[[#This Row],[Top]]&lt;&gt;"",Table_Styles[[#This Row],[Top]],IF(Table_Styles[[#This Row],[Top Default]]&lt;&gt;"",Table_Styles[[#This Row],[Top Default]],""))</f>
        <v/>
      </c>
      <c r="BR63" s="19"/>
      <c r="BS63" s="19"/>
      <c r="BT63" s="19" t="str">
        <f>IF(Table_Styles[[#This Row],[Right]]&lt;&gt;"",Table_Styles[[#This Row],[Right]],IF(Table_Styles[[#This Row],[Right Default]]&lt;&gt;"",Table_Styles[[#This Row],[Right Default]],""))</f>
        <v/>
      </c>
      <c r="BU63" s="19"/>
      <c r="BV63" s="19"/>
      <c r="BW63" s="19" t="str">
        <f>IF(Table_Styles[[#This Row],[Bottom]]&lt;&gt;"",Table_Styles[[#This Row],[Bottom]],IF(Table_Styles[[#This Row],[Bottom Default]]&lt;&gt;"",Table_Styles[[#This Row],[Bottom Default]],""))</f>
        <v/>
      </c>
      <c r="BX63" s="19"/>
      <c r="BY63" s="19"/>
      <c r="BZ63" s="19" t="str">
        <f>IF(Table_Styles[[#This Row],[Left]]&lt;&gt;"",Table_Styles[[#This Row],[Left]],IF(Table_Styles[[#This Row],[Left Default]]&lt;&gt;"",Table_Styles[[#This Row],[Left Default]],""))</f>
        <v/>
      </c>
      <c r="CA63" s="39" t="s">
        <v>1230</v>
      </c>
      <c r="CB63" s="22" t="str">
        <f>IF(AND(Table_Styles[[#This Row],[Selector]]&lt;&gt;"",Table_Styles[[#This Row],[Font Family Used]]&lt;&gt;"",Table_Styles[[#This Row],[Font Weight Used]]&lt;&gt;""),Table_Styles[[#This Row],[Font Family Used]]&amp;" "&amp;Table_Styles[[#This Row],[Font Weight Used]],"")</f>
        <v/>
      </c>
      <c r="CC63" s="22" t="str">
        <f ca="1">IF(AND(Table_Styles[[#This Row],[Selector]],COUNTIF(OFFSET(CC:CC,0,0,ROW()-1,1),"="&amp;Table_Styles[[#This Row],[Font]])=0),Table_Styles[[#This Row],[Font]],"")</f>
        <v/>
      </c>
      <c r="CD63" s="22" t="str">
        <f ca="1">IF(Table_Styles[[#This Row],[Unique Font]]&lt;&gt;"",
"{""fontFamily"":"""&amp;Table_Styles[[#This Row],[Font Family Used]]&amp;""",""fontWeight"":"&amp;Table_Styles[[#This Row],[Font Weight Used]]&amp;"}","")</f>
        <v/>
      </c>
      <c r="CE6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cursor: text;</v>
      </c>
      <c r="CF63" s="22" t="str">
        <f>IF(AND(Table_Styles[[#This Row],[Selector]]&lt;&gt;"", Table_Styles[[#This Row],[Config Properties]]&lt;&gt;""),
Table_Styles[[#This Row],[Selector]]&amp;" { "&amp;Table_Styles[[#This Row],[Config Properties]]&amp;" }","")</f>
        <v>.ng-select.search-select.ng-select-single .ng-select-container .ng-value-container, .ng-select.search-select.ng-select-single .ng-select-container .ng-value-container .ng-value { cursor: text; }</v>
      </c>
      <c r="CG63" s="22" t="str">
        <f xml:space="preserve">
SUBSTITUTE(SUBSTITUTE(SUBSTITUTE(SUBSTITUTE(SUBSTITUTE(SUBSTITUTE(SUBSTITUTE(SUBSTITUTE(Table_Styles[[#This Row],[Config]],
" {","{"),
"{ ","{"),
" }","}"),
"} ","}"),
" ,",","),
", ",","),
" :",":"),
": ",":")</f>
        <v>.ng-select.search-select.ng-select-single .ng-select-container .ng-value-container,.ng-select.search-select.ng-select-single .ng-select-container .ng-value-container .ng-value{cursor:text;}</v>
      </c>
    </row>
    <row r="64" spans="2:85" ht="21" customHeight="1">
      <c r="B64" s="44" t="s">
        <v>1221</v>
      </c>
      <c r="C64" s="44" t="s">
        <v>1286</v>
      </c>
      <c r="D64" s="59"/>
      <c r="E64" s="41"/>
      <c r="F64" s="19" t="str">
        <f>IF(Table_Styles[[#This Row],[Font Family]]&lt;&gt;"",Table_Styles[[#This Row],[Font Family]],IF(Table_Styles[[#This Row],[Font Family Default]]&lt;&gt;"",Table_Styles[[#This Row],[Font Family Default]],""))</f>
        <v/>
      </c>
      <c r="G64" s="59"/>
      <c r="H64" s="43"/>
      <c r="I64" s="19" t="str">
        <f>IF(Table_Styles[[#This Row],[Font Size]]&lt;&gt;"",Table_Styles[[#This Row],[Font Size]],IF(Table_Styles[[#This Row],[Font Size Default]]&lt;&gt;"",Table_Styles[[#This Row],[Font Size Default]],""))</f>
        <v/>
      </c>
      <c r="J64" s="59"/>
      <c r="K64" s="41"/>
      <c r="L64" s="19" t="str">
        <f>IF(Table_Styles[[#This Row],[Font Weight]]&lt;&gt;"",Table_Styles[[#This Row],[Font Weight]],IF(Table_Styles[[#This Row],[Font Weight Default]]&lt;&gt;"",Table_Styles[[#This Row],[Font Weight Default]],""))</f>
        <v/>
      </c>
      <c r="M64" s="59"/>
      <c r="N64" s="41"/>
      <c r="O64" s="19" t="str">
        <f>IF(Table_Styles[[#This Row],[Colour]]&lt;&gt;"",Table_Styles[[#This Row],[Colour]],IF(Table_Styles[[#This Row],[Colour Default]]&lt;&gt;"",Table_Styles[[#This Row],[Colour Default]],""))</f>
        <v/>
      </c>
      <c r="P64" s="59"/>
      <c r="Q64" s="41" t="s">
        <v>1217</v>
      </c>
      <c r="R64" s="19" t="str">
        <f>IF(Table_Styles[[#This Row],[Background]]&lt;&gt;"",Table_Styles[[#This Row],[Background]],IF(Table_Styles[[#This Row],[Background Default]]&lt;&gt;"",Table_Styles[[#This Row],[Background Default]],""))</f>
        <v>transparent</v>
      </c>
      <c r="S64" s="59"/>
      <c r="T64" s="41"/>
      <c r="U64" s="19" t="str">
        <f>IF(Table_Styles[[#This Row],[Border]]&lt;&gt;"",Table_Styles[[#This Row],[Border]],IF(Table_Styles[[#This Row],[Border Default]]&lt;&gt;"",Table_Styles[[#This Row],[Border Default]],""))</f>
        <v/>
      </c>
      <c r="V64" s="41"/>
      <c r="W64" s="41"/>
      <c r="X64" s="19" t="str">
        <f>IF(Table_Styles[[#This Row],[Border Radius]]&lt;&gt;"",Table_Styles[[#This Row],[Border Radius]],IF(Table_Styles[[#This Row],[Border Radius Default]]&lt;&gt;"",Table_Styles[[#This Row],[Border Radius Default]],""))</f>
        <v/>
      </c>
      <c r="Y64" s="59"/>
      <c r="Z64" s="43"/>
      <c r="AA64" s="19" t="str">
        <f>IF(Table_Styles[[#This Row],[MT]]&lt;&gt;"",Table_Styles[[#This Row],[MT]],IF(Table_Styles[[#This Row],[MT Default]]&lt;&gt;"",Table_Styles[[#This Row],[MT Default]],""))</f>
        <v/>
      </c>
      <c r="AB64" s="59"/>
      <c r="AC64" s="41"/>
      <c r="AD64" s="19" t="str">
        <f>IF(Table_Styles[[#This Row],[MR]]&lt;&gt;"",Table_Styles[[#This Row],[MR]],IF(Table_Styles[[#This Row],[MR Default]]&lt;&gt;"",Table_Styles[[#This Row],[MR Default]],""))</f>
        <v/>
      </c>
      <c r="AE64" s="59"/>
      <c r="AF64" s="41"/>
      <c r="AG64" s="19" t="str">
        <f>IF(Table_Styles[[#This Row],[MB]]&lt;&gt;"",Table_Styles[[#This Row],[MB]],IF(Table_Styles[[#This Row],[MB Default]]&lt;&gt;"",Table_Styles[[#This Row],[MB Default]],""))</f>
        <v/>
      </c>
      <c r="AH64" s="59"/>
      <c r="AI64" s="41"/>
      <c r="AJ64" s="19" t="str">
        <f>IF(Table_Styles[[#This Row],[ML]]&lt;&gt;"",Table_Styles[[#This Row],[ML]],IF(Table_Styles[[#This Row],[ML Default]]&lt;&gt;"",Table_Styles[[#This Row],[ML Default]],""))</f>
        <v/>
      </c>
      <c r="AK64" s="59"/>
      <c r="AL64" s="41" t="s">
        <v>132</v>
      </c>
      <c r="AM64" s="19" t="str">
        <f>IF(Table_Styles[[#This Row],[PT]]&lt;&gt;"",Table_Styles[[#This Row],[PT]],IF(Table_Styles[[#This Row],[PT Default]]&lt;&gt;"",Table_Styles[[#This Row],[PT Default]],""))</f>
        <v>0</v>
      </c>
      <c r="AN64" s="59"/>
      <c r="AO64" s="41" t="s">
        <v>874</v>
      </c>
      <c r="AP64" s="19" t="str">
        <f>IF(Table_Styles[[#This Row],[PR]]&lt;&gt;"",Table_Styles[[#This Row],[PR]],IF(Table_Styles[[#This Row],[PR Default]]&lt;&gt;"",Table_Styles[[#This Row],[PR Default]],""))</f>
        <v>35px</v>
      </c>
      <c r="AQ64" s="59"/>
      <c r="AR64" s="41" t="s">
        <v>132</v>
      </c>
      <c r="AS64" s="19" t="str">
        <f>IF(Table_Styles[[#This Row],[PB]]&lt;&gt;"",Table_Styles[[#This Row],[PB]],IF(Table_Styles[[#This Row],[PB Default]]&lt;&gt;"",Table_Styles[[#This Row],[PB Default]],""))</f>
        <v>0</v>
      </c>
      <c r="AT64" s="59"/>
      <c r="AU64" s="43" t="s">
        <v>1218</v>
      </c>
      <c r="AV64" s="19" t="str">
        <f>IF(Table_Styles[[#This Row],[PL]]&lt;&gt;"",Table_Styles[[#This Row],[PL]],IF(Table_Styles[[#This Row],[PL Default]]&lt;&gt;"",Table_Styles[[#This Row],[PL Default]],""))</f>
        <v>33px !important</v>
      </c>
      <c r="AW64" s="59"/>
      <c r="AX64" s="41"/>
      <c r="AY64" s="19" t="str">
        <f>IF(Table_Styles[[#This Row],[BT]]&lt;&gt;"",Table_Styles[[#This Row],[BT]],IF(Table_Styles[[#This Row],[BT Default]]&lt;&gt;"",Table_Styles[[#This Row],[BT Default]],""))</f>
        <v/>
      </c>
      <c r="AZ64" s="59"/>
      <c r="BA64" s="41"/>
      <c r="BB64" s="19" t="str">
        <f>IF(Table_Styles[[#This Row],[BR]]&lt;&gt;"",Table_Styles[[#This Row],[BR]],IF(Table_Styles[[#This Row],[BR Default]]&lt;&gt;"",Table_Styles[[#This Row],[BR Default]],""))</f>
        <v/>
      </c>
      <c r="BC64" s="59"/>
      <c r="BD64" s="41"/>
      <c r="BE64" s="19" t="str">
        <f>IF(Table_Styles[[#This Row],[BB]]&lt;&gt;"",Table_Styles[[#This Row],[BB]],IF(Table_Styles[[#This Row],[BB Default]]&lt;&gt;"",Table_Styles[[#This Row],[BB Default]],""))</f>
        <v/>
      </c>
      <c r="BF64" s="59"/>
      <c r="BG64" s="41"/>
      <c r="BH64" s="19" t="str">
        <f>IF(Table_Styles[[#This Row],[BL]]&lt;&gt;"",Table_Styles[[#This Row],[BL]],IF(Table_Styles[[#This Row],[BL Default]]&lt;&gt;"",Table_Styles[[#This Row],[BL Default]],""))</f>
        <v/>
      </c>
      <c r="BI64" s="41"/>
      <c r="BJ64" s="41" t="s">
        <v>428</v>
      </c>
      <c r="BK64" s="19" t="str">
        <f>IF(Table_Styles[[#This Row],[Width]]&lt;&gt;"",Table_Styles[[#This Row],[Width]],IF(Table_Styles[[#This Row],[Width Default]]&lt;&gt;"",Table_Styles[[#This Row],[Width Default]],""))</f>
        <v>100%</v>
      </c>
      <c r="BL64" s="41"/>
      <c r="BM64" s="41"/>
      <c r="BN64" s="19" t="str">
        <f>IF(Table_Styles[[#This Row],[Height]]&lt;&gt;"",Table_Styles[[#This Row],[Height]],IF(Table_Styles[[#This Row],[Height Default]]&lt;&gt;"",Table_Styles[[#This Row],[Height Default]],""))</f>
        <v/>
      </c>
      <c r="BO64" s="19"/>
      <c r="BP64" s="35" t="s">
        <v>1219</v>
      </c>
      <c r="BQ64" s="19" t="str">
        <f>IF(Table_Styles[[#This Row],[Top]]&lt;&gt;"",Table_Styles[[#This Row],[Top]],IF(Table_Styles[[#This Row],[Top Default]]&lt;&gt;"",Table_Styles[[#This Row],[Top Default]],""))</f>
        <v>12px !important</v>
      </c>
      <c r="BR64" s="19"/>
      <c r="BS64" s="19"/>
      <c r="BT64" s="19" t="str">
        <f>IF(Table_Styles[[#This Row],[Right]]&lt;&gt;"",Table_Styles[[#This Row],[Right]],IF(Table_Styles[[#This Row],[Right Default]]&lt;&gt;"",Table_Styles[[#This Row],[Right Default]],""))</f>
        <v/>
      </c>
      <c r="BU64" s="19"/>
      <c r="BV64" s="19"/>
      <c r="BW64" s="19" t="str">
        <f>IF(Table_Styles[[#This Row],[Bottom]]&lt;&gt;"",Table_Styles[[#This Row],[Bottom]],IF(Table_Styles[[#This Row],[Bottom Default]]&lt;&gt;"",Table_Styles[[#This Row],[Bottom Default]],""))</f>
        <v/>
      </c>
      <c r="BX64" s="19"/>
      <c r="BY64" s="19">
        <v>0</v>
      </c>
      <c r="BZ64" s="19">
        <f>IF(Table_Styles[[#This Row],[Left]]&lt;&gt;"",Table_Styles[[#This Row],[Left]],IF(Table_Styles[[#This Row],[Left Default]]&lt;&gt;"",Table_Styles[[#This Row],[Left Default]],""))</f>
        <v>0</v>
      </c>
      <c r="CA64" s="39" t="s">
        <v>1230</v>
      </c>
      <c r="CB64" s="22" t="str">
        <f>IF(AND(Table_Styles[[#This Row],[Selector]]&lt;&gt;"",Table_Styles[[#This Row],[Font Family Used]]&lt;&gt;"",Table_Styles[[#This Row],[Font Weight Used]]&lt;&gt;""),Table_Styles[[#This Row],[Font Family Used]]&amp;" "&amp;Table_Styles[[#This Row],[Font Weight Used]],"")</f>
        <v/>
      </c>
      <c r="CC64" s="22" t="str">
        <f ca="1">IF(AND(Table_Styles[[#This Row],[Selector]],COUNTIF(OFFSET(CC:CC,0,0,ROW()-1,1),"="&amp;Table_Styles[[#This Row],[Font]])=0),Table_Styles[[#This Row],[Font]],"")</f>
        <v/>
      </c>
      <c r="CD64" s="22" t="str">
        <f ca="1">IF(Table_Styles[[#This Row],[Unique Font]]&lt;&gt;"",
"{""fontFamily"":"""&amp;Table_Styles[[#This Row],[Font Family Used]]&amp;""",""fontWeight"":"&amp;Table_Styles[[#This Row],[Font Weight Used]]&amp;"}","")</f>
        <v/>
      </c>
      <c r="CE6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transparent;padding-top: 0;padding-right: 35px;padding-bottom: 0;padding-left: 33px !important;width: 100%;top: 12px !important;left: 0;cursor: text;</v>
      </c>
      <c r="CF64" s="22" t="str">
        <f>IF(AND(Table_Styles[[#This Row],[Selector]]&lt;&gt;"", Table_Styles[[#This Row],[Config Properties]]&lt;&gt;""),
Table_Styles[[#This Row],[Selector]]&amp;" { "&amp;Table_Styles[[#This Row],[Config Properties]]&amp;" }","")</f>
        <v>.ng-select.search-select.ng-select-single .ng-select-container .ng-value-container .ng-input { background: transparent;padding-top: 0;padding-right: 35px;padding-bottom: 0;padding-left: 33px !important;width: 100%;top: 12px !important;left: 0;cursor: text; }</v>
      </c>
      <c r="CG64" s="22" t="str">
        <f xml:space="preserve">
SUBSTITUTE(SUBSTITUTE(SUBSTITUTE(SUBSTITUTE(SUBSTITUTE(SUBSTITUTE(SUBSTITUTE(SUBSTITUTE(Table_Styles[[#This Row],[Config]],
" {","{"),
"{ ","{"),
" }","}"),
"} ","}"),
" ,",","),
", ",","),
" :",":"),
": ",":")</f>
        <v>.ng-select.search-select.ng-select-single .ng-select-container .ng-value-container .ng-input{background:transparent;padding-top:0;padding-right:35px;padding-bottom:0;padding-left:33px !important;width:100%;top:12px !important;left:0;cursor:text;}</v>
      </c>
    </row>
    <row r="65" spans="2:85" ht="21" customHeight="1">
      <c r="B65" s="44" t="s">
        <v>1213</v>
      </c>
      <c r="C65" s="44" t="s">
        <v>1287</v>
      </c>
      <c r="D65" s="59"/>
      <c r="E65" s="41"/>
      <c r="F65" s="19" t="str">
        <f>IF(Table_Styles[[#This Row],[Font Family]]&lt;&gt;"",Table_Styles[[#This Row],[Font Family]],IF(Table_Styles[[#This Row],[Font Family Default]]&lt;&gt;"",Table_Styles[[#This Row],[Font Family Default]],""))</f>
        <v/>
      </c>
      <c r="G65" s="59"/>
      <c r="H65" s="43"/>
      <c r="I65" s="19" t="str">
        <f>IF(Table_Styles[[#This Row],[Font Size]]&lt;&gt;"",Table_Styles[[#This Row],[Font Size]],IF(Table_Styles[[#This Row],[Font Size Default]]&lt;&gt;"",Table_Styles[[#This Row],[Font Size Default]],""))</f>
        <v/>
      </c>
      <c r="J65" s="59"/>
      <c r="K65" s="41"/>
      <c r="L65" s="19" t="str">
        <f>IF(Table_Styles[[#This Row],[Font Weight]]&lt;&gt;"",Table_Styles[[#This Row],[Font Weight]],IF(Table_Styles[[#This Row],[Font Weight Default]]&lt;&gt;"",Table_Styles[[#This Row],[Font Weight Default]],""))</f>
        <v/>
      </c>
      <c r="M65" s="59"/>
      <c r="N65" s="41"/>
      <c r="O65" s="19" t="str">
        <f>IF(Table_Styles[[#This Row],[Colour]]&lt;&gt;"",Table_Styles[[#This Row],[Colour]],IF(Table_Styles[[#This Row],[Colour Default]]&lt;&gt;"",Table_Styles[[#This Row],[Colour Default]],""))</f>
        <v/>
      </c>
      <c r="P65" s="59"/>
      <c r="Q65" s="41"/>
      <c r="R65" s="19" t="str">
        <f>IF(Table_Styles[[#This Row],[Background]]&lt;&gt;"",Table_Styles[[#This Row],[Background]],IF(Table_Styles[[#This Row],[Background Default]]&lt;&gt;"",Table_Styles[[#This Row],[Background Default]],""))</f>
        <v/>
      </c>
      <c r="S65" s="59"/>
      <c r="T65" s="41"/>
      <c r="U65" s="19" t="str">
        <f>IF(Table_Styles[[#This Row],[Border]]&lt;&gt;"",Table_Styles[[#This Row],[Border]],IF(Table_Styles[[#This Row],[Border Default]]&lt;&gt;"",Table_Styles[[#This Row],[Border Default]],""))</f>
        <v/>
      </c>
      <c r="V65" s="41"/>
      <c r="W65" s="41"/>
      <c r="X65" s="19" t="str">
        <f>IF(Table_Styles[[#This Row],[Border Radius]]&lt;&gt;"",Table_Styles[[#This Row],[Border Radius]],IF(Table_Styles[[#This Row],[Border Radius Default]]&lt;&gt;"",Table_Styles[[#This Row],[Border Radius Default]],""))</f>
        <v/>
      </c>
      <c r="Y65" s="59"/>
      <c r="Z65" s="43"/>
      <c r="AA65" s="19" t="str">
        <f>IF(Table_Styles[[#This Row],[MT]]&lt;&gt;"",Table_Styles[[#This Row],[MT]],IF(Table_Styles[[#This Row],[MT Default]]&lt;&gt;"",Table_Styles[[#This Row],[MT Default]],""))</f>
        <v/>
      </c>
      <c r="AB65" s="59"/>
      <c r="AC65" s="41"/>
      <c r="AD65" s="19" t="str">
        <f>IF(Table_Styles[[#This Row],[MR]]&lt;&gt;"",Table_Styles[[#This Row],[MR]],IF(Table_Styles[[#This Row],[MR Default]]&lt;&gt;"",Table_Styles[[#This Row],[MR Default]],""))</f>
        <v/>
      </c>
      <c r="AE65" s="59"/>
      <c r="AF65" s="41"/>
      <c r="AG65" s="19" t="str">
        <f>IF(Table_Styles[[#This Row],[MB]]&lt;&gt;"",Table_Styles[[#This Row],[MB]],IF(Table_Styles[[#This Row],[MB Default]]&lt;&gt;"",Table_Styles[[#This Row],[MB Default]],""))</f>
        <v/>
      </c>
      <c r="AH65" s="59"/>
      <c r="AI65" s="41"/>
      <c r="AJ65" s="19" t="str">
        <f>IF(Table_Styles[[#This Row],[ML]]&lt;&gt;"",Table_Styles[[#This Row],[ML]],IF(Table_Styles[[#This Row],[ML Default]]&lt;&gt;"",Table_Styles[[#This Row],[ML Default]],""))</f>
        <v/>
      </c>
      <c r="AK65" s="59"/>
      <c r="AL65" s="41"/>
      <c r="AM65" s="19" t="str">
        <f>IF(Table_Styles[[#This Row],[PT]]&lt;&gt;"",Table_Styles[[#This Row],[PT]],IF(Table_Styles[[#This Row],[PT Default]]&lt;&gt;"",Table_Styles[[#This Row],[PT Default]],""))</f>
        <v/>
      </c>
      <c r="AN65" s="59"/>
      <c r="AO65" s="41"/>
      <c r="AP65" s="19" t="str">
        <f>IF(Table_Styles[[#This Row],[PR]]&lt;&gt;"",Table_Styles[[#This Row],[PR]],IF(Table_Styles[[#This Row],[PR Default]]&lt;&gt;"",Table_Styles[[#This Row],[PR Default]],""))</f>
        <v/>
      </c>
      <c r="AQ65" s="59"/>
      <c r="AR65" s="41"/>
      <c r="AS65" s="19" t="str">
        <f>IF(Table_Styles[[#This Row],[PB]]&lt;&gt;"",Table_Styles[[#This Row],[PB]],IF(Table_Styles[[#This Row],[PB Default]]&lt;&gt;"",Table_Styles[[#This Row],[PB Default]],""))</f>
        <v/>
      </c>
      <c r="AT65" s="59"/>
      <c r="AU65" s="43"/>
      <c r="AV65" s="19" t="str">
        <f>IF(Table_Styles[[#This Row],[PL]]&lt;&gt;"",Table_Styles[[#This Row],[PL]],IF(Table_Styles[[#This Row],[PL Default]]&lt;&gt;"",Table_Styles[[#This Row],[PL Default]],""))</f>
        <v/>
      </c>
      <c r="AW65" s="59"/>
      <c r="AX65" s="41"/>
      <c r="AY65" s="19" t="str">
        <f>IF(Table_Styles[[#This Row],[BT]]&lt;&gt;"",Table_Styles[[#This Row],[BT]],IF(Table_Styles[[#This Row],[BT Default]]&lt;&gt;"",Table_Styles[[#This Row],[BT Default]],""))</f>
        <v/>
      </c>
      <c r="AZ65" s="59"/>
      <c r="BA65" s="41"/>
      <c r="BB65" s="19" t="str">
        <f>IF(Table_Styles[[#This Row],[BR]]&lt;&gt;"",Table_Styles[[#This Row],[BR]],IF(Table_Styles[[#This Row],[BR Default]]&lt;&gt;"",Table_Styles[[#This Row],[BR Default]],""))</f>
        <v/>
      </c>
      <c r="BC65" s="59"/>
      <c r="BD65" s="41"/>
      <c r="BE65" s="19" t="str">
        <f>IF(Table_Styles[[#This Row],[BB]]&lt;&gt;"",Table_Styles[[#This Row],[BB]],IF(Table_Styles[[#This Row],[BB Default]]&lt;&gt;"",Table_Styles[[#This Row],[BB Default]],""))</f>
        <v/>
      </c>
      <c r="BF65" s="59"/>
      <c r="BG65" s="41"/>
      <c r="BH65" s="19" t="str">
        <f>IF(Table_Styles[[#This Row],[BL]]&lt;&gt;"",Table_Styles[[#This Row],[BL]],IF(Table_Styles[[#This Row],[BL Default]]&lt;&gt;"",Table_Styles[[#This Row],[BL Default]],""))</f>
        <v/>
      </c>
      <c r="BI65" s="41"/>
      <c r="BJ65" s="41"/>
      <c r="BK65" s="19" t="str">
        <f>IF(Table_Styles[[#This Row],[Width]]&lt;&gt;"",Table_Styles[[#This Row],[Width]],IF(Table_Styles[[#This Row],[Width Default]]&lt;&gt;"",Table_Styles[[#This Row],[Width Default]],""))</f>
        <v/>
      </c>
      <c r="BL65" s="41"/>
      <c r="BM65" s="41"/>
      <c r="BN65" s="19" t="str">
        <f>IF(Table_Styles[[#This Row],[Height]]&lt;&gt;"",Table_Styles[[#This Row],[Height]],IF(Table_Styles[[#This Row],[Height Default]]&lt;&gt;"",Table_Styles[[#This Row],[Height Default]],""))</f>
        <v/>
      </c>
      <c r="BO65" s="19"/>
      <c r="BP65" s="35"/>
      <c r="BQ65" s="19" t="str">
        <f>IF(Table_Styles[[#This Row],[Top]]&lt;&gt;"",Table_Styles[[#This Row],[Top]],IF(Table_Styles[[#This Row],[Top Default]]&lt;&gt;"",Table_Styles[[#This Row],[Top Default]],""))</f>
        <v/>
      </c>
      <c r="BR65" s="19"/>
      <c r="BS65" s="19"/>
      <c r="BT65" s="19" t="str">
        <f>IF(Table_Styles[[#This Row],[Right]]&lt;&gt;"",Table_Styles[[#This Row],[Right]],IF(Table_Styles[[#This Row],[Right Default]]&lt;&gt;"",Table_Styles[[#This Row],[Right Default]],""))</f>
        <v/>
      </c>
      <c r="BU65" s="19"/>
      <c r="BV65" s="19"/>
      <c r="BW65" s="19" t="str">
        <f>IF(Table_Styles[[#This Row],[Bottom]]&lt;&gt;"",Table_Styles[[#This Row],[Bottom]],IF(Table_Styles[[#This Row],[Bottom Default]]&lt;&gt;"",Table_Styles[[#This Row],[Bottom Default]],""))</f>
        <v/>
      </c>
      <c r="BX65" s="19"/>
      <c r="BY65" s="19"/>
      <c r="BZ65" s="19" t="str">
        <f>IF(Table_Styles[[#This Row],[Left]]&lt;&gt;"",Table_Styles[[#This Row],[Left]],IF(Table_Styles[[#This Row],[Left Default]]&lt;&gt;"",Table_Styles[[#This Row],[Left Default]],""))</f>
        <v/>
      </c>
      <c r="CA65" s="39" t="s">
        <v>1230</v>
      </c>
      <c r="CB65" s="22" t="str">
        <f>IF(AND(Table_Styles[[#This Row],[Selector]]&lt;&gt;"",Table_Styles[[#This Row],[Font Family Used]]&lt;&gt;"",Table_Styles[[#This Row],[Font Weight Used]]&lt;&gt;""),Table_Styles[[#This Row],[Font Family Used]]&amp;" "&amp;Table_Styles[[#This Row],[Font Weight Used]],"")</f>
        <v/>
      </c>
      <c r="CC65" s="22" t="str">
        <f ca="1">IF(AND(Table_Styles[[#This Row],[Selector]],COUNTIF(OFFSET(CC:CC,0,0,ROW()-1,1),"="&amp;Table_Styles[[#This Row],[Font]])=0),Table_Styles[[#This Row],[Font]],"")</f>
        <v/>
      </c>
      <c r="CD65" s="22" t="str">
        <f ca="1">IF(Table_Styles[[#This Row],[Unique Font]]&lt;&gt;"",
"{""fontFamily"":"""&amp;Table_Styles[[#This Row],[Font Family Used]]&amp;""",""fontWeight"":"&amp;Table_Styles[[#This Row],[Font Weight Used]]&amp;"}","")</f>
        <v/>
      </c>
      <c r="CE6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cursor: text;</v>
      </c>
      <c r="CF65" s="22" t="str">
        <f>IF(AND(Table_Styles[[#This Row],[Selector]]&lt;&gt;"", Table_Styles[[#This Row],[Config Properties]]&lt;&gt;""),
Table_Styles[[#This Row],[Selector]]&amp;" { "&amp;Table_Styles[[#This Row],[Config Properties]]&amp;" }","")</f>
        <v>.ng-select.search-select.ng-select-single .ng-select-container .ng-value-container .ng-input&gt;input { cursor: text; }</v>
      </c>
      <c r="CG65" s="22" t="str">
        <f xml:space="preserve">
SUBSTITUTE(SUBSTITUTE(SUBSTITUTE(SUBSTITUTE(SUBSTITUTE(SUBSTITUTE(SUBSTITUTE(SUBSTITUTE(Table_Styles[[#This Row],[Config]],
" {","{"),
"{ ","{"),
" }","}"),
"} ","}"),
" ,",","),
", ",","),
" :",":"),
": ",":")</f>
        <v>.ng-select.search-select.ng-select-single .ng-select-container .ng-value-container .ng-input&gt;input{cursor:text;}</v>
      </c>
    </row>
    <row r="66" spans="2:85" ht="21" customHeight="1">
      <c r="B66" s="44" t="s">
        <v>1263</v>
      </c>
      <c r="C66" s="44" t="s">
        <v>1288</v>
      </c>
      <c r="D66" s="59"/>
      <c r="E66" s="41"/>
      <c r="F66" s="19" t="str">
        <f>IF(Table_Styles[[#This Row],[Font Family]]&lt;&gt;"",Table_Styles[[#This Row],[Font Family]],IF(Table_Styles[[#This Row],[Font Family Default]]&lt;&gt;"",Table_Styles[[#This Row],[Font Family Default]],""))</f>
        <v/>
      </c>
      <c r="G66" s="59"/>
      <c r="H66" s="43"/>
      <c r="I66" s="19" t="str">
        <f>IF(Table_Styles[[#This Row],[Font Size]]&lt;&gt;"",Table_Styles[[#This Row],[Font Size]],IF(Table_Styles[[#This Row],[Font Size Default]]&lt;&gt;"",Table_Styles[[#This Row],[Font Size Default]],""))</f>
        <v/>
      </c>
      <c r="J66" s="59"/>
      <c r="K66" s="41"/>
      <c r="L66" s="19" t="str">
        <f>IF(Table_Styles[[#This Row],[Font Weight]]&lt;&gt;"",Table_Styles[[#This Row],[Font Weight]],IF(Table_Styles[[#This Row],[Font Weight Default]]&lt;&gt;"",Table_Styles[[#This Row],[Font Weight Default]],""))</f>
        <v/>
      </c>
      <c r="M66" s="59"/>
      <c r="N66" s="41"/>
      <c r="O66" s="19" t="str">
        <f>IF(Table_Styles[[#This Row],[Colour]]&lt;&gt;"",Table_Styles[[#This Row],[Colour]],IF(Table_Styles[[#This Row],[Colour Default]]&lt;&gt;"",Table_Styles[[#This Row],[Colour Default]],""))</f>
        <v/>
      </c>
      <c r="P66" s="59"/>
      <c r="Q66" s="41"/>
      <c r="R66" s="19" t="str">
        <f>IF(Table_Styles[[#This Row],[Background]]&lt;&gt;"",Table_Styles[[#This Row],[Background]],IF(Table_Styles[[#This Row],[Background Default]]&lt;&gt;"",Table_Styles[[#This Row],[Background Default]],""))</f>
        <v/>
      </c>
      <c r="S66" s="59"/>
      <c r="T66" s="41"/>
      <c r="U66" s="19" t="str">
        <f>IF(Table_Styles[[#This Row],[Border]]&lt;&gt;"",Table_Styles[[#This Row],[Border]],IF(Table_Styles[[#This Row],[Border Default]]&lt;&gt;"",Table_Styles[[#This Row],[Border Default]],""))</f>
        <v/>
      </c>
      <c r="V66" s="41"/>
      <c r="W66" s="41"/>
      <c r="X66" s="19" t="str">
        <f>IF(Table_Styles[[#This Row],[Border Radius]]&lt;&gt;"",Table_Styles[[#This Row],[Border Radius]],IF(Table_Styles[[#This Row],[Border Radius Default]]&lt;&gt;"",Table_Styles[[#This Row],[Border Radius Default]],""))</f>
        <v/>
      </c>
      <c r="Y66" s="59"/>
      <c r="Z66" s="43"/>
      <c r="AA66" s="19" t="str">
        <f>IF(Table_Styles[[#This Row],[MT]]&lt;&gt;"",Table_Styles[[#This Row],[MT]],IF(Table_Styles[[#This Row],[MT Default]]&lt;&gt;"",Table_Styles[[#This Row],[MT Default]],""))</f>
        <v/>
      </c>
      <c r="AB66" s="59"/>
      <c r="AC66" s="41"/>
      <c r="AD66" s="19" t="str">
        <f>IF(Table_Styles[[#This Row],[MR]]&lt;&gt;"",Table_Styles[[#This Row],[MR]],IF(Table_Styles[[#This Row],[MR Default]]&lt;&gt;"",Table_Styles[[#This Row],[MR Default]],""))</f>
        <v/>
      </c>
      <c r="AE66" s="59"/>
      <c r="AF66" s="41"/>
      <c r="AG66" s="19" t="str">
        <f>IF(Table_Styles[[#This Row],[MB]]&lt;&gt;"",Table_Styles[[#This Row],[MB]],IF(Table_Styles[[#This Row],[MB Default]]&lt;&gt;"",Table_Styles[[#This Row],[MB Default]],""))</f>
        <v/>
      </c>
      <c r="AH66" s="59"/>
      <c r="AI66" s="41"/>
      <c r="AJ66" s="19" t="str">
        <f>IF(Table_Styles[[#This Row],[ML]]&lt;&gt;"",Table_Styles[[#This Row],[ML]],IF(Table_Styles[[#This Row],[ML Default]]&lt;&gt;"",Table_Styles[[#This Row],[ML Default]],""))</f>
        <v/>
      </c>
      <c r="AK66" s="59"/>
      <c r="AL66" s="41"/>
      <c r="AM66" s="19" t="str">
        <f>IF(Table_Styles[[#This Row],[PT]]&lt;&gt;"",Table_Styles[[#This Row],[PT]],IF(Table_Styles[[#This Row],[PT Default]]&lt;&gt;"",Table_Styles[[#This Row],[PT Default]],""))</f>
        <v/>
      </c>
      <c r="AN66" s="59"/>
      <c r="AO66" s="41"/>
      <c r="AP66" s="19" t="str">
        <f>IF(Table_Styles[[#This Row],[PR]]&lt;&gt;"",Table_Styles[[#This Row],[PR]],IF(Table_Styles[[#This Row],[PR Default]]&lt;&gt;"",Table_Styles[[#This Row],[PR Default]],""))</f>
        <v/>
      </c>
      <c r="AQ66" s="59"/>
      <c r="AR66" s="41"/>
      <c r="AS66" s="19" t="str">
        <f>IF(Table_Styles[[#This Row],[PB]]&lt;&gt;"",Table_Styles[[#This Row],[PB]],IF(Table_Styles[[#This Row],[PB Default]]&lt;&gt;"",Table_Styles[[#This Row],[PB Default]],""))</f>
        <v/>
      </c>
      <c r="AT66" s="59"/>
      <c r="AU66" s="43"/>
      <c r="AV66" s="19" t="str">
        <f>IF(Table_Styles[[#This Row],[PL]]&lt;&gt;"",Table_Styles[[#This Row],[PL]],IF(Table_Styles[[#This Row],[PL Default]]&lt;&gt;"",Table_Styles[[#This Row],[PL Default]],""))</f>
        <v/>
      </c>
      <c r="AW66" s="59"/>
      <c r="AX66" s="41"/>
      <c r="AY66" s="19" t="str">
        <f>IF(Table_Styles[[#This Row],[BT]]&lt;&gt;"",Table_Styles[[#This Row],[BT]],IF(Table_Styles[[#This Row],[BT Default]]&lt;&gt;"",Table_Styles[[#This Row],[BT Default]],""))</f>
        <v/>
      </c>
      <c r="AZ66" s="59"/>
      <c r="BA66" s="41"/>
      <c r="BB66" s="19" t="str">
        <f>IF(Table_Styles[[#This Row],[BR]]&lt;&gt;"",Table_Styles[[#This Row],[BR]],IF(Table_Styles[[#This Row],[BR Default]]&lt;&gt;"",Table_Styles[[#This Row],[BR Default]],""))</f>
        <v/>
      </c>
      <c r="BC66" s="59"/>
      <c r="BD66" s="41"/>
      <c r="BE66" s="19" t="str">
        <f>IF(Table_Styles[[#This Row],[BB]]&lt;&gt;"",Table_Styles[[#This Row],[BB]],IF(Table_Styles[[#This Row],[BB Default]]&lt;&gt;"",Table_Styles[[#This Row],[BB Default]],""))</f>
        <v/>
      </c>
      <c r="BF66" s="59"/>
      <c r="BG66" s="41"/>
      <c r="BH66" s="19" t="str">
        <f>IF(Table_Styles[[#This Row],[BL]]&lt;&gt;"",Table_Styles[[#This Row],[BL]],IF(Table_Styles[[#This Row],[BL Default]]&lt;&gt;"",Table_Styles[[#This Row],[BL Default]],""))</f>
        <v/>
      </c>
      <c r="BI66" s="41"/>
      <c r="BJ66" s="41"/>
      <c r="BK66" s="19" t="str">
        <f>IF(Table_Styles[[#This Row],[Width]]&lt;&gt;"",Table_Styles[[#This Row],[Width]],IF(Table_Styles[[#This Row],[Width Default]]&lt;&gt;"",Table_Styles[[#This Row],[Width Default]],""))</f>
        <v/>
      </c>
      <c r="BL66" s="41"/>
      <c r="BM66" s="41"/>
      <c r="BN66" s="19" t="str">
        <f>IF(Table_Styles[[#This Row],[Height]]&lt;&gt;"",Table_Styles[[#This Row],[Height]],IF(Table_Styles[[#This Row],[Height Default]]&lt;&gt;"",Table_Styles[[#This Row],[Height Default]],""))</f>
        <v/>
      </c>
      <c r="BO66" s="19"/>
      <c r="BP66" s="35"/>
      <c r="BQ66" s="19" t="str">
        <f>IF(Table_Styles[[#This Row],[Top]]&lt;&gt;"",Table_Styles[[#This Row],[Top]],IF(Table_Styles[[#This Row],[Top Default]]&lt;&gt;"",Table_Styles[[#This Row],[Top Default]],""))</f>
        <v/>
      </c>
      <c r="BR66" s="19"/>
      <c r="BS66" s="19"/>
      <c r="BT66" s="19" t="str">
        <f>IF(Table_Styles[[#This Row],[Right]]&lt;&gt;"",Table_Styles[[#This Row],[Right]],IF(Table_Styles[[#This Row],[Right Default]]&lt;&gt;"",Table_Styles[[#This Row],[Right Default]],""))</f>
        <v/>
      </c>
      <c r="BU66" s="19"/>
      <c r="BV66" s="19"/>
      <c r="BW66" s="19" t="str">
        <f>IF(Table_Styles[[#This Row],[Bottom]]&lt;&gt;"",Table_Styles[[#This Row],[Bottom]],IF(Table_Styles[[#This Row],[Bottom Default]]&lt;&gt;"",Table_Styles[[#This Row],[Bottom Default]],""))</f>
        <v/>
      </c>
      <c r="BX66" s="19"/>
      <c r="BY66" s="19"/>
      <c r="BZ66" s="19" t="str">
        <f>IF(Table_Styles[[#This Row],[Left]]&lt;&gt;"",Table_Styles[[#This Row],[Left]],IF(Table_Styles[[#This Row],[Left Default]]&lt;&gt;"",Table_Styles[[#This Row],[Left Default]],""))</f>
        <v/>
      </c>
      <c r="CA66" s="39" t="s">
        <v>966</v>
      </c>
      <c r="CB66" s="22" t="str">
        <f>IF(AND(Table_Styles[[#This Row],[Selector]]&lt;&gt;"",Table_Styles[[#This Row],[Font Family Used]]&lt;&gt;"",Table_Styles[[#This Row],[Font Weight Used]]&lt;&gt;""),Table_Styles[[#This Row],[Font Family Used]]&amp;" "&amp;Table_Styles[[#This Row],[Font Weight Used]],"")</f>
        <v/>
      </c>
      <c r="CC66" s="22" t="str">
        <f ca="1">IF(AND(Table_Styles[[#This Row],[Selector]],COUNTIF(OFFSET(CC:CC,0,0,ROW()-1,1),"="&amp;Table_Styles[[#This Row],[Font]])=0),Table_Styles[[#This Row],[Font]],"")</f>
        <v/>
      </c>
      <c r="CD66" s="22" t="str">
        <f ca="1">IF(Table_Styles[[#This Row],[Unique Font]]&lt;&gt;"",
"{""fontFamily"":"""&amp;Table_Styles[[#This Row],[Font Family Used]]&amp;""",""fontWeight"":"&amp;Table_Styles[[#This Row],[Font Weight Used]]&amp;"}","")</f>
        <v/>
      </c>
      <c r="CE6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text-align: right;</v>
      </c>
      <c r="CF66" s="22" t="str">
        <f>IF(AND(Table_Styles[[#This Row],[Selector]]&lt;&gt;"", Table_Styles[[#This Row],[Config Properties]]&lt;&gt;""),
Table_Styles[[#This Row],[Selector]]&amp;" { "&amp;Table_Styles[[#This Row],[Config Properties]]&amp;" }","")</f>
        <v>.ng-select.search-select .ng-clear-wrapper { text-align: right; }</v>
      </c>
      <c r="CG66" s="22" t="str">
        <f xml:space="preserve">
SUBSTITUTE(SUBSTITUTE(SUBSTITUTE(SUBSTITUTE(SUBSTITUTE(SUBSTITUTE(SUBSTITUTE(SUBSTITUTE(Table_Styles[[#This Row],[Config]],
" {","{"),
"{ ","{"),
" }","}"),
"} ","}"),
" ,",","),
", ",","),
" :",":"),
": ",":")</f>
        <v>.ng-select.search-select .ng-clear-wrapper{text-align:right;}</v>
      </c>
    </row>
    <row r="67" spans="2:85" ht="21" customHeight="1">
      <c r="B67" s="44" t="s">
        <v>1228</v>
      </c>
      <c r="C67" s="44" t="s">
        <v>1289</v>
      </c>
      <c r="D67" s="59"/>
      <c r="E67" s="41"/>
      <c r="F67" s="19" t="str">
        <f>IF(Table_Styles[[#This Row],[Font Family]]&lt;&gt;"",Table_Styles[[#This Row],[Font Family]],IF(Table_Styles[[#This Row],[Font Family Default]]&lt;&gt;"",Table_Styles[[#This Row],[Font Family Default]],""))</f>
        <v/>
      </c>
      <c r="G67" s="59"/>
      <c r="H67" s="41" t="s">
        <v>356</v>
      </c>
      <c r="I67" s="19" t="str">
        <f>IF(Table_Styles[[#This Row],[Font Size]]&lt;&gt;"",Table_Styles[[#This Row],[Font Size]],IF(Table_Styles[[#This Row],[Font Size Default]]&lt;&gt;"",Table_Styles[[#This Row],[Font Size Default]],""))</f>
        <v>12px</v>
      </c>
      <c r="J67" s="41"/>
      <c r="K67" s="41"/>
      <c r="L67" s="19" t="str">
        <f>IF(Table_Styles[[#This Row],[Font Weight]]&lt;&gt;"",Table_Styles[[#This Row],[Font Weight]],IF(Table_Styles[[#This Row],[Font Weight Default]]&lt;&gt;"",Table_Styles[[#This Row],[Font Weight Default]],""))</f>
        <v/>
      </c>
      <c r="M67" s="41"/>
      <c r="N67" s="126" t="str">
        <f>Colour_Foreground_2</f>
        <v>#666666</v>
      </c>
      <c r="O67" s="19" t="str">
        <f>IF(Table_Styles[[#This Row],[Colour]]&lt;&gt;"",Table_Styles[[#This Row],[Colour]],IF(Table_Styles[[#This Row],[Colour Default]]&lt;&gt;"",Table_Styles[[#This Row],[Colour Default]],""))</f>
        <v>#666666</v>
      </c>
      <c r="P67" s="41"/>
      <c r="Q67" s="43" t="s">
        <v>355</v>
      </c>
      <c r="R67" s="19" t="str">
        <f>IF(Table_Styles[[#This Row],[Background]]&lt;&gt;"",Table_Styles[[#This Row],[Background]],IF(Table_Styles[[#This Row],[Background Default]]&lt;&gt;"",Table_Styles[[#This Row],[Background Default]],""))</f>
        <v>none</v>
      </c>
      <c r="S67" s="59"/>
      <c r="T67" s="41"/>
      <c r="U67" s="19" t="str">
        <f>IF(Table_Styles[[#This Row],[Border]]&lt;&gt;"",Table_Styles[[#This Row],[Border]],IF(Table_Styles[[#This Row],[Border Default]]&lt;&gt;"",Table_Styles[[#This Row],[Border Default]],""))</f>
        <v/>
      </c>
      <c r="V67" s="41"/>
      <c r="W67" s="41"/>
      <c r="X67" s="19" t="str">
        <f>IF(Table_Styles[[#This Row],[Border Radius]]&lt;&gt;"",Table_Styles[[#This Row],[Border Radius]],IF(Table_Styles[[#This Row],[Border Radius Default]]&lt;&gt;"",Table_Styles[[#This Row],[Border Radius Default]],""))</f>
        <v/>
      </c>
      <c r="Y67" s="59"/>
      <c r="Z67" s="43"/>
      <c r="AA67" s="19" t="str">
        <f>IF(Table_Styles[[#This Row],[MT]]&lt;&gt;"",Table_Styles[[#This Row],[MT]],IF(Table_Styles[[#This Row],[MT Default]]&lt;&gt;"",Table_Styles[[#This Row],[MT Default]],""))</f>
        <v/>
      </c>
      <c r="AB67" s="59"/>
      <c r="AC67" s="41"/>
      <c r="AD67" s="19" t="str">
        <f>IF(Table_Styles[[#This Row],[MR]]&lt;&gt;"",Table_Styles[[#This Row],[MR]],IF(Table_Styles[[#This Row],[MR Default]]&lt;&gt;"",Table_Styles[[#This Row],[MR Default]],""))</f>
        <v/>
      </c>
      <c r="AE67" s="59"/>
      <c r="AF67" s="41"/>
      <c r="AG67" s="19" t="str">
        <f>IF(Table_Styles[[#This Row],[MB]]&lt;&gt;"",Table_Styles[[#This Row],[MB]],IF(Table_Styles[[#This Row],[MB Default]]&lt;&gt;"",Table_Styles[[#This Row],[MB Default]],""))</f>
        <v/>
      </c>
      <c r="AH67" s="59"/>
      <c r="AI67" s="41"/>
      <c r="AJ67" s="19" t="str">
        <f>IF(Table_Styles[[#This Row],[ML]]&lt;&gt;"",Table_Styles[[#This Row],[ML]],IF(Table_Styles[[#This Row],[ML Default]]&lt;&gt;"",Table_Styles[[#This Row],[ML Default]],""))</f>
        <v/>
      </c>
      <c r="AK67" s="59"/>
      <c r="AL67" s="41"/>
      <c r="AM67" s="19" t="str">
        <f>IF(Table_Styles[[#This Row],[PT]]&lt;&gt;"",Table_Styles[[#This Row],[PT]],IF(Table_Styles[[#This Row],[PT Default]]&lt;&gt;"",Table_Styles[[#This Row],[PT Default]],""))</f>
        <v/>
      </c>
      <c r="AN67" s="59"/>
      <c r="AO67" s="41"/>
      <c r="AP67" s="19" t="str">
        <f>IF(Table_Styles[[#This Row],[PR]]&lt;&gt;"",Table_Styles[[#This Row],[PR]],IF(Table_Styles[[#This Row],[PR Default]]&lt;&gt;"",Table_Styles[[#This Row],[PR Default]],""))</f>
        <v/>
      </c>
      <c r="AQ67" s="59"/>
      <c r="AR67" s="41"/>
      <c r="AS67" s="19" t="str">
        <f>IF(Table_Styles[[#This Row],[PB]]&lt;&gt;"",Table_Styles[[#This Row],[PB]],IF(Table_Styles[[#This Row],[PB Default]]&lt;&gt;"",Table_Styles[[#This Row],[PB Default]],""))</f>
        <v/>
      </c>
      <c r="AT67" s="59"/>
      <c r="AU67" s="41"/>
      <c r="AV67" s="19" t="str">
        <f>IF(Table_Styles[[#This Row],[PL]]&lt;&gt;"",Table_Styles[[#This Row],[PL]],IF(Table_Styles[[#This Row],[PL Default]]&lt;&gt;"",Table_Styles[[#This Row],[PL Default]],""))</f>
        <v/>
      </c>
      <c r="AW67" s="59"/>
      <c r="AX67" s="41"/>
      <c r="AY67" s="19" t="str">
        <f>IF(Table_Styles[[#This Row],[BT]]&lt;&gt;"",Table_Styles[[#This Row],[BT]],IF(Table_Styles[[#This Row],[BT Default]]&lt;&gt;"",Table_Styles[[#This Row],[BT Default]],""))</f>
        <v/>
      </c>
      <c r="AZ67" s="59"/>
      <c r="BA67" s="41"/>
      <c r="BB67" s="19" t="str">
        <f>IF(Table_Styles[[#This Row],[BR]]&lt;&gt;"",Table_Styles[[#This Row],[BR]],IF(Table_Styles[[#This Row],[BR Default]]&lt;&gt;"",Table_Styles[[#This Row],[BR Default]],""))</f>
        <v/>
      </c>
      <c r="BC67" s="59"/>
      <c r="BD67" s="41"/>
      <c r="BE67" s="19" t="str">
        <f>IF(Table_Styles[[#This Row],[BB]]&lt;&gt;"",Table_Styles[[#This Row],[BB]],IF(Table_Styles[[#This Row],[BB Default]]&lt;&gt;"",Table_Styles[[#This Row],[BB Default]],""))</f>
        <v/>
      </c>
      <c r="BF67" s="59"/>
      <c r="BG67" s="41"/>
      <c r="BH67" s="19" t="str">
        <f>IF(Table_Styles[[#This Row],[BL]]&lt;&gt;"",Table_Styles[[#This Row],[BL]],IF(Table_Styles[[#This Row],[BL Default]]&lt;&gt;"",Table_Styles[[#This Row],[BL Default]],""))</f>
        <v/>
      </c>
      <c r="BI67" s="41"/>
      <c r="BJ67" s="41"/>
      <c r="BK67" s="19" t="str">
        <f>IF(Table_Styles[[#This Row],[Width]]&lt;&gt;"",Table_Styles[[#This Row],[Width]],IF(Table_Styles[[#This Row],[Width Default]]&lt;&gt;"",Table_Styles[[#This Row],[Width Default]],""))</f>
        <v/>
      </c>
      <c r="BL67" s="41"/>
      <c r="BM67" s="41"/>
      <c r="BN67" s="19" t="str">
        <f>IF(Table_Styles[[#This Row],[Height]]&lt;&gt;"",Table_Styles[[#This Row],[Height]],IF(Table_Styles[[#This Row],[Height Default]]&lt;&gt;"",Table_Styles[[#This Row],[Height Default]],""))</f>
        <v/>
      </c>
      <c r="BO67" s="19"/>
      <c r="BP67" s="19"/>
      <c r="BQ67" s="19" t="str">
        <f>IF(Table_Styles[[#This Row],[Top]]&lt;&gt;"",Table_Styles[[#This Row],[Top]],IF(Table_Styles[[#This Row],[Top Default]]&lt;&gt;"",Table_Styles[[#This Row],[Top Default]],""))</f>
        <v/>
      </c>
      <c r="BR67" s="19"/>
      <c r="BS67" s="19"/>
      <c r="BT67" s="19" t="str">
        <f>IF(Table_Styles[[#This Row],[Right]]&lt;&gt;"",Table_Styles[[#This Row],[Right]],IF(Table_Styles[[#This Row],[Right Default]]&lt;&gt;"",Table_Styles[[#This Row],[Right Default]],""))</f>
        <v/>
      </c>
      <c r="BU67" s="19"/>
      <c r="BV67" s="19"/>
      <c r="BW67" s="19" t="str">
        <f>IF(Table_Styles[[#This Row],[Bottom]]&lt;&gt;"",Table_Styles[[#This Row],[Bottom]],IF(Table_Styles[[#This Row],[Bottom Default]]&lt;&gt;"",Table_Styles[[#This Row],[Bottom Default]],""))</f>
        <v/>
      </c>
      <c r="BX67" s="19"/>
      <c r="BY67" s="19"/>
      <c r="BZ67" s="19" t="str">
        <f>IF(Table_Styles[[#This Row],[Left]]&lt;&gt;"",Table_Styles[[#This Row],[Left]],IF(Table_Styles[[#This Row],[Left Default]]&lt;&gt;"",Table_Styles[[#This Row],[Left Default]],""))</f>
        <v/>
      </c>
      <c r="CA67" s="59"/>
      <c r="CB67" s="22" t="str">
        <f>IF(AND(Table_Styles[[#This Row],[Selector]]&lt;&gt;"",Table_Styles[[#This Row],[Font Family Used]]&lt;&gt;"",Table_Styles[[#This Row],[Font Weight Used]]&lt;&gt;""),Table_Styles[[#This Row],[Font Family Used]]&amp;" "&amp;Table_Styles[[#This Row],[Font Weight Used]],"")</f>
        <v/>
      </c>
      <c r="CC67" s="22" t="str">
        <f ca="1">IF(AND(Table_Styles[[#This Row],[Selector]],COUNTIF(OFFSET(CC:CC,0,0,ROW()-1,1),"="&amp;Table_Styles[[#This Row],[Font]])=0),Table_Styles[[#This Row],[Font]],"")</f>
        <v/>
      </c>
      <c r="CD67" s="22" t="str">
        <f ca="1">IF(Table_Styles[[#This Row],[Unique Font]]&lt;&gt;"",
"{""fontFamily"":"""&amp;Table_Styles[[#This Row],[Font Family Used]]&amp;""",""fontWeight"":"&amp;Table_Styles[[#This Row],[Font Weight Used]]&amp;"}","")</f>
        <v/>
      </c>
      <c r="CE6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12px;color: #666666;background: none</v>
      </c>
      <c r="CF67" s="22" t="str">
        <f>IF(AND(Table_Styles[[#This Row],[Selector]]&lt;&gt;"", Table_Styles[[#This Row],[Config Properties]]&lt;&gt;""),
Table_Styles[[#This Row],[Selector]]&amp;" { "&amp;Table_Styles[[#This Row],[Config Properties]]&amp;" }","")</f>
        <v>.ng-select.search-select .ng-clear-wrapper .ng-clear, .ng-select.search-select .ng-clear-wrapper:hover .ng-clear { font-size: 12px;color: #666666;background: none }</v>
      </c>
      <c r="CG67" s="22" t="str">
        <f xml:space="preserve">
SUBSTITUTE(SUBSTITUTE(SUBSTITUTE(SUBSTITUTE(SUBSTITUTE(SUBSTITUTE(SUBSTITUTE(SUBSTITUTE(Table_Styles[[#This Row],[Config]],
" {","{"),
"{ ","{"),
" }","}"),
"} ","}"),
" ,",","),
", ",","),
" :",":"),
": ",":")</f>
        <v>.ng-select.search-select .ng-clear-wrapper .ng-clear,.ng-select.search-select .ng-clear-wrapper:hover .ng-clear{font-size:12px;color:#666666;background:none}</v>
      </c>
    </row>
    <row r="68" spans="2:85" ht="21" customHeight="1">
      <c r="B68" s="44" t="s">
        <v>1232</v>
      </c>
      <c r="C68" s="44" t="s">
        <v>1233</v>
      </c>
      <c r="D68" s="59"/>
      <c r="E68" s="41"/>
      <c r="F68" s="19" t="str">
        <f>IF(Table_Styles[[#This Row],[Font Family]]&lt;&gt;"",Table_Styles[[#This Row],[Font Family]],IF(Table_Styles[[#This Row],[Font Family Default]]&lt;&gt;"",Table_Styles[[#This Row],[Font Family Default]],""))</f>
        <v/>
      </c>
      <c r="G68" s="59"/>
      <c r="H68" s="43"/>
      <c r="I68" s="19" t="str">
        <f>IF(Table_Styles[[#This Row],[Font Size]]&lt;&gt;"",Table_Styles[[#This Row],[Font Size]],IF(Table_Styles[[#This Row],[Font Size Default]]&lt;&gt;"",Table_Styles[[#This Row],[Font Size Default]],""))</f>
        <v/>
      </c>
      <c r="J68" s="59"/>
      <c r="K68" s="41"/>
      <c r="L68" s="19" t="str">
        <f>IF(Table_Styles[[#This Row],[Font Weight]]&lt;&gt;"",Table_Styles[[#This Row],[Font Weight]],IF(Table_Styles[[#This Row],[Font Weight Default]]&lt;&gt;"",Table_Styles[[#This Row],[Font Weight Default]],""))</f>
        <v/>
      </c>
      <c r="M68" s="59"/>
      <c r="N68" s="41"/>
      <c r="O68" s="19" t="str">
        <f>IF(Table_Styles[[#This Row],[Colour]]&lt;&gt;"",Table_Styles[[#This Row],[Colour]],IF(Table_Styles[[#This Row],[Colour Default]]&lt;&gt;"",Table_Styles[[#This Row],[Colour Default]],""))</f>
        <v/>
      </c>
      <c r="P68" s="59"/>
      <c r="Q68" s="43" t="s">
        <v>219</v>
      </c>
      <c r="R68" s="19" t="str">
        <f>IF(Table_Styles[[#This Row],[Background]]&lt;&gt;"",Table_Styles[[#This Row],[Background]],IF(Table_Styles[[#This Row],[Background Default]]&lt;&gt;"",Table_Styles[[#This Row],[Background Default]],""))</f>
        <v>#FFFFFF</v>
      </c>
      <c r="S68" s="59"/>
      <c r="T68" s="43" t="s">
        <v>355</v>
      </c>
      <c r="U68" s="19" t="str">
        <f>IF(Table_Styles[[#This Row],[Border]]&lt;&gt;"",Table_Styles[[#This Row],[Border]],IF(Table_Styles[[#This Row],[Border Default]]&lt;&gt;"",Table_Styles[[#This Row],[Border Default]],""))</f>
        <v>none</v>
      </c>
      <c r="V68" s="41"/>
      <c r="W68" s="43" t="s">
        <v>345</v>
      </c>
      <c r="X68" s="19" t="str">
        <f>IF(Table_Styles[[#This Row],[Border Radius]]&lt;&gt;"",Table_Styles[[#This Row],[Border Radius]],IF(Table_Styles[[#This Row],[Border Radius Default]]&lt;&gt;"",Table_Styles[[#This Row],[Border Radius Default]],""))</f>
        <v>5px</v>
      </c>
      <c r="Y68" s="59"/>
      <c r="Z68" s="43" t="s">
        <v>132</v>
      </c>
      <c r="AA68" s="19" t="str">
        <f>IF(Table_Styles[[#This Row],[MT]]&lt;&gt;"",Table_Styles[[#This Row],[MT]],IF(Table_Styles[[#This Row],[MT Default]]&lt;&gt;"",Table_Styles[[#This Row],[MT Default]],""))</f>
        <v>0</v>
      </c>
      <c r="AB68" s="59"/>
      <c r="AC68" s="41"/>
      <c r="AD68" s="19" t="str">
        <f>IF(Table_Styles[[#This Row],[MR]]&lt;&gt;"",Table_Styles[[#This Row],[MR]],IF(Table_Styles[[#This Row],[MR Default]]&lt;&gt;"",Table_Styles[[#This Row],[MR Default]],""))</f>
        <v/>
      </c>
      <c r="AE68" s="59"/>
      <c r="AF68" s="41"/>
      <c r="AG68" s="19" t="str">
        <f>IF(Table_Styles[[#This Row],[MB]]&lt;&gt;"",Table_Styles[[#This Row],[MB]],IF(Table_Styles[[#This Row],[MB Default]]&lt;&gt;"",Table_Styles[[#This Row],[MB Default]],""))</f>
        <v/>
      </c>
      <c r="AH68" s="59"/>
      <c r="AI68" s="41"/>
      <c r="AJ68" s="19" t="str">
        <f>IF(Table_Styles[[#This Row],[ML]]&lt;&gt;"",Table_Styles[[#This Row],[ML]],IF(Table_Styles[[#This Row],[ML Default]]&lt;&gt;"",Table_Styles[[#This Row],[ML Default]],""))</f>
        <v/>
      </c>
      <c r="AK68" s="59"/>
      <c r="AL68" s="43" t="s">
        <v>345</v>
      </c>
      <c r="AM68" s="19" t="str">
        <f>IF(Table_Styles[[#This Row],[PT]]&lt;&gt;"",Table_Styles[[#This Row],[PT]],IF(Table_Styles[[#This Row],[PT Default]]&lt;&gt;"",Table_Styles[[#This Row],[PT Default]],""))</f>
        <v>5px</v>
      </c>
      <c r="AN68" s="59"/>
      <c r="AO68" s="41"/>
      <c r="AP68" s="19" t="str">
        <f>IF(Table_Styles[[#This Row],[PR]]&lt;&gt;"",Table_Styles[[#This Row],[PR]],IF(Table_Styles[[#This Row],[PR Default]]&lt;&gt;"",Table_Styles[[#This Row],[PR Default]],""))</f>
        <v/>
      </c>
      <c r="AQ68" s="59"/>
      <c r="AR68" s="43" t="s">
        <v>345</v>
      </c>
      <c r="AS68" s="19" t="str">
        <f>IF(Table_Styles[[#This Row],[PB]]&lt;&gt;"",Table_Styles[[#This Row],[PB]],IF(Table_Styles[[#This Row],[PB Default]]&lt;&gt;"",Table_Styles[[#This Row],[PB Default]],""))</f>
        <v>5px</v>
      </c>
      <c r="AT68" s="59"/>
      <c r="AU68" s="41"/>
      <c r="AV68" s="19" t="str">
        <f>IF(Table_Styles[[#This Row],[PL]]&lt;&gt;"",Table_Styles[[#This Row],[PL]],IF(Table_Styles[[#This Row],[PL Default]]&lt;&gt;"",Table_Styles[[#This Row],[PL Default]],""))</f>
        <v/>
      </c>
      <c r="AW68" s="59"/>
      <c r="AX68" s="41"/>
      <c r="AY68" s="19" t="str">
        <f>IF(Table_Styles[[#This Row],[BT]]&lt;&gt;"",Table_Styles[[#This Row],[BT]],IF(Table_Styles[[#This Row],[BT Default]]&lt;&gt;"",Table_Styles[[#This Row],[BT Default]],""))</f>
        <v/>
      </c>
      <c r="AZ68" s="59"/>
      <c r="BA68" s="41"/>
      <c r="BB68" s="19" t="str">
        <f>IF(Table_Styles[[#This Row],[BR]]&lt;&gt;"",Table_Styles[[#This Row],[BR]],IF(Table_Styles[[#This Row],[BR Default]]&lt;&gt;"",Table_Styles[[#This Row],[BR Default]],""))</f>
        <v/>
      </c>
      <c r="BC68" s="59"/>
      <c r="BD68" s="41"/>
      <c r="BE68" s="19" t="str">
        <f>IF(Table_Styles[[#This Row],[BB]]&lt;&gt;"",Table_Styles[[#This Row],[BB]],IF(Table_Styles[[#This Row],[BB Default]]&lt;&gt;"",Table_Styles[[#This Row],[BB Default]],""))</f>
        <v/>
      </c>
      <c r="BF68" s="59"/>
      <c r="BG68" s="41"/>
      <c r="BH68" s="19" t="str">
        <f>IF(Table_Styles[[#This Row],[BL]]&lt;&gt;"",Table_Styles[[#This Row],[BL]],IF(Table_Styles[[#This Row],[BL Default]]&lt;&gt;"",Table_Styles[[#This Row],[BL Default]],""))</f>
        <v/>
      </c>
      <c r="BI68" s="41"/>
      <c r="BJ68" s="41"/>
      <c r="BK68" s="19" t="str">
        <f>IF(Table_Styles[[#This Row],[Width]]&lt;&gt;"",Table_Styles[[#This Row],[Width]],IF(Table_Styles[[#This Row],[Width Default]]&lt;&gt;"",Table_Styles[[#This Row],[Width Default]],""))</f>
        <v/>
      </c>
      <c r="BL68" s="41"/>
      <c r="BM68" s="41"/>
      <c r="BN68" s="19" t="str">
        <f>IF(Table_Styles[[#This Row],[Height]]&lt;&gt;"",Table_Styles[[#This Row],[Height]],IF(Table_Styles[[#This Row],[Height Default]]&lt;&gt;"",Table_Styles[[#This Row],[Height Default]],""))</f>
        <v/>
      </c>
      <c r="BO68" s="19"/>
      <c r="BP68" s="19"/>
      <c r="BQ68" s="19" t="str">
        <f>IF(Table_Styles[[#This Row],[Top]]&lt;&gt;"",Table_Styles[[#This Row],[Top]],IF(Table_Styles[[#This Row],[Top Default]]&lt;&gt;"",Table_Styles[[#This Row],[Top Default]],""))</f>
        <v/>
      </c>
      <c r="BR68" s="19"/>
      <c r="BS68" s="19"/>
      <c r="BT68" s="19" t="str">
        <f>IF(Table_Styles[[#This Row],[Right]]&lt;&gt;"",Table_Styles[[#This Row],[Right]],IF(Table_Styles[[#This Row],[Right Default]]&lt;&gt;"",Table_Styles[[#This Row],[Right Default]],""))</f>
        <v/>
      </c>
      <c r="BU68" s="19"/>
      <c r="BV68" s="19"/>
      <c r="BW68" s="19" t="str">
        <f>IF(Table_Styles[[#This Row],[Bottom]]&lt;&gt;"",Table_Styles[[#This Row],[Bottom]],IF(Table_Styles[[#This Row],[Bottom Default]]&lt;&gt;"",Table_Styles[[#This Row],[Bottom Default]],""))</f>
        <v/>
      </c>
      <c r="BX68" s="19"/>
      <c r="BY68" s="19"/>
      <c r="BZ68" s="19" t="str">
        <f>IF(Table_Styles[[#This Row],[Left]]&lt;&gt;"",Table_Styles[[#This Row],[Left]],IF(Table_Styles[[#This Row],[Left Default]]&lt;&gt;"",Table_Styles[[#This Row],[Left Default]],""))</f>
        <v/>
      </c>
      <c r="CA68" s="39" t="s">
        <v>1235</v>
      </c>
      <c r="CB68" s="22" t="str">
        <f>IF(AND(Table_Styles[[#This Row],[Selector]]&lt;&gt;"",Table_Styles[[#This Row],[Font Family Used]]&lt;&gt;"",Table_Styles[[#This Row],[Font Weight Used]]&lt;&gt;""),Table_Styles[[#This Row],[Font Family Used]]&amp;" "&amp;Table_Styles[[#This Row],[Font Weight Used]],"")</f>
        <v/>
      </c>
      <c r="CC68" s="22" t="str">
        <f ca="1">IF(AND(Table_Styles[[#This Row],[Selector]],COUNTIF(OFFSET(CC:CC,0,0,ROW()-1,1),"="&amp;Table_Styles[[#This Row],[Font]])=0),Table_Styles[[#This Row],[Font]],"")</f>
        <v/>
      </c>
      <c r="CD68" s="22" t="str">
        <f ca="1">IF(Table_Styles[[#This Row],[Unique Font]]&lt;&gt;"",
"{""fontFamily"":"""&amp;Table_Styles[[#This Row],[Font Family Used]]&amp;""",""fontWeight"":"&amp;Table_Styles[[#This Row],[Font Weight Used]]&amp;"}","")</f>
        <v/>
      </c>
      <c r="CE6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5px;margin-top: 0;padding-top: 5px;padding-bottom: 5px;box-shadow:  0 2px 2px -3px rgba(0,0,0,.2), 0 3px 6px 1px rgba(0,0,0,.14), 0 1px 7px 1px rgba(0,0,0,.12);</v>
      </c>
      <c r="CF68" s="22" t="str">
        <f>IF(AND(Table_Styles[[#This Row],[Selector]]&lt;&gt;"", Table_Styles[[#This Row],[Config Properties]]&lt;&gt;""),
Table_Styles[[#This Row],[Selector]]&amp;" { "&amp;Table_Styles[[#This Row],[Config Properties]]&amp;" }","")</f>
        <v>.ng-dropdown-panel, .ng-dropdown-panel.ng-select-bottom { background: #FFFFFF;border: none;border-radius: 5px;margin-top: 0;padding-top: 5px;padding-bottom: 5px;box-shadow:  0 2px 2px -3px rgba(0,0,0,.2), 0 3px 6px 1px rgba(0,0,0,.14), 0 1px 7px 1px rgba(0,0,0,.12); }</v>
      </c>
      <c r="CG68" s="22" t="str">
        <f xml:space="preserve">
SUBSTITUTE(SUBSTITUTE(SUBSTITUTE(SUBSTITUTE(SUBSTITUTE(SUBSTITUTE(SUBSTITUTE(SUBSTITUTE(Table_Styles[[#This Row],[Config]],
" {","{"),
"{ ","{"),
" }","}"),
"} ","}"),
" ,",","),
", ",","),
" :",":"),
": ",":")</f>
        <v>.ng-dropdown-panel,.ng-dropdown-panel.ng-select-bottom{background:#FFFFFF;border:none;border-radius:5px;margin-top:0;padding-top:5px;padding-bottom:5px;box-shadow: 0 2px 2px -3px rgba(0,0,0,.2),0 3px 6px 1px rgba(0,0,0,.14),0 1px 7px 1px rgba(0,0,0,.12);}</v>
      </c>
    </row>
    <row r="69" spans="2:85" ht="21" customHeight="1">
      <c r="B69" s="44" t="s">
        <v>1234</v>
      </c>
      <c r="C69" s="44" t="s">
        <v>1253</v>
      </c>
      <c r="D69" s="59"/>
      <c r="E69" s="41"/>
      <c r="F69" s="19" t="str">
        <f>IF(Table_Styles[[#This Row],[Font Family]]&lt;&gt;"",Table_Styles[[#This Row],[Font Family]],IF(Table_Styles[[#This Row],[Font Family Default]]&lt;&gt;"",Table_Styles[[#This Row],[Font Family Default]],""))</f>
        <v/>
      </c>
      <c r="G69" s="59"/>
      <c r="H69" s="41" t="s">
        <v>406</v>
      </c>
      <c r="I69" s="19" t="str">
        <f>IF(Table_Styles[[#This Row],[Font Size]]&lt;&gt;"",Table_Styles[[#This Row],[Font Size]],IF(Table_Styles[[#This Row],[Font Size Default]]&lt;&gt;"",Table_Styles[[#This Row],[Font Size Default]],""))</f>
        <v>16px</v>
      </c>
      <c r="J69" s="59"/>
      <c r="K69" s="41"/>
      <c r="L69" s="19" t="str">
        <f>IF(Table_Styles[[#This Row],[Font Weight]]&lt;&gt;"",Table_Styles[[#This Row],[Font Weight]],IF(Table_Styles[[#This Row],[Font Weight Default]]&lt;&gt;"",Table_Styles[[#This Row],[Font Weight Default]],""))</f>
        <v/>
      </c>
      <c r="M69" s="59"/>
      <c r="N69" s="41"/>
      <c r="O69" s="19" t="str">
        <f>IF(Table_Styles[[#This Row],[Colour]]&lt;&gt;"",Table_Styles[[#This Row],[Colour]],IF(Table_Styles[[#This Row],[Colour Default]]&lt;&gt;"",Table_Styles[[#This Row],[Colour Default]],""))</f>
        <v/>
      </c>
      <c r="P69" s="59"/>
      <c r="Q69" s="41"/>
      <c r="R69" s="19" t="str">
        <f>IF(Table_Styles[[#This Row],[Background]]&lt;&gt;"",Table_Styles[[#This Row],[Background]],IF(Table_Styles[[#This Row],[Background Default]]&lt;&gt;"",Table_Styles[[#This Row],[Background Default]],""))</f>
        <v/>
      </c>
      <c r="S69" s="59"/>
      <c r="T69" s="41"/>
      <c r="U69" s="19" t="str">
        <f>IF(Table_Styles[[#This Row],[Border]]&lt;&gt;"",Table_Styles[[#This Row],[Border]],IF(Table_Styles[[#This Row],[Border Default]]&lt;&gt;"",Table_Styles[[#This Row],[Border Default]],""))</f>
        <v/>
      </c>
      <c r="V69" s="41"/>
      <c r="W69" s="41"/>
      <c r="X69" s="19" t="str">
        <f>IF(Table_Styles[[#This Row],[Border Radius]]&lt;&gt;"",Table_Styles[[#This Row],[Border Radius]],IF(Table_Styles[[#This Row],[Border Radius Default]]&lt;&gt;"",Table_Styles[[#This Row],[Border Radius Default]],""))</f>
        <v/>
      </c>
      <c r="Y69" s="59"/>
      <c r="Z69" s="43"/>
      <c r="AA69" s="19" t="str">
        <f>IF(Table_Styles[[#This Row],[MT]]&lt;&gt;"",Table_Styles[[#This Row],[MT]],IF(Table_Styles[[#This Row],[MT Default]]&lt;&gt;"",Table_Styles[[#This Row],[MT Default]],""))</f>
        <v/>
      </c>
      <c r="AB69" s="59"/>
      <c r="AC69" s="41"/>
      <c r="AD69" s="19" t="str">
        <f>IF(Table_Styles[[#This Row],[MR]]&lt;&gt;"",Table_Styles[[#This Row],[MR]],IF(Table_Styles[[#This Row],[MR Default]]&lt;&gt;"",Table_Styles[[#This Row],[MR Default]],""))</f>
        <v/>
      </c>
      <c r="AE69" s="59"/>
      <c r="AF69" s="41"/>
      <c r="AG69" s="19" t="str">
        <f>IF(Table_Styles[[#This Row],[MB]]&lt;&gt;"",Table_Styles[[#This Row],[MB]],IF(Table_Styles[[#This Row],[MB Default]]&lt;&gt;"",Table_Styles[[#This Row],[MB Default]],""))</f>
        <v/>
      </c>
      <c r="AH69" s="59"/>
      <c r="AI69" s="41"/>
      <c r="AJ69" s="19" t="str">
        <f>IF(Table_Styles[[#This Row],[ML]]&lt;&gt;"",Table_Styles[[#This Row],[ML]],IF(Table_Styles[[#This Row],[ML Default]]&lt;&gt;"",Table_Styles[[#This Row],[ML Default]],""))</f>
        <v/>
      </c>
      <c r="AK69" s="59"/>
      <c r="AL69" s="43" t="s">
        <v>353</v>
      </c>
      <c r="AM69" s="19" t="str">
        <f>IF(Table_Styles[[#This Row],[PT]]&lt;&gt;"",Table_Styles[[#This Row],[PT]],IF(Table_Styles[[#This Row],[PT Default]]&lt;&gt;"",Table_Styles[[#This Row],[PT Default]],""))</f>
        <v>13px</v>
      </c>
      <c r="AN69" s="59"/>
      <c r="AO69" s="43" t="s">
        <v>406</v>
      </c>
      <c r="AP69" s="19" t="str">
        <f>IF(Table_Styles[[#This Row],[PR]]&lt;&gt;"",Table_Styles[[#This Row],[PR]],IF(Table_Styles[[#This Row],[PR Default]]&lt;&gt;"",Table_Styles[[#This Row],[PR Default]],""))</f>
        <v>16px</v>
      </c>
      <c r="AQ69" s="59"/>
      <c r="AR69" s="43" t="s">
        <v>353</v>
      </c>
      <c r="AS69" s="19" t="str">
        <f>IF(Table_Styles[[#This Row],[PB]]&lt;&gt;"",Table_Styles[[#This Row],[PB]],IF(Table_Styles[[#This Row],[PB Default]]&lt;&gt;"",Table_Styles[[#This Row],[PB Default]],""))</f>
        <v>13px</v>
      </c>
      <c r="AT69" s="59"/>
      <c r="AU69" s="43" t="s">
        <v>406</v>
      </c>
      <c r="AV69" s="19" t="str">
        <f>IF(Table_Styles[[#This Row],[PL]]&lt;&gt;"",Table_Styles[[#This Row],[PL]],IF(Table_Styles[[#This Row],[PL Default]]&lt;&gt;"",Table_Styles[[#This Row],[PL Default]],""))</f>
        <v>16px</v>
      </c>
      <c r="AW69" s="59"/>
      <c r="AX69" s="41"/>
      <c r="AY69" s="19" t="str">
        <f>IF(Table_Styles[[#This Row],[BT]]&lt;&gt;"",Table_Styles[[#This Row],[BT]],IF(Table_Styles[[#This Row],[BT Default]]&lt;&gt;"",Table_Styles[[#This Row],[BT Default]],""))</f>
        <v/>
      </c>
      <c r="AZ69" s="59"/>
      <c r="BA69" s="41"/>
      <c r="BB69" s="19" t="str">
        <f>IF(Table_Styles[[#This Row],[BR]]&lt;&gt;"",Table_Styles[[#This Row],[BR]],IF(Table_Styles[[#This Row],[BR Default]]&lt;&gt;"",Table_Styles[[#This Row],[BR Default]],""))</f>
        <v/>
      </c>
      <c r="BC69" s="59"/>
      <c r="BD69" s="41"/>
      <c r="BE69" s="19" t="str">
        <f>IF(Table_Styles[[#This Row],[BB]]&lt;&gt;"",Table_Styles[[#This Row],[BB]],IF(Table_Styles[[#This Row],[BB Default]]&lt;&gt;"",Table_Styles[[#This Row],[BB Default]],""))</f>
        <v/>
      </c>
      <c r="BF69" s="59"/>
      <c r="BG69" s="41"/>
      <c r="BH69" s="19" t="str">
        <f>IF(Table_Styles[[#This Row],[BL]]&lt;&gt;"",Table_Styles[[#This Row],[BL]],IF(Table_Styles[[#This Row],[BL Default]]&lt;&gt;"",Table_Styles[[#This Row],[BL Default]],""))</f>
        <v/>
      </c>
      <c r="BI69" s="41"/>
      <c r="BJ69" s="41"/>
      <c r="BK69" s="19" t="str">
        <f>IF(Table_Styles[[#This Row],[Width]]&lt;&gt;"",Table_Styles[[#This Row],[Width]],IF(Table_Styles[[#This Row],[Width Default]]&lt;&gt;"",Table_Styles[[#This Row],[Width Default]],""))</f>
        <v/>
      </c>
      <c r="BL69" s="41"/>
      <c r="BM69" s="43" t="s">
        <v>1248</v>
      </c>
      <c r="BN69" s="19" t="str">
        <f>IF(Table_Styles[[#This Row],[Height]]&lt;&gt;"",Table_Styles[[#This Row],[Height]],IF(Table_Styles[[#This Row],[Height Default]]&lt;&gt;"",Table_Styles[[#This Row],[Height Default]],""))</f>
        <v>48px</v>
      </c>
      <c r="BO69" s="19"/>
      <c r="BP69" s="35" t="s">
        <v>321</v>
      </c>
      <c r="BQ69" s="19" t="str">
        <f>IF(Table_Styles[[#This Row],[Top]]&lt;&gt;"",Table_Styles[[#This Row],[Top]],IF(Table_Styles[[#This Row],[Top Default]]&lt;&gt;"",Table_Styles[[#This Row],[Top Default]],""))</f>
        <v>15px</v>
      </c>
      <c r="BR69" s="19"/>
      <c r="BS69" s="19"/>
      <c r="BT69" s="19" t="str">
        <f>IF(Table_Styles[[#This Row],[Right]]&lt;&gt;"",Table_Styles[[#This Row],[Right]],IF(Table_Styles[[#This Row],[Right Default]]&lt;&gt;"",Table_Styles[[#This Row],[Right Default]],""))</f>
        <v/>
      </c>
      <c r="BU69" s="19"/>
      <c r="BV69" s="19"/>
      <c r="BW69" s="19" t="str">
        <f>IF(Table_Styles[[#This Row],[Bottom]]&lt;&gt;"",Table_Styles[[#This Row],[Bottom]],IF(Table_Styles[[#This Row],[Bottom Default]]&lt;&gt;"",Table_Styles[[#This Row],[Bottom Default]],""))</f>
        <v/>
      </c>
      <c r="BX69" s="19"/>
      <c r="BY69" s="19"/>
      <c r="BZ69" s="19" t="str">
        <f>IF(Table_Styles[[#This Row],[Left]]&lt;&gt;"",Table_Styles[[#This Row],[Left]],IF(Table_Styles[[#This Row],[Left Default]]&lt;&gt;"",Table_Styles[[#This Row],[Left Default]],""))</f>
        <v/>
      </c>
      <c r="CA69" s="59"/>
      <c r="CB69" s="22" t="str">
        <f>IF(AND(Table_Styles[[#This Row],[Selector]]&lt;&gt;"",Table_Styles[[#This Row],[Font Family Used]]&lt;&gt;"",Table_Styles[[#This Row],[Font Weight Used]]&lt;&gt;""),Table_Styles[[#This Row],[Font Family Used]]&amp;" "&amp;Table_Styles[[#This Row],[Font Weight Used]],"")</f>
        <v/>
      </c>
      <c r="CC69" s="22" t="str">
        <f ca="1">IF(AND(Table_Styles[[#This Row],[Selector]],COUNTIF(OFFSET(CC:CC,0,0,ROW()-1,1),"="&amp;Table_Styles[[#This Row],[Font]])=0),Table_Styles[[#This Row],[Font]],"")</f>
        <v/>
      </c>
      <c r="CD69" s="22" t="str">
        <f ca="1">IF(Table_Styles[[#This Row],[Unique Font]]&lt;&gt;"",
"{""fontFamily"":"""&amp;Table_Styles[[#This Row],[Font Family Used]]&amp;""",""fontWeight"":"&amp;Table_Styles[[#This Row],[Font Weight Used]]&amp;"}","")</f>
        <v/>
      </c>
      <c r="CE6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16px;padding-top: 13px;padding-right: 16px;padding-bottom: 13px;padding-left: 16px;height: 48px;top: 15px</v>
      </c>
      <c r="CF69" s="22" t="str">
        <f>IF(AND(Table_Styles[[#This Row],[Selector]]&lt;&gt;"", Table_Styles[[#This Row],[Config Properties]]&lt;&gt;""),
Table_Styles[[#This Row],[Selector]]&amp;" { "&amp;Table_Styles[[#This Row],[Config Properties]]&amp;" }","")</f>
        <v>.ng-dropdown-panel .ng-dropdown-panel-items .ng-option { font-size: 16px;padding-top: 13px;padding-right: 16px;padding-bottom: 13px;padding-left: 16px;height: 48px;top: 15px }</v>
      </c>
      <c r="CG69" s="22" t="str">
        <f xml:space="preserve">
SUBSTITUTE(SUBSTITUTE(SUBSTITUTE(SUBSTITUTE(SUBSTITUTE(SUBSTITUTE(SUBSTITUTE(SUBSTITUTE(Table_Styles[[#This Row],[Config]],
" {","{"),
"{ ","{"),
" }","}"),
"} ","}"),
" ,",","),
", ",","),
" :",":"),
": ",":")</f>
        <v>.ng-dropdown-panel .ng-dropdown-panel-items .ng-option{font-size:16px;padding-top:13px;padding-right:16px;padding-bottom:13px;padding-left:16px;height:48px;top:15px}</v>
      </c>
    </row>
    <row r="70" spans="2:85" ht="21" customHeight="1">
      <c r="B70" s="44" t="s">
        <v>1252</v>
      </c>
      <c r="C70" s="44" t="s">
        <v>1254</v>
      </c>
      <c r="D70" s="59"/>
      <c r="E70" s="41"/>
      <c r="F70" s="19" t="str">
        <f>IF(Table_Styles[[#This Row],[Font Family]]&lt;&gt;"",Table_Styles[[#This Row],[Font Family]],IF(Table_Styles[[#This Row],[Font Family Default]]&lt;&gt;"",Table_Styles[[#This Row],[Font Family Default]],""))</f>
        <v/>
      </c>
      <c r="G70" s="59"/>
      <c r="H70" s="41"/>
      <c r="I70" s="19" t="str">
        <f>IF(Table_Styles[[#This Row],[Font Size]]&lt;&gt;"",Table_Styles[[#This Row],[Font Size]],IF(Table_Styles[[#This Row],[Font Size Default]]&lt;&gt;"",Table_Styles[[#This Row],[Font Size Default]],""))</f>
        <v/>
      </c>
      <c r="J70" s="59"/>
      <c r="K70" s="41"/>
      <c r="L70" s="19" t="str">
        <f>IF(Table_Styles[[#This Row],[Font Weight]]&lt;&gt;"",Table_Styles[[#This Row],[Font Weight]],IF(Table_Styles[[#This Row],[Font Weight Default]]&lt;&gt;"",Table_Styles[[#This Row],[Font Weight Default]],""))</f>
        <v/>
      </c>
      <c r="M70" s="59"/>
      <c r="N70" s="41"/>
      <c r="O70" s="19" t="str">
        <f>IF(Table_Styles[[#This Row],[Colour]]&lt;&gt;"",Table_Styles[[#This Row],[Colour]],IF(Table_Styles[[#This Row],[Colour Default]]&lt;&gt;"",Table_Styles[[#This Row],[Colour Default]],""))</f>
        <v/>
      </c>
      <c r="P70" s="59"/>
      <c r="Q70" s="41" t="s">
        <v>1251</v>
      </c>
      <c r="R70" s="19" t="str">
        <f>IF(Table_Styles[[#This Row],[Background]]&lt;&gt;"",Table_Styles[[#This Row],[Background]],IF(Table_Styles[[#This Row],[Background Default]]&lt;&gt;"",Table_Styles[[#This Row],[Background Default]],""))</f>
        <v>#F1F1F1</v>
      </c>
      <c r="S70" s="59"/>
      <c r="T70" s="41"/>
      <c r="U70" s="19" t="str">
        <f>IF(Table_Styles[[#This Row],[Border]]&lt;&gt;"",Table_Styles[[#This Row],[Border]],IF(Table_Styles[[#This Row],[Border Default]]&lt;&gt;"",Table_Styles[[#This Row],[Border Default]],""))</f>
        <v/>
      </c>
      <c r="V70" s="41"/>
      <c r="W70" s="41"/>
      <c r="X70" s="19" t="str">
        <f>IF(Table_Styles[[#This Row],[Border Radius]]&lt;&gt;"",Table_Styles[[#This Row],[Border Radius]],IF(Table_Styles[[#This Row],[Border Radius Default]]&lt;&gt;"",Table_Styles[[#This Row],[Border Radius Default]],""))</f>
        <v/>
      </c>
      <c r="Y70" s="59"/>
      <c r="Z70" s="43"/>
      <c r="AA70" s="19" t="str">
        <f>IF(Table_Styles[[#This Row],[MT]]&lt;&gt;"",Table_Styles[[#This Row],[MT]],IF(Table_Styles[[#This Row],[MT Default]]&lt;&gt;"",Table_Styles[[#This Row],[MT Default]],""))</f>
        <v/>
      </c>
      <c r="AB70" s="59"/>
      <c r="AC70" s="41"/>
      <c r="AD70" s="19" t="str">
        <f>IF(Table_Styles[[#This Row],[MR]]&lt;&gt;"",Table_Styles[[#This Row],[MR]],IF(Table_Styles[[#This Row],[MR Default]]&lt;&gt;"",Table_Styles[[#This Row],[MR Default]],""))</f>
        <v/>
      </c>
      <c r="AE70" s="59"/>
      <c r="AF70" s="41"/>
      <c r="AG70" s="19" t="str">
        <f>IF(Table_Styles[[#This Row],[MB]]&lt;&gt;"",Table_Styles[[#This Row],[MB]],IF(Table_Styles[[#This Row],[MB Default]]&lt;&gt;"",Table_Styles[[#This Row],[MB Default]],""))</f>
        <v/>
      </c>
      <c r="AH70" s="59"/>
      <c r="AI70" s="41"/>
      <c r="AJ70" s="19" t="str">
        <f>IF(Table_Styles[[#This Row],[ML]]&lt;&gt;"",Table_Styles[[#This Row],[ML]],IF(Table_Styles[[#This Row],[ML Default]]&lt;&gt;"",Table_Styles[[#This Row],[ML Default]],""))</f>
        <v/>
      </c>
      <c r="AK70" s="59"/>
      <c r="AL70" s="43"/>
      <c r="AM70" s="19" t="str">
        <f>IF(Table_Styles[[#This Row],[PT]]&lt;&gt;"",Table_Styles[[#This Row],[PT]],IF(Table_Styles[[#This Row],[PT Default]]&lt;&gt;"",Table_Styles[[#This Row],[PT Default]],""))</f>
        <v/>
      </c>
      <c r="AN70" s="59"/>
      <c r="AO70" s="43"/>
      <c r="AP70" s="19" t="str">
        <f>IF(Table_Styles[[#This Row],[PR]]&lt;&gt;"",Table_Styles[[#This Row],[PR]],IF(Table_Styles[[#This Row],[PR Default]]&lt;&gt;"",Table_Styles[[#This Row],[PR Default]],""))</f>
        <v/>
      </c>
      <c r="AQ70" s="59"/>
      <c r="AR70" s="43"/>
      <c r="AS70" s="19" t="str">
        <f>IF(Table_Styles[[#This Row],[PB]]&lt;&gt;"",Table_Styles[[#This Row],[PB]],IF(Table_Styles[[#This Row],[PB Default]]&lt;&gt;"",Table_Styles[[#This Row],[PB Default]],""))</f>
        <v/>
      </c>
      <c r="AT70" s="59"/>
      <c r="AU70" s="43"/>
      <c r="AV70" s="19" t="str">
        <f>IF(Table_Styles[[#This Row],[PL]]&lt;&gt;"",Table_Styles[[#This Row],[PL]],IF(Table_Styles[[#This Row],[PL Default]]&lt;&gt;"",Table_Styles[[#This Row],[PL Default]],""))</f>
        <v/>
      </c>
      <c r="AW70" s="59"/>
      <c r="AX70" s="41"/>
      <c r="AY70" s="19" t="str">
        <f>IF(Table_Styles[[#This Row],[BT]]&lt;&gt;"",Table_Styles[[#This Row],[BT]],IF(Table_Styles[[#This Row],[BT Default]]&lt;&gt;"",Table_Styles[[#This Row],[BT Default]],""))</f>
        <v/>
      </c>
      <c r="AZ70" s="59"/>
      <c r="BA70" s="41"/>
      <c r="BB70" s="19" t="str">
        <f>IF(Table_Styles[[#This Row],[BR]]&lt;&gt;"",Table_Styles[[#This Row],[BR]],IF(Table_Styles[[#This Row],[BR Default]]&lt;&gt;"",Table_Styles[[#This Row],[BR Default]],""))</f>
        <v/>
      </c>
      <c r="BC70" s="59"/>
      <c r="BD70" s="41"/>
      <c r="BE70" s="19" t="str">
        <f>IF(Table_Styles[[#This Row],[BB]]&lt;&gt;"",Table_Styles[[#This Row],[BB]],IF(Table_Styles[[#This Row],[BB Default]]&lt;&gt;"",Table_Styles[[#This Row],[BB Default]],""))</f>
        <v/>
      </c>
      <c r="BF70" s="59"/>
      <c r="BG70" s="41"/>
      <c r="BH70" s="19" t="str">
        <f>IF(Table_Styles[[#This Row],[BL]]&lt;&gt;"",Table_Styles[[#This Row],[BL]],IF(Table_Styles[[#This Row],[BL Default]]&lt;&gt;"",Table_Styles[[#This Row],[BL Default]],""))</f>
        <v/>
      </c>
      <c r="BI70" s="41"/>
      <c r="BJ70" s="41"/>
      <c r="BK70" s="19" t="str">
        <f>IF(Table_Styles[[#This Row],[Width]]&lt;&gt;"",Table_Styles[[#This Row],[Width]],IF(Table_Styles[[#This Row],[Width Default]]&lt;&gt;"",Table_Styles[[#This Row],[Width Default]],""))</f>
        <v/>
      </c>
      <c r="BL70" s="41"/>
      <c r="BM70" s="43"/>
      <c r="BN70" s="19" t="str">
        <f>IF(Table_Styles[[#This Row],[Height]]&lt;&gt;"",Table_Styles[[#This Row],[Height]],IF(Table_Styles[[#This Row],[Height Default]]&lt;&gt;"",Table_Styles[[#This Row],[Height Default]],""))</f>
        <v/>
      </c>
      <c r="BO70" s="19"/>
      <c r="BP70" s="35"/>
      <c r="BQ70" s="19" t="str">
        <f>IF(Table_Styles[[#This Row],[Top]]&lt;&gt;"",Table_Styles[[#This Row],[Top]],IF(Table_Styles[[#This Row],[Top Default]]&lt;&gt;"",Table_Styles[[#This Row],[Top Default]],""))</f>
        <v/>
      </c>
      <c r="BR70" s="19"/>
      <c r="BS70" s="19"/>
      <c r="BT70" s="19" t="str">
        <f>IF(Table_Styles[[#This Row],[Right]]&lt;&gt;"",Table_Styles[[#This Row],[Right]],IF(Table_Styles[[#This Row],[Right Default]]&lt;&gt;"",Table_Styles[[#This Row],[Right Default]],""))</f>
        <v/>
      </c>
      <c r="BU70" s="19"/>
      <c r="BV70" s="19"/>
      <c r="BW70" s="19" t="str">
        <f>IF(Table_Styles[[#This Row],[Bottom]]&lt;&gt;"",Table_Styles[[#This Row],[Bottom]],IF(Table_Styles[[#This Row],[Bottom Default]]&lt;&gt;"",Table_Styles[[#This Row],[Bottom Default]],""))</f>
        <v/>
      </c>
      <c r="BX70" s="19"/>
      <c r="BY70" s="19"/>
      <c r="BZ70" s="19" t="str">
        <f>IF(Table_Styles[[#This Row],[Left]]&lt;&gt;"",Table_Styles[[#This Row],[Left]],IF(Table_Styles[[#This Row],[Left Default]]&lt;&gt;"",Table_Styles[[#This Row],[Left Default]],""))</f>
        <v/>
      </c>
      <c r="CA70" s="59"/>
      <c r="CB70" s="22" t="str">
        <f>IF(AND(Table_Styles[[#This Row],[Selector]]&lt;&gt;"",Table_Styles[[#This Row],[Font Family Used]]&lt;&gt;"",Table_Styles[[#This Row],[Font Weight Used]]&lt;&gt;""),Table_Styles[[#This Row],[Font Family Used]]&amp;" "&amp;Table_Styles[[#This Row],[Font Weight Used]],"")</f>
        <v/>
      </c>
      <c r="CC70" s="22" t="str">
        <f ca="1">IF(AND(Table_Styles[[#This Row],[Selector]],COUNTIF(OFFSET(CC:CC,0,0,ROW()-1,1),"="&amp;Table_Styles[[#This Row],[Font]])=0),Table_Styles[[#This Row],[Font]],"")</f>
        <v/>
      </c>
      <c r="CD70" s="22" t="str">
        <f ca="1">IF(Table_Styles[[#This Row],[Unique Font]]&lt;&gt;"",
"{""fontFamily"":"""&amp;Table_Styles[[#This Row],[Font Family Used]]&amp;""",""fontWeight"":"&amp;Table_Styles[[#This Row],[Font Weight Used]]&amp;"}","")</f>
        <v/>
      </c>
      <c r="CE7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#F1F1F1</v>
      </c>
      <c r="CF70" s="22" t="str">
        <f>IF(AND(Table_Styles[[#This Row],[Selector]]&lt;&gt;"", Table_Styles[[#This Row],[Config Properties]]&lt;&gt;""),
Table_Styles[[#This Row],[Selector]]&amp;" { "&amp;Table_Styles[[#This Row],[Config Properties]]&amp;" }","")</f>
        <v>.ng-dropdown-panel .ng-dropdown-panel-items .ng-option.ng-option-marked { background: #F1F1F1 }</v>
      </c>
      <c r="CG70" s="22" t="str">
        <f xml:space="preserve">
SUBSTITUTE(SUBSTITUTE(SUBSTITUTE(SUBSTITUTE(SUBSTITUTE(SUBSTITUTE(SUBSTITUTE(SUBSTITUTE(Table_Styles[[#This Row],[Config]],
" {","{"),
"{ ","{"),
" }","}"),
"} ","}"),
" ,",","),
", ",","),
" :",":"),
": ",":")</f>
        <v>.ng-dropdown-panel .ng-dropdown-panel-items .ng-option.ng-option-marked{background:#F1F1F1}</v>
      </c>
    </row>
    <row r="71" spans="2:85" ht="21" customHeight="1">
      <c r="B71" s="44" t="s">
        <v>1249</v>
      </c>
      <c r="C71" s="44" t="s">
        <v>1255</v>
      </c>
      <c r="D71" s="59"/>
      <c r="E71" s="41"/>
      <c r="F71" s="19" t="str">
        <f>IF(Table_Styles[[#This Row],[Font Family]]&lt;&gt;"",Table_Styles[[#This Row],[Font Family]],IF(Table_Styles[[#This Row],[Font Family Default]]&lt;&gt;"",Table_Styles[[#This Row],[Font Family Default]],""))</f>
        <v/>
      </c>
      <c r="G71" s="59"/>
      <c r="H71" s="43"/>
      <c r="I71" s="19" t="str">
        <f>IF(Table_Styles[[#This Row],[Font Size]]&lt;&gt;"",Table_Styles[[#This Row],[Font Size]],IF(Table_Styles[[#This Row],[Font Size Default]]&lt;&gt;"",Table_Styles[[#This Row],[Font Size Default]],""))</f>
        <v/>
      </c>
      <c r="J71" s="59"/>
      <c r="K71" s="41"/>
      <c r="L71" s="19" t="str">
        <f>IF(Table_Styles[[#This Row],[Font Weight]]&lt;&gt;"",Table_Styles[[#This Row],[Font Weight]],IF(Table_Styles[[#This Row],[Font Weight Default]]&lt;&gt;"",Table_Styles[[#This Row],[Font Weight Default]],""))</f>
        <v/>
      </c>
      <c r="M71" s="59"/>
      <c r="N71" s="41"/>
      <c r="O71" s="19" t="str">
        <f>IF(Table_Styles[[#This Row],[Colour]]&lt;&gt;"",Table_Styles[[#This Row],[Colour]],IF(Table_Styles[[#This Row],[Colour Default]]&lt;&gt;"",Table_Styles[[#This Row],[Colour Default]],""))</f>
        <v/>
      </c>
      <c r="P71" s="59"/>
      <c r="Q71" s="41" t="s">
        <v>1250</v>
      </c>
      <c r="R71" s="19" t="str">
        <f>IF(Table_Styles[[#This Row],[Background]]&lt;&gt;"",Table_Styles[[#This Row],[Background]],IF(Table_Styles[[#This Row],[Background Default]]&lt;&gt;"",Table_Styles[[#This Row],[Background Default]],""))</f>
        <v>#E1E1E1</v>
      </c>
      <c r="S71" s="59"/>
      <c r="T71" s="41"/>
      <c r="U71" s="19" t="str">
        <f>IF(Table_Styles[[#This Row],[Border]]&lt;&gt;"",Table_Styles[[#This Row],[Border]],IF(Table_Styles[[#This Row],[Border Default]]&lt;&gt;"",Table_Styles[[#This Row],[Border Default]],""))</f>
        <v/>
      </c>
      <c r="V71" s="41"/>
      <c r="W71" s="41"/>
      <c r="X71" s="19" t="str">
        <f>IF(Table_Styles[[#This Row],[Border Radius]]&lt;&gt;"",Table_Styles[[#This Row],[Border Radius]],IF(Table_Styles[[#This Row],[Border Radius Default]]&lt;&gt;"",Table_Styles[[#This Row],[Border Radius Default]],""))</f>
        <v/>
      </c>
      <c r="Y71" s="59"/>
      <c r="Z71" s="43"/>
      <c r="AA71" s="19" t="str">
        <f>IF(Table_Styles[[#This Row],[MT]]&lt;&gt;"",Table_Styles[[#This Row],[MT]],IF(Table_Styles[[#This Row],[MT Default]]&lt;&gt;"",Table_Styles[[#This Row],[MT Default]],""))</f>
        <v/>
      </c>
      <c r="AB71" s="59"/>
      <c r="AC71" s="41"/>
      <c r="AD71" s="19" t="str">
        <f>IF(Table_Styles[[#This Row],[MR]]&lt;&gt;"",Table_Styles[[#This Row],[MR]],IF(Table_Styles[[#This Row],[MR Default]]&lt;&gt;"",Table_Styles[[#This Row],[MR Default]],""))</f>
        <v/>
      </c>
      <c r="AE71" s="59"/>
      <c r="AF71" s="41"/>
      <c r="AG71" s="19" t="str">
        <f>IF(Table_Styles[[#This Row],[MB]]&lt;&gt;"",Table_Styles[[#This Row],[MB]],IF(Table_Styles[[#This Row],[MB Default]]&lt;&gt;"",Table_Styles[[#This Row],[MB Default]],""))</f>
        <v/>
      </c>
      <c r="AH71" s="59"/>
      <c r="AI71" s="41"/>
      <c r="AJ71" s="19" t="str">
        <f>IF(Table_Styles[[#This Row],[ML]]&lt;&gt;"",Table_Styles[[#This Row],[ML]],IF(Table_Styles[[#This Row],[ML Default]]&lt;&gt;"",Table_Styles[[#This Row],[ML Default]],""))</f>
        <v/>
      </c>
      <c r="AK71" s="59"/>
      <c r="AL71" s="41"/>
      <c r="AM71" s="19" t="str">
        <f>IF(Table_Styles[[#This Row],[PT]]&lt;&gt;"",Table_Styles[[#This Row],[PT]],IF(Table_Styles[[#This Row],[PT Default]]&lt;&gt;"",Table_Styles[[#This Row],[PT Default]],""))</f>
        <v/>
      </c>
      <c r="AN71" s="59"/>
      <c r="AO71" s="41"/>
      <c r="AP71" s="19" t="str">
        <f>IF(Table_Styles[[#This Row],[PR]]&lt;&gt;"",Table_Styles[[#This Row],[PR]],IF(Table_Styles[[#This Row],[PR Default]]&lt;&gt;"",Table_Styles[[#This Row],[PR Default]],""))</f>
        <v/>
      </c>
      <c r="AQ71" s="59"/>
      <c r="AR71" s="41"/>
      <c r="AS71" s="19" t="str">
        <f>IF(Table_Styles[[#This Row],[PB]]&lt;&gt;"",Table_Styles[[#This Row],[PB]],IF(Table_Styles[[#This Row],[PB Default]]&lt;&gt;"",Table_Styles[[#This Row],[PB Default]],""))</f>
        <v/>
      </c>
      <c r="AT71" s="59"/>
      <c r="AU71" s="41"/>
      <c r="AV71" s="19" t="str">
        <f>IF(Table_Styles[[#This Row],[PL]]&lt;&gt;"",Table_Styles[[#This Row],[PL]],IF(Table_Styles[[#This Row],[PL Default]]&lt;&gt;"",Table_Styles[[#This Row],[PL Default]],""))</f>
        <v/>
      </c>
      <c r="AW71" s="59"/>
      <c r="AX71" s="41"/>
      <c r="AY71" s="19" t="str">
        <f>IF(Table_Styles[[#This Row],[BT]]&lt;&gt;"",Table_Styles[[#This Row],[BT]],IF(Table_Styles[[#This Row],[BT Default]]&lt;&gt;"",Table_Styles[[#This Row],[BT Default]],""))</f>
        <v/>
      </c>
      <c r="AZ71" s="59"/>
      <c r="BA71" s="41"/>
      <c r="BB71" s="19" t="str">
        <f>IF(Table_Styles[[#This Row],[BR]]&lt;&gt;"",Table_Styles[[#This Row],[BR]],IF(Table_Styles[[#This Row],[BR Default]]&lt;&gt;"",Table_Styles[[#This Row],[BR Default]],""))</f>
        <v/>
      </c>
      <c r="BC71" s="59"/>
      <c r="BD71" s="41"/>
      <c r="BE71" s="19" t="str">
        <f>IF(Table_Styles[[#This Row],[BB]]&lt;&gt;"",Table_Styles[[#This Row],[BB]],IF(Table_Styles[[#This Row],[BB Default]]&lt;&gt;"",Table_Styles[[#This Row],[BB Default]],""))</f>
        <v/>
      </c>
      <c r="BF71" s="59"/>
      <c r="BG71" s="41"/>
      <c r="BH71" s="19" t="str">
        <f>IF(Table_Styles[[#This Row],[BL]]&lt;&gt;"",Table_Styles[[#This Row],[BL]],IF(Table_Styles[[#This Row],[BL Default]]&lt;&gt;"",Table_Styles[[#This Row],[BL Default]],""))</f>
        <v/>
      </c>
      <c r="BI71" s="41"/>
      <c r="BJ71" s="41"/>
      <c r="BK71" s="19" t="str">
        <f>IF(Table_Styles[[#This Row],[Width]]&lt;&gt;"",Table_Styles[[#This Row],[Width]],IF(Table_Styles[[#This Row],[Width Default]]&lt;&gt;"",Table_Styles[[#This Row],[Width Default]],""))</f>
        <v/>
      </c>
      <c r="BL71" s="41"/>
      <c r="BM71" s="41"/>
      <c r="BN71" s="19" t="str">
        <f>IF(Table_Styles[[#This Row],[Height]]&lt;&gt;"",Table_Styles[[#This Row],[Height]],IF(Table_Styles[[#This Row],[Height Default]]&lt;&gt;"",Table_Styles[[#This Row],[Height Default]],""))</f>
        <v/>
      </c>
      <c r="BO71" s="19"/>
      <c r="BP71" s="19"/>
      <c r="BQ71" s="19" t="str">
        <f>IF(Table_Styles[[#This Row],[Top]]&lt;&gt;"",Table_Styles[[#This Row],[Top]],IF(Table_Styles[[#This Row],[Top Default]]&lt;&gt;"",Table_Styles[[#This Row],[Top Default]],""))</f>
        <v/>
      </c>
      <c r="BR71" s="19"/>
      <c r="BS71" s="19"/>
      <c r="BT71" s="19" t="str">
        <f>IF(Table_Styles[[#This Row],[Right]]&lt;&gt;"",Table_Styles[[#This Row],[Right]],IF(Table_Styles[[#This Row],[Right Default]]&lt;&gt;"",Table_Styles[[#This Row],[Right Default]],""))</f>
        <v/>
      </c>
      <c r="BU71" s="19"/>
      <c r="BV71" s="19"/>
      <c r="BW71" s="19" t="str">
        <f>IF(Table_Styles[[#This Row],[Bottom]]&lt;&gt;"",Table_Styles[[#This Row],[Bottom]],IF(Table_Styles[[#This Row],[Bottom Default]]&lt;&gt;"",Table_Styles[[#This Row],[Bottom Default]],""))</f>
        <v/>
      </c>
      <c r="BX71" s="19"/>
      <c r="BY71" s="19"/>
      <c r="BZ71" s="19" t="str">
        <f>IF(Table_Styles[[#This Row],[Left]]&lt;&gt;"",Table_Styles[[#This Row],[Left]],IF(Table_Styles[[#This Row],[Left Default]]&lt;&gt;"",Table_Styles[[#This Row],[Left Default]],""))</f>
        <v/>
      </c>
      <c r="CA71" s="59"/>
      <c r="CB71" s="22" t="str">
        <f>IF(AND(Table_Styles[[#This Row],[Selector]]&lt;&gt;"",Table_Styles[[#This Row],[Font Family Used]]&lt;&gt;"",Table_Styles[[#This Row],[Font Weight Used]]&lt;&gt;""),Table_Styles[[#This Row],[Font Family Used]]&amp;" "&amp;Table_Styles[[#This Row],[Font Weight Used]],"")</f>
        <v/>
      </c>
      <c r="CC71" s="22" t="str">
        <f ca="1">IF(AND(Table_Styles[[#This Row],[Selector]],COUNTIF(OFFSET(CC:CC,0,0,ROW()-1,1),"="&amp;Table_Styles[[#This Row],[Font]])=0),Table_Styles[[#This Row],[Font]],"")</f>
        <v/>
      </c>
      <c r="CD71" s="22" t="str">
        <f ca="1">IF(Table_Styles[[#This Row],[Unique Font]]&lt;&gt;"",
"{""fontFamily"":"""&amp;Table_Styles[[#This Row],[Font Family Used]]&amp;""",""fontWeight"":"&amp;Table_Styles[[#This Row],[Font Weight Used]]&amp;"}","")</f>
        <v/>
      </c>
      <c r="CE7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#E1E1E1</v>
      </c>
      <c r="CF71" s="22" t="str">
        <f>IF(AND(Table_Styles[[#This Row],[Selector]]&lt;&gt;"", Table_Styles[[#This Row],[Config Properties]]&lt;&gt;""),
Table_Styles[[#This Row],[Selector]]&amp;" { "&amp;Table_Styles[[#This Row],[Config Properties]]&amp;" }","")</f>
        <v>.ng-dropdown-panel .ng-dropdown-panel-items .ng-option.ng-option-selected { background: #E1E1E1 }</v>
      </c>
      <c r="CG71" s="22" t="str">
        <f xml:space="preserve">
SUBSTITUTE(SUBSTITUTE(SUBSTITUTE(SUBSTITUTE(SUBSTITUTE(SUBSTITUTE(SUBSTITUTE(SUBSTITUTE(Table_Styles[[#This Row],[Config]],
" {","{"),
"{ ","{"),
" }","}"),
"} ","}"),
" ,",","),
", ",","),
" :",":"),
": ",":")</f>
        <v>.ng-dropdown-panel .ng-dropdown-panel-items .ng-option.ng-option-selected{background:#E1E1E1}</v>
      </c>
    </row>
    <row r="72" spans="2:85" ht="21" customHeight="1">
      <c r="B72" s="22" t="s">
        <v>1266</v>
      </c>
      <c r="C72" s="44" t="s">
        <v>1290</v>
      </c>
      <c r="D72" s="59"/>
      <c r="E72" s="41"/>
      <c r="F72" s="19" t="str">
        <f>IF(Table_Styles[[#This Row],[Font Family]]&lt;&gt;"",Table_Styles[[#This Row],[Font Family]],IF(Table_Styles[[#This Row],[Font Family Default]]&lt;&gt;"",Table_Styles[[#This Row],[Font Family Default]],""))</f>
        <v/>
      </c>
      <c r="G72" s="59"/>
      <c r="H72" s="43"/>
      <c r="I72" s="19" t="str">
        <f>IF(Table_Styles[[#This Row],[Font Size]]&lt;&gt;"",Table_Styles[[#This Row],[Font Size]],IF(Table_Styles[[#This Row],[Font Size Default]]&lt;&gt;"",Table_Styles[[#This Row],[Font Size Default]],""))</f>
        <v/>
      </c>
      <c r="J72" s="59"/>
      <c r="K72" s="41"/>
      <c r="L72" s="19" t="str">
        <f>IF(Table_Styles[[#This Row],[Font Weight]]&lt;&gt;"",Table_Styles[[#This Row],[Font Weight]],IF(Table_Styles[[#This Row],[Font Weight Default]]&lt;&gt;"",Table_Styles[[#This Row],[Font Weight Default]],""))</f>
        <v/>
      </c>
      <c r="M72" s="59"/>
      <c r="N72" s="41"/>
      <c r="O72" s="19" t="str">
        <f>IF(Table_Styles[[#This Row],[Colour]]&lt;&gt;"",Table_Styles[[#This Row],[Colour]],IF(Table_Styles[[#This Row],[Colour Default]]&lt;&gt;"",Table_Styles[[#This Row],[Colour Default]],""))</f>
        <v/>
      </c>
      <c r="P72" s="59"/>
      <c r="Q72" s="41"/>
      <c r="R72" s="19" t="str">
        <f>IF(Table_Styles[[#This Row],[Background]]&lt;&gt;"",Table_Styles[[#This Row],[Background]],IF(Table_Styles[[#This Row],[Background Default]]&lt;&gt;"",Table_Styles[[#This Row],[Background Default]],""))</f>
        <v/>
      </c>
      <c r="S72" s="59"/>
      <c r="T72" s="41"/>
      <c r="U72" s="19" t="str">
        <f>IF(Table_Styles[[#This Row],[Border]]&lt;&gt;"",Table_Styles[[#This Row],[Border]],IF(Table_Styles[[#This Row],[Border Default]]&lt;&gt;"",Table_Styles[[#This Row],[Border Default]],""))</f>
        <v/>
      </c>
      <c r="V72" s="41"/>
      <c r="W72" s="41"/>
      <c r="X72" s="19" t="str">
        <f>IF(Table_Styles[[#This Row],[Border Radius]]&lt;&gt;"",Table_Styles[[#This Row],[Border Radius]],IF(Table_Styles[[#This Row],[Border Radius Default]]&lt;&gt;"",Table_Styles[[#This Row],[Border Radius Default]],""))</f>
        <v/>
      </c>
      <c r="Y72" s="59"/>
      <c r="Z72" s="43"/>
      <c r="AA72" s="19" t="str">
        <f>IF(Table_Styles[[#This Row],[MT]]&lt;&gt;"",Table_Styles[[#This Row],[MT]],IF(Table_Styles[[#This Row],[MT Default]]&lt;&gt;"",Table_Styles[[#This Row],[MT Default]],""))</f>
        <v/>
      </c>
      <c r="AB72" s="59"/>
      <c r="AC72" s="41"/>
      <c r="AD72" s="19" t="str">
        <f>IF(Table_Styles[[#This Row],[MR]]&lt;&gt;"",Table_Styles[[#This Row],[MR]],IF(Table_Styles[[#This Row],[MR Default]]&lt;&gt;"",Table_Styles[[#This Row],[MR Default]],""))</f>
        <v/>
      </c>
      <c r="AE72" s="59"/>
      <c r="AF72" s="41"/>
      <c r="AG72" s="19" t="str">
        <f>IF(Table_Styles[[#This Row],[MB]]&lt;&gt;"",Table_Styles[[#This Row],[MB]],IF(Table_Styles[[#This Row],[MB Default]]&lt;&gt;"",Table_Styles[[#This Row],[MB Default]],""))</f>
        <v/>
      </c>
      <c r="AH72" s="59"/>
      <c r="AI72" s="41" t="s">
        <v>382</v>
      </c>
      <c r="AJ72" s="19" t="str">
        <f>IF(Table_Styles[[#This Row],[ML]]&lt;&gt;"",Table_Styles[[#This Row],[ML]],IF(Table_Styles[[#This Row],[ML Default]]&lt;&gt;"",Table_Styles[[#This Row],[ML Default]],""))</f>
        <v>-2px</v>
      </c>
      <c r="AK72" s="59"/>
      <c r="AL72" s="41"/>
      <c r="AM72" s="19" t="str">
        <f>IF(Table_Styles[[#This Row],[PT]]&lt;&gt;"",Table_Styles[[#This Row],[PT]],IF(Table_Styles[[#This Row],[PT Default]]&lt;&gt;"",Table_Styles[[#This Row],[PT Default]],""))</f>
        <v/>
      </c>
      <c r="AN72" s="59"/>
      <c r="AO72" s="41"/>
      <c r="AP72" s="19" t="str">
        <f>IF(Table_Styles[[#This Row],[PR]]&lt;&gt;"",Table_Styles[[#This Row],[PR]],IF(Table_Styles[[#This Row],[PR Default]]&lt;&gt;"",Table_Styles[[#This Row],[PR Default]],""))</f>
        <v/>
      </c>
      <c r="AQ72" s="59"/>
      <c r="AR72" s="41"/>
      <c r="AS72" s="19" t="str">
        <f>IF(Table_Styles[[#This Row],[PB]]&lt;&gt;"",Table_Styles[[#This Row],[PB]],IF(Table_Styles[[#This Row],[PB Default]]&lt;&gt;"",Table_Styles[[#This Row],[PB Default]],""))</f>
        <v/>
      </c>
      <c r="AT72" s="59"/>
      <c r="AU72" s="41"/>
      <c r="AV72" s="19" t="str">
        <f>IF(Table_Styles[[#This Row],[PL]]&lt;&gt;"",Table_Styles[[#This Row],[PL]],IF(Table_Styles[[#This Row],[PL Default]]&lt;&gt;"",Table_Styles[[#This Row],[PL Default]],""))</f>
        <v/>
      </c>
      <c r="AW72" s="59"/>
      <c r="AX72" s="41"/>
      <c r="AY72" s="19" t="str">
        <f>IF(Table_Styles[[#This Row],[BT]]&lt;&gt;"",Table_Styles[[#This Row],[BT]],IF(Table_Styles[[#This Row],[BT Default]]&lt;&gt;"",Table_Styles[[#This Row],[BT Default]],""))</f>
        <v/>
      </c>
      <c r="AZ72" s="59"/>
      <c r="BA72" s="41"/>
      <c r="BB72" s="19" t="str">
        <f>IF(Table_Styles[[#This Row],[BR]]&lt;&gt;"",Table_Styles[[#This Row],[BR]],IF(Table_Styles[[#This Row],[BR Default]]&lt;&gt;"",Table_Styles[[#This Row],[BR Default]],""))</f>
        <v/>
      </c>
      <c r="BC72" s="59"/>
      <c r="BD72" s="41"/>
      <c r="BE72" s="19" t="str">
        <f>IF(Table_Styles[[#This Row],[BB]]&lt;&gt;"",Table_Styles[[#This Row],[BB]],IF(Table_Styles[[#This Row],[BB Default]]&lt;&gt;"",Table_Styles[[#This Row],[BB Default]],""))</f>
        <v/>
      </c>
      <c r="BF72" s="59"/>
      <c r="BG72" s="41"/>
      <c r="BH72" s="19" t="str">
        <f>IF(Table_Styles[[#This Row],[BL]]&lt;&gt;"",Table_Styles[[#This Row],[BL]],IF(Table_Styles[[#This Row],[BL Default]]&lt;&gt;"",Table_Styles[[#This Row],[BL Default]],""))</f>
        <v/>
      </c>
      <c r="BI72" s="41"/>
      <c r="BJ72" s="41"/>
      <c r="BK72" s="19" t="str">
        <f>IF(Table_Styles[[#This Row],[Width]]&lt;&gt;"",Table_Styles[[#This Row],[Width]],IF(Table_Styles[[#This Row],[Width Default]]&lt;&gt;"",Table_Styles[[#This Row],[Width Default]],""))</f>
        <v/>
      </c>
      <c r="BL72" s="41"/>
      <c r="BM72" s="41"/>
      <c r="BN72" s="19" t="str">
        <f>IF(Table_Styles[[#This Row],[Height]]&lt;&gt;"",Table_Styles[[#This Row],[Height]],IF(Table_Styles[[#This Row],[Height Default]]&lt;&gt;"",Table_Styles[[#This Row],[Height Default]],""))</f>
        <v/>
      </c>
      <c r="BO72" s="19"/>
      <c r="BP72" s="19"/>
      <c r="BQ72" s="19" t="str">
        <f>IF(Table_Styles[[#This Row],[Top]]&lt;&gt;"",Table_Styles[[#This Row],[Top]],IF(Table_Styles[[#This Row],[Top Default]]&lt;&gt;"",Table_Styles[[#This Row],[Top Default]],""))</f>
        <v/>
      </c>
      <c r="BR72" s="19"/>
      <c r="BS72" s="19"/>
      <c r="BT72" s="19" t="str">
        <f>IF(Table_Styles[[#This Row],[Right]]&lt;&gt;"",Table_Styles[[#This Row],[Right]],IF(Table_Styles[[#This Row],[Right Default]]&lt;&gt;"",Table_Styles[[#This Row],[Right Default]],""))</f>
        <v/>
      </c>
      <c r="BU72" s="19"/>
      <c r="BV72" s="19"/>
      <c r="BW72" s="19" t="str">
        <f>IF(Table_Styles[[#This Row],[Bottom]]&lt;&gt;"",Table_Styles[[#This Row],[Bottom]],IF(Table_Styles[[#This Row],[Bottom Default]]&lt;&gt;"",Table_Styles[[#This Row],[Bottom Default]],""))</f>
        <v/>
      </c>
      <c r="BX72" s="19"/>
      <c r="BY72" s="19"/>
      <c r="BZ72" s="19" t="str">
        <f>IF(Table_Styles[[#This Row],[Left]]&lt;&gt;"",Table_Styles[[#This Row],[Left]],IF(Table_Styles[[#This Row],[Left Default]]&lt;&gt;"",Table_Styles[[#This Row],[Left Default]],""))</f>
        <v/>
      </c>
      <c r="CA72" s="59"/>
      <c r="CB72" s="22" t="str">
        <f>IF(AND(Table_Styles[[#This Row],[Selector]]&lt;&gt;"",Table_Styles[[#This Row],[Font Family Used]]&lt;&gt;"",Table_Styles[[#This Row],[Font Weight Used]]&lt;&gt;""),Table_Styles[[#This Row],[Font Family Used]]&amp;" "&amp;Table_Styles[[#This Row],[Font Weight Used]],"")</f>
        <v/>
      </c>
      <c r="CC72" s="22" t="str">
        <f ca="1">IF(AND(Table_Styles[[#This Row],[Selector]],COUNTIF(OFFSET(CC:CC,0,0,ROW()-1,1),"="&amp;Table_Styles[[#This Row],[Font]])=0),Table_Styles[[#This Row],[Font]],"")</f>
        <v/>
      </c>
      <c r="CD72" s="22" t="str">
        <f ca="1">IF(Table_Styles[[#This Row],[Unique Font]]&lt;&gt;"",
"{""fontFamily"":"""&amp;Table_Styles[[#This Row],[Font Family Used]]&amp;""",""fontWeight"":"&amp;Table_Styles[[#This Row],[Font Weight Used]]&amp;"}","")</f>
        <v/>
      </c>
      <c r="CE7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-2px</v>
      </c>
      <c r="CF72" s="22" t="str">
        <f>IF(AND(Table_Styles[[#This Row],[Selector]]&lt;&gt;"", Table_Styles[[#This Row],[Config Properties]]&lt;&gt;""),
Table_Styles[[#This Row],[Selector]]&amp;" { "&amp;Table_Styles[[#This Row],[Config Properties]]&amp;" }","")</f>
        <v>.ng-select.search-select formly-field span.input-group-addon svg { margin-left: -2px }</v>
      </c>
      <c r="CG72" s="22" t="str">
        <f xml:space="preserve">
SUBSTITUTE(SUBSTITUTE(SUBSTITUTE(SUBSTITUTE(SUBSTITUTE(SUBSTITUTE(SUBSTITUTE(SUBSTITUTE(Table_Styles[[#This Row],[Config]],
" {","{"),
"{ ","{"),
" }","}"),
"} ","}"),
" ,",","),
", ",","),
" :",":"),
": ",":")</f>
        <v>.ng-select.search-select formly-field span.input-group-addon svg{margin-left:-2px}</v>
      </c>
    </row>
    <row r="73" spans="2:85" ht="21" customHeight="1" thickBot="1">
      <c r="B73" s="67" t="s">
        <v>65</v>
      </c>
      <c r="C73" s="67"/>
      <c r="D73" s="77"/>
      <c r="E73" s="77"/>
      <c r="F73" s="67" t="str">
        <f>IF(Table_Styles[[#This Row],[Font Family]]&lt;&gt;"",Table_Styles[[#This Row],[Font Family]],IF(Table_Styles[[#This Row],[Font Family Default]]&lt;&gt;"",Table_Styles[[#This Row],[Font Family Default]],""))</f>
        <v/>
      </c>
      <c r="G73" s="77"/>
      <c r="H73" s="77"/>
      <c r="I73" s="67" t="str">
        <f>IF(Table_Styles[[#This Row],[Font Size]]&lt;&gt;"",Table_Styles[[#This Row],[Font Size]],IF(Table_Styles[[#This Row],[Font Size Default]]&lt;&gt;"",Table_Styles[[#This Row],[Font Size Default]],""))</f>
        <v/>
      </c>
      <c r="J73" s="77"/>
      <c r="K73" s="77"/>
      <c r="L73" s="67" t="str">
        <f>IF(Table_Styles[[#This Row],[Font Weight]]&lt;&gt;"",Table_Styles[[#This Row],[Font Weight]],IF(Table_Styles[[#This Row],[Font Weight Default]]&lt;&gt;"",Table_Styles[[#This Row],[Font Weight Default]],""))</f>
        <v/>
      </c>
      <c r="M73" s="77"/>
      <c r="N73" s="77"/>
      <c r="O73" s="67" t="str">
        <f>IF(Table_Styles[[#This Row],[Colour]]&lt;&gt;"",Table_Styles[[#This Row],[Colour]],IF(Table_Styles[[#This Row],[Colour Default]]&lt;&gt;"",Table_Styles[[#This Row],[Colour Default]],""))</f>
        <v/>
      </c>
      <c r="P73" s="77"/>
      <c r="Q73" s="77"/>
      <c r="R73" s="67" t="str">
        <f>IF(Table_Styles[[#This Row],[Background]]&lt;&gt;"",Table_Styles[[#This Row],[Background]],IF(Table_Styles[[#This Row],[Background Default]]&lt;&gt;"",Table_Styles[[#This Row],[Background Default]],""))</f>
        <v/>
      </c>
      <c r="S73" s="77"/>
      <c r="T73" s="77"/>
      <c r="U73" s="67" t="str">
        <f>IF(Table_Styles[[#This Row],[Border]]&lt;&gt;"",Table_Styles[[#This Row],[Border]],IF(Table_Styles[[#This Row],[Border Default]]&lt;&gt;"",Table_Styles[[#This Row],[Border Default]],""))</f>
        <v/>
      </c>
      <c r="V73" s="77"/>
      <c r="W73" s="77"/>
      <c r="X73" s="67" t="str">
        <f>IF(Table_Styles[[#This Row],[Border Radius]]&lt;&gt;"",Table_Styles[[#This Row],[Border Radius]],IF(Table_Styles[[#This Row],[Border Radius Default]]&lt;&gt;"",Table_Styles[[#This Row],[Border Radius Default]],""))</f>
        <v/>
      </c>
      <c r="Y73" s="77"/>
      <c r="Z73" s="77"/>
      <c r="AA73" s="67" t="str">
        <f>IF(Table_Styles[[#This Row],[MT]]&lt;&gt;"",Table_Styles[[#This Row],[MT]],IF(Table_Styles[[#This Row],[MT Default]]&lt;&gt;"",Table_Styles[[#This Row],[MT Default]],""))</f>
        <v/>
      </c>
      <c r="AB73" s="77"/>
      <c r="AC73" s="77"/>
      <c r="AD73" s="67" t="str">
        <f>IF(Table_Styles[[#This Row],[MR]]&lt;&gt;"",Table_Styles[[#This Row],[MR]],IF(Table_Styles[[#This Row],[MR Default]]&lt;&gt;"",Table_Styles[[#This Row],[MR Default]],""))</f>
        <v/>
      </c>
      <c r="AE73" s="77"/>
      <c r="AF73" s="77"/>
      <c r="AG73" s="67" t="str">
        <f>IF(Table_Styles[[#This Row],[MB]]&lt;&gt;"",Table_Styles[[#This Row],[MB]],IF(Table_Styles[[#This Row],[MB Default]]&lt;&gt;"",Table_Styles[[#This Row],[MB Default]],""))</f>
        <v/>
      </c>
      <c r="AH73" s="77"/>
      <c r="AI73" s="77"/>
      <c r="AJ73" s="67" t="str">
        <f>IF(Table_Styles[[#This Row],[ML]]&lt;&gt;"",Table_Styles[[#This Row],[ML]],IF(Table_Styles[[#This Row],[ML Default]]&lt;&gt;"",Table_Styles[[#This Row],[ML Default]],""))</f>
        <v/>
      </c>
      <c r="AK73" s="77"/>
      <c r="AL73" s="77"/>
      <c r="AM73" s="67" t="str">
        <f>IF(Table_Styles[[#This Row],[PT]]&lt;&gt;"",Table_Styles[[#This Row],[PT]],IF(Table_Styles[[#This Row],[PT Default]]&lt;&gt;"",Table_Styles[[#This Row],[PT Default]],""))</f>
        <v/>
      </c>
      <c r="AN73" s="77"/>
      <c r="AO73" s="77"/>
      <c r="AP73" s="67" t="str">
        <f>IF(Table_Styles[[#This Row],[PR]]&lt;&gt;"",Table_Styles[[#This Row],[PR]],IF(Table_Styles[[#This Row],[PR Default]]&lt;&gt;"",Table_Styles[[#This Row],[PR Default]],""))</f>
        <v/>
      </c>
      <c r="AQ73" s="77"/>
      <c r="AR73" s="77"/>
      <c r="AS73" s="67" t="str">
        <f>IF(Table_Styles[[#This Row],[PB]]&lt;&gt;"",Table_Styles[[#This Row],[PB]],IF(Table_Styles[[#This Row],[PB Default]]&lt;&gt;"",Table_Styles[[#This Row],[PB Default]],""))</f>
        <v/>
      </c>
      <c r="AT73" s="77"/>
      <c r="AU73" s="77"/>
      <c r="AV73" s="67" t="str">
        <f>IF(Table_Styles[[#This Row],[PL]]&lt;&gt;"",Table_Styles[[#This Row],[PL]],IF(Table_Styles[[#This Row],[PL Default]]&lt;&gt;"",Table_Styles[[#This Row],[PL Default]],""))</f>
        <v/>
      </c>
      <c r="AW73" s="77"/>
      <c r="AX73" s="77"/>
      <c r="AY73" s="67" t="str">
        <f>IF(Table_Styles[[#This Row],[BT]]&lt;&gt;"",Table_Styles[[#This Row],[BT]],IF(Table_Styles[[#This Row],[BT Default]]&lt;&gt;"",Table_Styles[[#This Row],[BT Default]],""))</f>
        <v/>
      </c>
      <c r="AZ73" s="77"/>
      <c r="BA73" s="77"/>
      <c r="BB73" s="67" t="str">
        <f>IF(Table_Styles[[#This Row],[BR]]&lt;&gt;"",Table_Styles[[#This Row],[BR]],IF(Table_Styles[[#This Row],[BR Default]]&lt;&gt;"",Table_Styles[[#This Row],[BR Default]],""))</f>
        <v/>
      </c>
      <c r="BC73" s="77"/>
      <c r="BD73" s="77"/>
      <c r="BE73" s="67" t="str">
        <f>IF(Table_Styles[[#This Row],[BB]]&lt;&gt;"",Table_Styles[[#This Row],[BB]],IF(Table_Styles[[#This Row],[BB Default]]&lt;&gt;"",Table_Styles[[#This Row],[BB Default]],""))</f>
        <v/>
      </c>
      <c r="BF73" s="77"/>
      <c r="BG73" s="77"/>
      <c r="BH73" s="67" t="str">
        <f>IF(Table_Styles[[#This Row],[BL]]&lt;&gt;"",Table_Styles[[#This Row],[BL]],IF(Table_Styles[[#This Row],[BL Default]]&lt;&gt;"",Table_Styles[[#This Row],[BL Default]],""))</f>
        <v/>
      </c>
      <c r="BI73" s="77"/>
      <c r="BJ73" s="77"/>
      <c r="BK73" s="67" t="str">
        <f>IF(Table_Styles[[#This Row],[Width]]&lt;&gt;"",Table_Styles[[#This Row],[Width]],IF(Table_Styles[[#This Row],[Width Default]]&lt;&gt;"",Table_Styles[[#This Row],[Width Default]],""))</f>
        <v/>
      </c>
      <c r="BL73" s="77"/>
      <c r="BM73" s="77"/>
      <c r="BN73" s="67" t="str">
        <f>IF(Table_Styles[[#This Row],[Height]]&lt;&gt;"",Table_Styles[[#This Row],[Height]],IF(Table_Styles[[#This Row],[Height Default]]&lt;&gt;"",Table_Styles[[#This Row],[Height Default]],""))</f>
        <v/>
      </c>
      <c r="BO73" s="67"/>
      <c r="BP73" s="67"/>
      <c r="BQ73" s="67" t="str">
        <f>IF(Table_Styles[[#This Row],[Top]]&lt;&gt;"",Table_Styles[[#This Row],[Top]],IF(Table_Styles[[#This Row],[Top Default]]&lt;&gt;"",Table_Styles[[#This Row],[Top Default]],""))</f>
        <v/>
      </c>
      <c r="BR73" s="67"/>
      <c r="BS73" s="67"/>
      <c r="BT73" s="67" t="str">
        <f>IF(Table_Styles[[#This Row],[Right]]&lt;&gt;"",Table_Styles[[#This Row],[Right]],IF(Table_Styles[[#This Row],[Right Default]]&lt;&gt;"",Table_Styles[[#This Row],[Right Default]],""))</f>
        <v/>
      </c>
      <c r="BU73" s="67"/>
      <c r="BV73" s="67"/>
      <c r="BW73" s="67" t="str">
        <f>IF(Table_Styles[[#This Row],[Bottom]]&lt;&gt;"",Table_Styles[[#This Row],[Bottom]],IF(Table_Styles[[#This Row],[Bottom Default]]&lt;&gt;"",Table_Styles[[#This Row],[Bottom Default]],""))</f>
        <v/>
      </c>
      <c r="BX73" s="67"/>
      <c r="BY73" s="67"/>
      <c r="BZ73" s="67" t="str">
        <f>IF(Table_Styles[[#This Row],[Left]]&lt;&gt;"",Table_Styles[[#This Row],[Left]],IF(Table_Styles[[#This Row],[Left Default]]&lt;&gt;"",Table_Styles[[#This Row],[Left Default]],""))</f>
        <v/>
      </c>
      <c r="CA73" s="77"/>
      <c r="CB73" s="67" t="str">
        <f>IF(AND(Table_Styles[[#This Row],[Selector]]&lt;&gt;"",Table_Styles[[#This Row],[Font Family Used]]&lt;&gt;"",Table_Styles[[#This Row],[Font Weight Used]]&lt;&gt;""),Table_Styles[[#This Row],[Font Family Used]]&amp;" "&amp;Table_Styles[[#This Row],[Font Weight Used]],"")</f>
        <v/>
      </c>
      <c r="CC73" s="67" t="str">
        <f ca="1">IF(AND(Table_Styles[[#This Row],[Selector]],COUNTIF(OFFSET(CC:CC,0,0,ROW()-1,1),"="&amp;Table_Styles[[#This Row],[Font]])=0),Table_Styles[[#This Row],[Font]],"")</f>
        <v/>
      </c>
      <c r="CD73" s="67" t="str">
        <f ca="1">IF(Table_Styles[[#This Row],[Unique Font]]&lt;&gt;"",
"{""fontFamily"":"""&amp;Table_Styles[[#This Row],[Font Family Used]]&amp;""",""fontWeight"":"&amp;Table_Styles[[#This Row],[Font Weight Used]]&amp;"}","")</f>
        <v/>
      </c>
      <c r="CE73"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3" s="67" t="str">
        <f>IF(AND(Table_Styles[[#This Row],[Selector]]&lt;&gt;"", Table_Styles[[#This Row],[Config Properties]]&lt;&gt;""),
Table_Styles[[#This Row],[Selector]]&amp;" { "&amp;Table_Styles[[#This Row],[Config Properties]]&amp;" }","")</f>
        <v/>
      </c>
      <c r="CG73" s="67" t="str">
        <f xml:space="preserve">
SUBSTITUTE(SUBSTITUTE(SUBSTITUTE(SUBSTITUTE(SUBSTITUTE(SUBSTITUTE(SUBSTITUTE(SUBSTITUTE(Table_Styles[[#This Row],[Config]],
" {","{"),
"{ ","{"),
" }","}"),
"} ","}"),
" ,",","),
", ",","),
" :",":"),
": ",":")</f>
        <v/>
      </c>
    </row>
    <row r="74" spans="2:85" ht="21" customHeight="1">
      <c r="B74" s="22" t="s">
        <v>385</v>
      </c>
      <c r="C74" s="44" t="s">
        <v>386</v>
      </c>
      <c r="D74" s="41"/>
      <c r="E74" s="41"/>
      <c r="F74" s="19" t="str">
        <f>IF(Table_Styles[[#This Row],[Font Family]]&lt;&gt;"",Table_Styles[[#This Row],[Font Family]],IF(Table_Styles[[#This Row],[Font Family Default]]&lt;&gt;"",Table_Styles[[#This Row],[Font Family Default]],""))</f>
        <v/>
      </c>
      <c r="G74" s="41"/>
      <c r="H74" s="43"/>
      <c r="I74" s="19" t="str">
        <f>IF(Table_Styles[[#This Row],[Font Size]]&lt;&gt;"",Table_Styles[[#This Row],[Font Size]],IF(Table_Styles[[#This Row],[Font Size Default]]&lt;&gt;"",Table_Styles[[#This Row],[Font Size Default]],""))</f>
        <v/>
      </c>
      <c r="J74" s="41"/>
      <c r="K74" s="41"/>
      <c r="L74" s="19" t="str">
        <f>IF(Table_Styles[[#This Row],[Font Weight]]&lt;&gt;"",Table_Styles[[#This Row],[Font Weight]],IF(Table_Styles[[#This Row],[Font Weight Default]]&lt;&gt;"",Table_Styles[[#This Row],[Font Weight Default]],""))</f>
        <v/>
      </c>
      <c r="M74" s="41"/>
      <c r="N74" s="41"/>
      <c r="O74" s="19" t="str">
        <f>IF(Table_Styles[[#This Row],[Colour]]&lt;&gt;"",Table_Styles[[#This Row],[Colour]],IF(Table_Styles[[#This Row],[Colour Default]]&lt;&gt;"",Table_Styles[[#This Row],[Colour Default]],""))</f>
        <v/>
      </c>
      <c r="P74" s="41"/>
      <c r="Q74" s="43"/>
      <c r="R74" s="19" t="str">
        <f>IF(Table_Styles[[#This Row],[Background]]&lt;&gt;"",Table_Styles[[#This Row],[Background]],IF(Table_Styles[[#This Row],[Background Default]]&lt;&gt;"",Table_Styles[[#This Row],[Background Default]],""))</f>
        <v/>
      </c>
      <c r="S74" s="41"/>
      <c r="T74" s="41"/>
      <c r="U74" s="19" t="str">
        <f>IF(Table_Styles[[#This Row],[Border]]&lt;&gt;"",Table_Styles[[#This Row],[Border]],IF(Table_Styles[[#This Row],[Border Default]]&lt;&gt;"",Table_Styles[[#This Row],[Border Default]],""))</f>
        <v/>
      </c>
      <c r="V74" s="41"/>
      <c r="W74" s="43" t="s">
        <v>345</v>
      </c>
      <c r="X74" s="19" t="str">
        <f>IF(Table_Styles[[#This Row],[Border Radius]]&lt;&gt;"",Table_Styles[[#This Row],[Border Radius]],IF(Table_Styles[[#This Row],[Border Radius Default]]&lt;&gt;"",Table_Styles[[#This Row],[Border Radius Default]],""))</f>
        <v>5px</v>
      </c>
      <c r="Y74" s="41"/>
      <c r="Z74" s="43" t="s">
        <v>322</v>
      </c>
      <c r="AA74" s="19" t="str">
        <f>IF(Table_Styles[[#This Row],[MT]]&lt;&gt;"",Table_Styles[[#This Row],[MT]],IF(Table_Styles[[#This Row],[MT Default]]&lt;&gt;"",Table_Styles[[#This Row],[MT Default]],""))</f>
        <v>30px</v>
      </c>
      <c r="AB74" s="41"/>
      <c r="AC74" s="41"/>
      <c r="AD74" s="19" t="str">
        <f>IF(Table_Styles[[#This Row],[MR]]&lt;&gt;"",Table_Styles[[#This Row],[MR]],IF(Table_Styles[[#This Row],[MR Default]]&lt;&gt;"",Table_Styles[[#This Row],[MR Default]],""))</f>
        <v/>
      </c>
      <c r="AE74" s="41"/>
      <c r="AF74" s="41"/>
      <c r="AG74" s="19" t="str">
        <f>IF(Table_Styles[[#This Row],[MB]]&lt;&gt;"",Table_Styles[[#This Row],[MB]],IF(Table_Styles[[#This Row],[MB Default]]&lt;&gt;"",Table_Styles[[#This Row],[MB Default]],""))</f>
        <v/>
      </c>
      <c r="AH74" s="41"/>
      <c r="AI74" s="41"/>
      <c r="AJ74" s="19" t="str">
        <f>IF(Table_Styles[[#This Row],[ML]]&lt;&gt;"",Table_Styles[[#This Row],[ML]],IF(Table_Styles[[#This Row],[ML Default]]&lt;&gt;"",Table_Styles[[#This Row],[ML Default]],""))</f>
        <v/>
      </c>
      <c r="AK74" s="41"/>
      <c r="AL74" s="43" t="s">
        <v>406</v>
      </c>
      <c r="AM74" s="19" t="str">
        <f>IF(Table_Styles[[#This Row],[PT]]&lt;&gt;"",Table_Styles[[#This Row],[PT]],IF(Table_Styles[[#This Row],[PT Default]]&lt;&gt;"",Table_Styles[[#This Row],[PT Default]],""))</f>
        <v>16px</v>
      </c>
      <c r="AN74" s="41"/>
      <c r="AO74" s="43" t="s">
        <v>406</v>
      </c>
      <c r="AP74" s="19" t="str">
        <f>IF(Table_Styles[[#This Row],[PR]]&lt;&gt;"",Table_Styles[[#This Row],[PR]],IF(Table_Styles[[#This Row],[PR Default]]&lt;&gt;"",Table_Styles[[#This Row],[PR Default]],""))</f>
        <v>16px</v>
      </c>
      <c r="AQ74" s="41"/>
      <c r="AR74" s="43" t="s">
        <v>406</v>
      </c>
      <c r="AS74" s="19" t="str">
        <f>IF(Table_Styles[[#This Row],[PB]]&lt;&gt;"",Table_Styles[[#This Row],[PB]],IF(Table_Styles[[#This Row],[PB Default]]&lt;&gt;"",Table_Styles[[#This Row],[PB Default]],""))</f>
        <v>16px</v>
      </c>
      <c r="AT74" s="41"/>
      <c r="AU74" s="43" t="s">
        <v>406</v>
      </c>
      <c r="AV74" s="19" t="str">
        <f>IF(Table_Styles[[#This Row],[PL]]&lt;&gt;"",Table_Styles[[#This Row],[PL]],IF(Table_Styles[[#This Row],[PL Default]]&lt;&gt;"",Table_Styles[[#This Row],[PL Default]],""))</f>
        <v>16px</v>
      </c>
      <c r="AW74" s="41"/>
      <c r="AX74" s="41"/>
      <c r="AY74" s="19" t="str">
        <f>IF(Table_Styles[[#This Row],[BT]]&lt;&gt;"",Table_Styles[[#This Row],[BT]],IF(Table_Styles[[#This Row],[BT Default]]&lt;&gt;"",Table_Styles[[#This Row],[BT Default]],""))</f>
        <v/>
      </c>
      <c r="AZ74" s="41"/>
      <c r="BA74" s="41"/>
      <c r="BB74" s="19" t="str">
        <f>IF(Table_Styles[[#This Row],[BR]]&lt;&gt;"",Table_Styles[[#This Row],[BR]],IF(Table_Styles[[#This Row],[BR Default]]&lt;&gt;"",Table_Styles[[#This Row],[BR Default]],""))</f>
        <v/>
      </c>
      <c r="BC74" s="41"/>
      <c r="BD74" s="41"/>
      <c r="BE74" s="19" t="str">
        <f>IF(Table_Styles[[#This Row],[BB]]&lt;&gt;"",Table_Styles[[#This Row],[BB]],IF(Table_Styles[[#This Row],[BB Default]]&lt;&gt;"",Table_Styles[[#This Row],[BB Default]],""))</f>
        <v/>
      </c>
      <c r="BF74" s="41"/>
      <c r="BG74" s="41"/>
      <c r="BH74" s="19" t="str">
        <f>IF(Table_Styles[[#This Row],[BL]]&lt;&gt;"",Table_Styles[[#This Row],[BL]],IF(Table_Styles[[#This Row],[BL Default]]&lt;&gt;"",Table_Styles[[#This Row],[BL Default]],""))</f>
        <v/>
      </c>
      <c r="BI74" s="41"/>
      <c r="BJ74" s="41"/>
      <c r="BK74" s="19" t="str">
        <f>IF(Table_Styles[[#This Row],[Width]]&lt;&gt;"",Table_Styles[[#This Row],[Width]],IF(Table_Styles[[#This Row],[Width Default]]&lt;&gt;"",Table_Styles[[#This Row],[Width Default]],""))</f>
        <v/>
      </c>
      <c r="BL74" s="41"/>
      <c r="BM74" s="41"/>
      <c r="BN74" s="19" t="str">
        <f>IF(Table_Styles[[#This Row],[Height]]&lt;&gt;"",Table_Styles[[#This Row],[Height]],IF(Table_Styles[[#This Row],[Height Default]]&lt;&gt;"",Table_Styles[[#This Row],[Height Default]],""))</f>
        <v/>
      </c>
      <c r="BO74" s="19"/>
      <c r="BP74" s="19"/>
      <c r="BQ74" s="19" t="str">
        <f>IF(Table_Styles[[#This Row],[Top]]&lt;&gt;"",Table_Styles[[#This Row],[Top]],IF(Table_Styles[[#This Row],[Top Default]]&lt;&gt;"",Table_Styles[[#This Row],[Top Default]],""))</f>
        <v/>
      </c>
      <c r="BR74" s="19"/>
      <c r="BS74" s="19"/>
      <c r="BT74" s="19" t="str">
        <f>IF(Table_Styles[[#This Row],[Right]]&lt;&gt;"",Table_Styles[[#This Row],[Right]],IF(Table_Styles[[#This Row],[Right Default]]&lt;&gt;"",Table_Styles[[#This Row],[Right Default]],""))</f>
        <v/>
      </c>
      <c r="BU74" s="19"/>
      <c r="BV74" s="19"/>
      <c r="BW74" s="19" t="str">
        <f>IF(Table_Styles[[#This Row],[Bottom]]&lt;&gt;"",Table_Styles[[#This Row],[Bottom]],IF(Table_Styles[[#This Row],[Bottom Default]]&lt;&gt;"",Table_Styles[[#This Row],[Bottom Default]],""))</f>
        <v/>
      </c>
      <c r="BX74" s="19"/>
      <c r="BY74" s="19"/>
      <c r="BZ74" s="19" t="str">
        <f>IF(Table_Styles[[#This Row],[Left]]&lt;&gt;"",Table_Styles[[#This Row],[Left]],IF(Table_Styles[[#This Row],[Left Default]]&lt;&gt;"",Table_Styles[[#This Row],[Left Default]],""))</f>
        <v/>
      </c>
      <c r="CA74" s="39" t="s">
        <v>890</v>
      </c>
      <c r="CB74" s="22" t="str">
        <f>IF(AND(Table_Styles[[#This Row],[Selector]]&lt;&gt;"",Table_Styles[[#This Row],[Font Family Used]]&lt;&gt;"",Table_Styles[[#This Row],[Font Weight Used]]&lt;&gt;""),Table_Styles[[#This Row],[Font Family Used]]&amp;" "&amp;Table_Styles[[#This Row],[Font Weight Used]],"")</f>
        <v/>
      </c>
      <c r="CC74" s="22" t="str">
        <f ca="1">IF(AND(Table_Styles[[#This Row],[Selector]],COUNTIF(OFFSET(CC:CC,0,0,ROW()-1,1),"="&amp;Table_Styles[[#This Row],[Font]])=0),Table_Styles[[#This Row],[Font]],"")</f>
        <v/>
      </c>
      <c r="CD74" s="22" t="str">
        <f ca="1">IF(Table_Styles[[#This Row],[Unique Font]]&lt;&gt;"",
"{""fontFamily"":"""&amp;Table_Styles[[#This Row],[Font Family Used]]&amp;""",""fontWeight"":"&amp;Table_Styles[[#This Row],[Font Weight Used]]&amp;"}","")</f>
        <v/>
      </c>
      <c r="CE7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border-radius: 5px;margin-top: 30px;padding-top: 16px;padding-right: 16px;padding-bottom: 16px;padding-left: 16px;box-shadow: 0 1px 3px rgba(0,0,0,0.12), 0 1px 2px rgba(0,0,0,0.24);</v>
      </c>
      <c r="CF74" s="22" t="str">
        <f>IF(AND(Table_Styles[[#This Row],[Selector]]&lt;&gt;"", Table_Styles[[#This Row],[Config Properties]]&lt;&gt;""),
Table_Styles[[#This Row],[Selector]]&amp;" { "&amp;Table_Styles[[#This Row],[Config Properties]]&amp;" }","")</f>
        <v>formly-field .repeating-question-set { border-radius: 5px;margin-top: 30px;padding-top: 16px;padding-right: 16px;padding-bottom: 16px;padding-left: 16px;box-shadow: 0 1px 3px rgba(0,0,0,0.12), 0 1px 2px rgba(0,0,0,0.24); }</v>
      </c>
      <c r="CG74" s="22" t="str">
        <f xml:space="preserve">
SUBSTITUTE(SUBSTITUTE(SUBSTITUTE(SUBSTITUTE(SUBSTITUTE(SUBSTITUTE(SUBSTITUTE(SUBSTITUTE(Table_Styles[[#This Row],[Config]],
" {","{"),
"{ ","{"),
" }","}"),
"} ","}"),
" ,",","),
", ",","),
" :",":"),
": ",":")</f>
        <v>formly-field .repeating-question-set{border-radius:5px;margin-top:30px;padding-top:16px;padding-right:16px;padding-bottom:16px;padding-left:16px;box-shadow:0 1px 3px rgba(0,0,0,0.12),0 1px 2px rgba(0,0,0,0.24);}</v>
      </c>
    </row>
    <row r="75" spans="2:85" ht="21" customHeight="1">
      <c r="B75" s="44" t="s">
        <v>970</v>
      </c>
      <c r="C75" s="44" t="s">
        <v>971</v>
      </c>
      <c r="D75" s="41"/>
      <c r="E75" s="41"/>
      <c r="F75" s="19" t="str">
        <f>IF(Table_Styles[[#This Row],[Font Family]]&lt;&gt;"",Table_Styles[[#This Row],[Font Family]],IF(Table_Styles[[#This Row],[Font Family Default]]&lt;&gt;"",Table_Styles[[#This Row],[Font Family Default]],""))</f>
        <v/>
      </c>
      <c r="G75" s="41"/>
      <c r="H75" s="43"/>
      <c r="I75" s="19" t="str">
        <f>IF(Table_Styles[[#This Row],[Font Size]]&lt;&gt;"",Table_Styles[[#This Row],[Font Size]],IF(Table_Styles[[#This Row],[Font Size Default]]&lt;&gt;"",Table_Styles[[#This Row],[Font Size Default]],""))</f>
        <v/>
      </c>
      <c r="J75" s="41"/>
      <c r="K75" s="41"/>
      <c r="L75" s="19" t="str">
        <f>IF(Table_Styles[[#This Row],[Font Weight]]&lt;&gt;"",Table_Styles[[#This Row],[Font Weight]],IF(Table_Styles[[#This Row],[Font Weight Default]]&lt;&gt;"",Table_Styles[[#This Row],[Font Weight Default]],""))</f>
        <v/>
      </c>
      <c r="M75" s="41"/>
      <c r="N75" s="41"/>
      <c r="O75" s="19" t="str">
        <f>IF(Table_Styles[[#This Row],[Colour]]&lt;&gt;"",Table_Styles[[#This Row],[Colour]],IF(Table_Styles[[#This Row],[Colour Default]]&lt;&gt;"",Table_Styles[[#This Row],[Colour Default]],""))</f>
        <v/>
      </c>
      <c r="P75" s="41"/>
      <c r="Q75" s="43"/>
      <c r="R75" s="19" t="str">
        <f>IF(Table_Styles[[#This Row],[Background]]&lt;&gt;"",Table_Styles[[#This Row],[Background]],IF(Table_Styles[[#This Row],[Background Default]]&lt;&gt;"",Table_Styles[[#This Row],[Background Default]],""))</f>
        <v/>
      </c>
      <c r="S75" s="41"/>
      <c r="T75" s="41"/>
      <c r="U75" s="19" t="str">
        <f>IF(Table_Styles[[#This Row],[Border]]&lt;&gt;"",Table_Styles[[#This Row],[Border]],IF(Table_Styles[[#This Row],[Border Default]]&lt;&gt;"",Table_Styles[[#This Row],[Border Default]],""))</f>
        <v/>
      </c>
      <c r="V75" s="41"/>
      <c r="W75" s="43"/>
      <c r="X75" s="19" t="str">
        <f>IF(Table_Styles[[#This Row],[Border Radius]]&lt;&gt;"",Table_Styles[[#This Row],[Border Radius]],IF(Table_Styles[[#This Row],[Border Radius Default]]&lt;&gt;"",Table_Styles[[#This Row],[Border Radius Default]],""))</f>
        <v/>
      </c>
      <c r="Y75" s="41"/>
      <c r="Z75" s="43" t="s">
        <v>132</v>
      </c>
      <c r="AA75" s="19" t="str">
        <f>IF(Table_Styles[[#This Row],[MT]]&lt;&gt;"",Table_Styles[[#This Row],[MT]],IF(Table_Styles[[#This Row],[MT Default]]&lt;&gt;"",Table_Styles[[#This Row],[MT Default]],""))</f>
        <v>0</v>
      </c>
      <c r="AB75" s="41"/>
      <c r="AC75" s="41"/>
      <c r="AD75" s="19" t="str">
        <f>IF(Table_Styles[[#This Row],[MR]]&lt;&gt;"",Table_Styles[[#This Row],[MR]],IF(Table_Styles[[#This Row],[MR Default]]&lt;&gt;"",Table_Styles[[#This Row],[MR Default]],""))</f>
        <v/>
      </c>
      <c r="AE75" s="41"/>
      <c r="AF75" s="41"/>
      <c r="AG75" s="19" t="str">
        <f>IF(Table_Styles[[#This Row],[MB]]&lt;&gt;"",Table_Styles[[#This Row],[MB]],IF(Table_Styles[[#This Row],[MB Default]]&lt;&gt;"",Table_Styles[[#This Row],[MB Default]],""))</f>
        <v/>
      </c>
      <c r="AH75" s="41"/>
      <c r="AI75" s="41"/>
      <c r="AJ75" s="19" t="str">
        <f>IF(Table_Styles[[#This Row],[ML]]&lt;&gt;"",Table_Styles[[#This Row],[ML]],IF(Table_Styles[[#This Row],[ML Default]]&lt;&gt;"",Table_Styles[[#This Row],[ML Default]],""))</f>
        <v/>
      </c>
      <c r="AK75" s="41"/>
      <c r="AL75" s="43"/>
      <c r="AM75" s="19" t="str">
        <f>IF(Table_Styles[[#This Row],[PT]]&lt;&gt;"",Table_Styles[[#This Row],[PT]],IF(Table_Styles[[#This Row],[PT Default]]&lt;&gt;"",Table_Styles[[#This Row],[PT Default]],""))</f>
        <v/>
      </c>
      <c r="AN75" s="41"/>
      <c r="AO75" s="43"/>
      <c r="AP75" s="19" t="str">
        <f>IF(Table_Styles[[#This Row],[PR]]&lt;&gt;"",Table_Styles[[#This Row],[PR]],IF(Table_Styles[[#This Row],[PR Default]]&lt;&gt;"",Table_Styles[[#This Row],[PR Default]],""))</f>
        <v/>
      </c>
      <c r="AQ75" s="41"/>
      <c r="AR75" s="43"/>
      <c r="AS75" s="19" t="str">
        <f>IF(Table_Styles[[#This Row],[PB]]&lt;&gt;"",Table_Styles[[#This Row],[PB]],IF(Table_Styles[[#This Row],[PB Default]]&lt;&gt;"",Table_Styles[[#This Row],[PB Default]],""))</f>
        <v/>
      </c>
      <c r="AT75" s="41"/>
      <c r="AU75" s="43"/>
      <c r="AV75" s="19" t="str">
        <f>IF(Table_Styles[[#This Row],[PL]]&lt;&gt;"",Table_Styles[[#This Row],[PL]],IF(Table_Styles[[#This Row],[PL Default]]&lt;&gt;"",Table_Styles[[#This Row],[PL Default]],""))</f>
        <v/>
      </c>
      <c r="AW75" s="41"/>
      <c r="AX75" s="41"/>
      <c r="AY75" s="19" t="str">
        <f>IF(Table_Styles[[#This Row],[BT]]&lt;&gt;"",Table_Styles[[#This Row],[BT]],IF(Table_Styles[[#This Row],[BT Default]]&lt;&gt;"",Table_Styles[[#This Row],[BT Default]],""))</f>
        <v/>
      </c>
      <c r="AZ75" s="41"/>
      <c r="BA75" s="41"/>
      <c r="BB75" s="19" t="str">
        <f>IF(Table_Styles[[#This Row],[BR]]&lt;&gt;"",Table_Styles[[#This Row],[BR]],IF(Table_Styles[[#This Row],[BR Default]]&lt;&gt;"",Table_Styles[[#This Row],[BR Default]],""))</f>
        <v/>
      </c>
      <c r="BC75" s="41"/>
      <c r="BD75" s="41"/>
      <c r="BE75" s="19" t="str">
        <f>IF(Table_Styles[[#This Row],[BB]]&lt;&gt;"",Table_Styles[[#This Row],[BB]],IF(Table_Styles[[#This Row],[BB Default]]&lt;&gt;"",Table_Styles[[#This Row],[BB Default]],""))</f>
        <v/>
      </c>
      <c r="BF75" s="41"/>
      <c r="BG75" s="41"/>
      <c r="BH75" s="19" t="str">
        <f>IF(Table_Styles[[#This Row],[BL]]&lt;&gt;"",Table_Styles[[#This Row],[BL]],IF(Table_Styles[[#This Row],[BL Default]]&lt;&gt;"",Table_Styles[[#This Row],[BL Default]],""))</f>
        <v/>
      </c>
      <c r="BI75" s="41"/>
      <c r="BJ75" s="41"/>
      <c r="BK75" s="19" t="str">
        <f>IF(Table_Styles[[#This Row],[Width]]&lt;&gt;"",Table_Styles[[#This Row],[Width]],IF(Table_Styles[[#This Row],[Width Default]]&lt;&gt;"",Table_Styles[[#This Row],[Width Default]],""))</f>
        <v/>
      </c>
      <c r="BL75" s="41"/>
      <c r="BM75" s="41"/>
      <c r="BN75" s="19" t="str">
        <f>IF(Table_Styles[[#This Row],[Height]]&lt;&gt;"",Table_Styles[[#This Row],[Height]],IF(Table_Styles[[#This Row],[Height Default]]&lt;&gt;"",Table_Styles[[#This Row],[Height Default]],""))</f>
        <v/>
      </c>
      <c r="BO75" s="19"/>
      <c r="BP75" s="19"/>
      <c r="BQ75" s="19" t="str">
        <f>IF(Table_Styles[[#This Row],[Top]]&lt;&gt;"",Table_Styles[[#This Row],[Top]],IF(Table_Styles[[#This Row],[Top Default]]&lt;&gt;"",Table_Styles[[#This Row],[Top Default]],""))</f>
        <v/>
      </c>
      <c r="BR75" s="19"/>
      <c r="BS75" s="19"/>
      <c r="BT75" s="19" t="str">
        <f>IF(Table_Styles[[#This Row],[Right]]&lt;&gt;"",Table_Styles[[#This Row],[Right]],IF(Table_Styles[[#This Row],[Right Default]]&lt;&gt;"",Table_Styles[[#This Row],[Right Default]],""))</f>
        <v/>
      </c>
      <c r="BU75" s="19"/>
      <c r="BV75" s="19"/>
      <c r="BW75" s="19" t="str">
        <f>IF(Table_Styles[[#This Row],[Bottom]]&lt;&gt;"",Table_Styles[[#This Row],[Bottom]],IF(Table_Styles[[#This Row],[Bottom Default]]&lt;&gt;"",Table_Styles[[#This Row],[Bottom Default]],""))</f>
        <v/>
      </c>
      <c r="BX75" s="19"/>
      <c r="BY75" s="19"/>
      <c r="BZ75" s="19" t="str">
        <f>IF(Table_Styles[[#This Row],[Left]]&lt;&gt;"",Table_Styles[[#This Row],[Left]],IF(Table_Styles[[#This Row],[Left Default]]&lt;&gt;"",Table_Styles[[#This Row],[Left Default]],""))</f>
        <v/>
      </c>
      <c r="CA75" s="19"/>
      <c r="CB75" s="22" t="str">
        <f>IF(AND(Table_Styles[[#This Row],[Selector]]&lt;&gt;"",Table_Styles[[#This Row],[Font Family Used]]&lt;&gt;"",Table_Styles[[#This Row],[Font Weight Used]]&lt;&gt;""),Table_Styles[[#This Row],[Font Family Used]]&amp;" "&amp;Table_Styles[[#This Row],[Font Weight Used]],"")</f>
        <v/>
      </c>
      <c r="CC75" s="22" t="str">
        <f ca="1">IF(AND(Table_Styles[[#This Row],[Selector]],COUNTIF(OFFSET(CC:CC,0,0,ROW()-1,1),"="&amp;Table_Styles[[#This Row],[Font]])=0),Table_Styles[[#This Row],[Font]],"")</f>
        <v/>
      </c>
      <c r="CD75" s="22" t="str">
        <f ca="1">IF(Table_Styles[[#This Row],[Unique Font]]&lt;&gt;"",
"{""fontFamily"":"""&amp;Table_Styles[[#This Row],[Font Family Used]]&amp;""",""fontWeight"":"&amp;Table_Styles[[#This Row],[Font Weight Used]]&amp;"}","")</f>
        <v/>
      </c>
      <c r="CE7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v>
      </c>
      <c r="CF75" s="22" t="str">
        <f>IF(AND(Table_Styles[[#This Row],[Selector]]&lt;&gt;"", Table_Styles[[#This Row],[Config Properties]]&lt;&gt;""),
Table_Styles[[#This Row],[Selector]]&amp;" { "&amp;Table_Styles[[#This Row],[Config Properties]]&amp;" }","")</f>
        <v>formly-field .repeating-question-set h2 { margin-top: 0 }</v>
      </c>
      <c r="CG75" s="22" t="str">
        <f xml:space="preserve">
SUBSTITUTE(SUBSTITUTE(SUBSTITUTE(SUBSTITUTE(SUBSTITUTE(SUBSTITUTE(SUBSTITUTE(SUBSTITUTE(Table_Styles[[#This Row],[Config]],
" {","{"),
"{ ","{"),
" }","}"),
"} ","}"),
" ,",","),
", ",","),
" :",":"),
": ",":")</f>
        <v>formly-field .repeating-question-set h2{margin-top:0}</v>
      </c>
    </row>
    <row r="76" spans="2:85" ht="21" customHeight="1">
      <c r="B76" s="44" t="s">
        <v>969</v>
      </c>
      <c r="C76" s="44" t="s">
        <v>972</v>
      </c>
      <c r="D76" s="41"/>
      <c r="E76" s="41"/>
      <c r="F76" s="19" t="str">
        <f>IF(Table_Styles[[#This Row],[Font Family]]&lt;&gt;"",Table_Styles[[#This Row],[Font Family]],IF(Table_Styles[[#This Row],[Font Family Default]]&lt;&gt;"",Table_Styles[[#This Row],[Font Family Default]],""))</f>
        <v/>
      </c>
      <c r="G76" s="41"/>
      <c r="H76" s="43"/>
      <c r="I76" s="19" t="str">
        <f>IF(Table_Styles[[#This Row],[Font Size]]&lt;&gt;"",Table_Styles[[#This Row],[Font Size]],IF(Table_Styles[[#This Row],[Font Size Default]]&lt;&gt;"",Table_Styles[[#This Row],[Font Size Default]],""))</f>
        <v/>
      </c>
      <c r="J76" s="41"/>
      <c r="K76" s="41"/>
      <c r="L76" s="19" t="str">
        <f>IF(Table_Styles[[#This Row],[Font Weight]]&lt;&gt;"",Table_Styles[[#This Row],[Font Weight]],IF(Table_Styles[[#This Row],[Font Weight Default]]&lt;&gt;"",Table_Styles[[#This Row],[Font Weight Default]],""))</f>
        <v/>
      </c>
      <c r="M76" s="41"/>
      <c r="N76" s="41"/>
      <c r="O76" s="19" t="str">
        <f>IF(Table_Styles[[#This Row],[Colour]]&lt;&gt;"",Table_Styles[[#This Row],[Colour]],IF(Table_Styles[[#This Row],[Colour Default]]&lt;&gt;"",Table_Styles[[#This Row],[Colour Default]],""))</f>
        <v/>
      </c>
      <c r="P76" s="41"/>
      <c r="Q76" s="43"/>
      <c r="R76" s="19" t="str">
        <f>IF(Table_Styles[[#This Row],[Background]]&lt;&gt;"",Table_Styles[[#This Row],[Background]],IF(Table_Styles[[#This Row],[Background Default]]&lt;&gt;"",Table_Styles[[#This Row],[Background Default]],""))</f>
        <v/>
      </c>
      <c r="S76" s="41"/>
      <c r="T76" s="41"/>
      <c r="U76" s="19" t="str">
        <f>IF(Table_Styles[[#This Row],[Border]]&lt;&gt;"",Table_Styles[[#This Row],[Border]],IF(Table_Styles[[#This Row],[Border Default]]&lt;&gt;"",Table_Styles[[#This Row],[Border Default]],""))</f>
        <v/>
      </c>
      <c r="V76" s="41"/>
      <c r="W76" s="43"/>
      <c r="X76" s="19" t="str">
        <f>IF(Table_Styles[[#This Row],[Border Radius]]&lt;&gt;"",Table_Styles[[#This Row],[Border Radius]],IF(Table_Styles[[#This Row],[Border Radius Default]]&lt;&gt;"",Table_Styles[[#This Row],[Border Radius Default]],""))</f>
        <v/>
      </c>
      <c r="Y76" s="41"/>
      <c r="Z76" s="43" t="s">
        <v>132</v>
      </c>
      <c r="AA76" s="19" t="str">
        <f>IF(Table_Styles[[#This Row],[MT]]&lt;&gt;"",Table_Styles[[#This Row],[MT]],IF(Table_Styles[[#This Row],[MT Default]]&lt;&gt;"",Table_Styles[[#This Row],[MT Default]],""))</f>
        <v>0</v>
      </c>
      <c r="AB76" s="41"/>
      <c r="AC76" s="41"/>
      <c r="AD76" s="19" t="str">
        <f>IF(Table_Styles[[#This Row],[MR]]&lt;&gt;"",Table_Styles[[#This Row],[MR]],IF(Table_Styles[[#This Row],[MR Default]]&lt;&gt;"",Table_Styles[[#This Row],[MR Default]],""))</f>
        <v/>
      </c>
      <c r="AE76" s="41"/>
      <c r="AF76" s="41"/>
      <c r="AG76" s="19" t="str">
        <f>IF(Table_Styles[[#This Row],[MB]]&lt;&gt;"",Table_Styles[[#This Row],[MB]],IF(Table_Styles[[#This Row],[MB Default]]&lt;&gt;"",Table_Styles[[#This Row],[MB Default]],""))</f>
        <v/>
      </c>
      <c r="AH76" s="41"/>
      <c r="AI76" s="41"/>
      <c r="AJ76" s="19" t="str">
        <f>IF(Table_Styles[[#This Row],[ML]]&lt;&gt;"",Table_Styles[[#This Row],[ML]],IF(Table_Styles[[#This Row],[ML Default]]&lt;&gt;"",Table_Styles[[#This Row],[ML Default]],""))</f>
        <v/>
      </c>
      <c r="AK76" s="41"/>
      <c r="AL76" s="43"/>
      <c r="AM76" s="19" t="str">
        <f>IF(Table_Styles[[#This Row],[PT]]&lt;&gt;"",Table_Styles[[#This Row],[PT]],IF(Table_Styles[[#This Row],[PT Default]]&lt;&gt;"",Table_Styles[[#This Row],[PT Default]],""))</f>
        <v/>
      </c>
      <c r="AN76" s="41"/>
      <c r="AO76" s="43"/>
      <c r="AP76" s="19" t="str">
        <f>IF(Table_Styles[[#This Row],[PR]]&lt;&gt;"",Table_Styles[[#This Row],[PR]],IF(Table_Styles[[#This Row],[PR Default]]&lt;&gt;"",Table_Styles[[#This Row],[PR Default]],""))</f>
        <v/>
      </c>
      <c r="AQ76" s="41"/>
      <c r="AR76" s="43"/>
      <c r="AS76" s="19" t="str">
        <f>IF(Table_Styles[[#This Row],[PB]]&lt;&gt;"",Table_Styles[[#This Row],[PB]],IF(Table_Styles[[#This Row],[PB Default]]&lt;&gt;"",Table_Styles[[#This Row],[PB Default]],""))</f>
        <v/>
      </c>
      <c r="AT76" s="41"/>
      <c r="AU76" s="43"/>
      <c r="AV76" s="19" t="str">
        <f>IF(Table_Styles[[#This Row],[PL]]&lt;&gt;"",Table_Styles[[#This Row],[PL]],IF(Table_Styles[[#This Row],[PL Default]]&lt;&gt;"",Table_Styles[[#This Row],[PL Default]],""))</f>
        <v/>
      </c>
      <c r="AW76" s="41"/>
      <c r="AX76" s="41"/>
      <c r="AY76" s="19" t="str">
        <f>IF(Table_Styles[[#This Row],[BT]]&lt;&gt;"",Table_Styles[[#This Row],[BT]],IF(Table_Styles[[#This Row],[BT Default]]&lt;&gt;"",Table_Styles[[#This Row],[BT Default]],""))</f>
        <v/>
      </c>
      <c r="AZ76" s="41"/>
      <c r="BA76" s="41"/>
      <c r="BB76" s="19" t="str">
        <f>IF(Table_Styles[[#This Row],[BR]]&lt;&gt;"",Table_Styles[[#This Row],[BR]],IF(Table_Styles[[#This Row],[BR Default]]&lt;&gt;"",Table_Styles[[#This Row],[BR Default]],""))</f>
        <v/>
      </c>
      <c r="BC76" s="41"/>
      <c r="BD76" s="41"/>
      <c r="BE76" s="19" t="str">
        <f>IF(Table_Styles[[#This Row],[BB]]&lt;&gt;"",Table_Styles[[#This Row],[BB]],IF(Table_Styles[[#This Row],[BB Default]]&lt;&gt;"",Table_Styles[[#This Row],[BB Default]],""))</f>
        <v/>
      </c>
      <c r="BF76" s="41"/>
      <c r="BG76" s="41"/>
      <c r="BH76" s="19" t="str">
        <f>IF(Table_Styles[[#This Row],[BL]]&lt;&gt;"",Table_Styles[[#This Row],[BL]],IF(Table_Styles[[#This Row],[BL Default]]&lt;&gt;"",Table_Styles[[#This Row],[BL Default]],""))</f>
        <v/>
      </c>
      <c r="BI76" s="41"/>
      <c r="BJ76" s="41"/>
      <c r="BK76" s="19" t="str">
        <f>IF(Table_Styles[[#This Row],[Width]]&lt;&gt;"",Table_Styles[[#This Row],[Width]],IF(Table_Styles[[#This Row],[Width Default]]&lt;&gt;"",Table_Styles[[#This Row],[Width Default]],""))</f>
        <v/>
      </c>
      <c r="BL76" s="41"/>
      <c r="BM76" s="41"/>
      <c r="BN76" s="19" t="str">
        <f>IF(Table_Styles[[#This Row],[Height]]&lt;&gt;"",Table_Styles[[#This Row],[Height]],IF(Table_Styles[[#This Row],[Height Default]]&lt;&gt;"",Table_Styles[[#This Row],[Height Default]],""))</f>
        <v/>
      </c>
      <c r="BO76" s="19"/>
      <c r="BP76" s="19"/>
      <c r="BQ76" s="19" t="str">
        <f>IF(Table_Styles[[#This Row],[Top]]&lt;&gt;"",Table_Styles[[#This Row],[Top]],IF(Table_Styles[[#This Row],[Top Default]]&lt;&gt;"",Table_Styles[[#This Row],[Top Default]],""))</f>
        <v/>
      </c>
      <c r="BR76" s="19"/>
      <c r="BS76" s="19"/>
      <c r="BT76" s="19" t="str">
        <f>IF(Table_Styles[[#This Row],[Right]]&lt;&gt;"",Table_Styles[[#This Row],[Right]],IF(Table_Styles[[#This Row],[Right Default]]&lt;&gt;"",Table_Styles[[#This Row],[Right Default]],""))</f>
        <v/>
      </c>
      <c r="BU76" s="19"/>
      <c r="BV76" s="19"/>
      <c r="BW76" s="19" t="str">
        <f>IF(Table_Styles[[#This Row],[Bottom]]&lt;&gt;"",Table_Styles[[#This Row],[Bottom]],IF(Table_Styles[[#This Row],[Bottom Default]]&lt;&gt;"",Table_Styles[[#This Row],[Bottom Default]],""))</f>
        <v/>
      </c>
      <c r="BX76" s="19"/>
      <c r="BY76" s="19"/>
      <c r="BZ76" s="19" t="str">
        <f>IF(Table_Styles[[#This Row],[Left]]&lt;&gt;"",Table_Styles[[#This Row],[Left]],IF(Table_Styles[[#This Row],[Left Default]]&lt;&gt;"",Table_Styles[[#This Row],[Left Default]],""))</f>
        <v/>
      </c>
      <c r="CA76" s="19"/>
      <c r="CB76" s="22" t="str">
        <f>IF(AND(Table_Styles[[#This Row],[Selector]]&lt;&gt;"",Table_Styles[[#This Row],[Font Family Used]]&lt;&gt;"",Table_Styles[[#This Row],[Font Weight Used]]&lt;&gt;""),Table_Styles[[#This Row],[Font Family Used]]&amp;" "&amp;Table_Styles[[#This Row],[Font Weight Used]],"")</f>
        <v/>
      </c>
      <c r="CC76" s="22" t="str">
        <f ca="1">IF(AND(Table_Styles[[#This Row],[Selector]],COUNTIF(OFFSET(CC:CC,0,0,ROW()-1,1),"="&amp;Table_Styles[[#This Row],[Font]])=0),Table_Styles[[#This Row],[Font]],"")</f>
        <v/>
      </c>
      <c r="CD76" s="22" t="str">
        <f ca="1">IF(Table_Styles[[#This Row],[Unique Font]]&lt;&gt;"",
"{""fontFamily"":"""&amp;Table_Styles[[#This Row],[Font Family Used]]&amp;""",""fontWeight"":"&amp;Table_Styles[[#This Row],[Font Weight Used]]&amp;"}","")</f>
        <v/>
      </c>
      <c r="CE7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v>
      </c>
      <c r="CF76" s="22" t="str">
        <f>IF(AND(Table_Styles[[#This Row],[Selector]]&lt;&gt;"", Table_Styles[[#This Row],[Config Properties]]&lt;&gt;""),
Table_Styles[[#This Row],[Selector]]&amp;" { "&amp;Table_Styles[[#This Row],[Config Properties]]&amp;" }","")</f>
        <v>formly-field .repeating-question-set h3 { margin-top: 0 }</v>
      </c>
      <c r="CG76" s="22" t="str">
        <f xml:space="preserve">
SUBSTITUTE(SUBSTITUTE(SUBSTITUTE(SUBSTITUTE(SUBSTITUTE(SUBSTITUTE(SUBSTITUTE(SUBSTITUTE(Table_Styles[[#This Row],[Config]],
" {","{"),
"{ ","{"),
" }","}"),
"} ","}"),
" ,",","),
", ",","),
" :",":"),
": ",":")</f>
        <v>formly-field .repeating-question-set h3{margin-top:0}</v>
      </c>
    </row>
    <row r="77" spans="2:85" ht="21" customHeight="1">
      <c r="B77" s="44" t="s">
        <v>968</v>
      </c>
      <c r="C77" s="44" t="s">
        <v>973</v>
      </c>
      <c r="D77" s="41"/>
      <c r="E77" s="41"/>
      <c r="F77" s="19" t="str">
        <f>IF(Table_Styles[[#This Row],[Font Family]]&lt;&gt;"",Table_Styles[[#This Row],[Font Family]],IF(Table_Styles[[#This Row],[Font Family Default]]&lt;&gt;"",Table_Styles[[#This Row],[Font Family Default]],""))</f>
        <v/>
      </c>
      <c r="G77" s="41"/>
      <c r="H77" s="43"/>
      <c r="I77" s="19" t="str">
        <f>IF(Table_Styles[[#This Row],[Font Size]]&lt;&gt;"",Table_Styles[[#This Row],[Font Size]],IF(Table_Styles[[#This Row],[Font Size Default]]&lt;&gt;"",Table_Styles[[#This Row],[Font Size Default]],""))</f>
        <v/>
      </c>
      <c r="J77" s="41"/>
      <c r="K77" s="41"/>
      <c r="L77" s="19" t="str">
        <f>IF(Table_Styles[[#This Row],[Font Weight]]&lt;&gt;"",Table_Styles[[#This Row],[Font Weight]],IF(Table_Styles[[#This Row],[Font Weight Default]]&lt;&gt;"",Table_Styles[[#This Row],[Font Weight Default]],""))</f>
        <v/>
      </c>
      <c r="M77" s="41"/>
      <c r="N77" s="41"/>
      <c r="O77" s="19" t="str">
        <f>IF(Table_Styles[[#This Row],[Colour]]&lt;&gt;"",Table_Styles[[#This Row],[Colour]],IF(Table_Styles[[#This Row],[Colour Default]]&lt;&gt;"",Table_Styles[[#This Row],[Colour Default]],""))</f>
        <v/>
      </c>
      <c r="P77" s="41"/>
      <c r="Q77" s="43"/>
      <c r="R77" s="19" t="str">
        <f>IF(Table_Styles[[#This Row],[Background]]&lt;&gt;"",Table_Styles[[#This Row],[Background]],IF(Table_Styles[[#This Row],[Background Default]]&lt;&gt;"",Table_Styles[[#This Row],[Background Default]],""))</f>
        <v/>
      </c>
      <c r="S77" s="41"/>
      <c r="T77" s="41"/>
      <c r="U77" s="19" t="str">
        <f>IF(Table_Styles[[#This Row],[Border]]&lt;&gt;"",Table_Styles[[#This Row],[Border]],IF(Table_Styles[[#This Row],[Border Default]]&lt;&gt;"",Table_Styles[[#This Row],[Border Default]],""))</f>
        <v/>
      </c>
      <c r="V77" s="41"/>
      <c r="W77" s="43"/>
      <c r="X77" s="19" t="str">
        <f>IF(Table_Styles[[#This Row],[Border Radius]]&lt;&gt;"",Table_Styles[[#This Row],[Border Radius]],IF(Table_Styles[[#This Row],[Border Radius Default]]&lt;&gt;"",Table_Styles[[#This Row],[Border Radius Default]],""))</f>
        <v/>
      </c>
      <c r="Y77" s="41"/>
      <c r="Z77" s="43" t="s">
        <v>132</v>
      </c>
      <c r="AA77" s="19" t="str">
        <f>IF(Table_Styles[[#This Row],[MT]]&lt;&gt;"",Table_Styles[[#This Row],[MT]],IF(Table_Styles[[#This Row],[MT Default]]&lt;&gt;"",Table_Styles[[#This Row],[MT Default]],""))</f>
        <v>0</v>
      </c>
      <c r="AB77" s="41"/>
      <c r="AC77" s="41"/>
      <c r="AD77" s="19" t="str">
        <f>IF(Table_Styles[[#This Row],[MR]]&lt;&gt;"",Table_Styles[[#This Row],[MR]],IF(Table_Styles[[#This Row],[MR Default]]&lt;&gt;"",Table_Styles[[#This Row],[MR Default]],""))</f>
        <v/>
      </c>
      <c r="AE77" s="41"/>
      <c r="AF77" s="41"/>
      <c r="AG77" s="19" t="str">
        <f>IF(Table_Styles[[#This Row],[MB]]&lt;&gt;"",Table_Styles[[#This Row],[MB]],IF(Table_Styles[[#This Row],[MB Default]]&lt;&gt;"",Table_Styles[[#This Row],[MB Default]],""))</f>
        <v/>
      </c>
      <c r="AH77" s="41"/>
      <c r="AI77" s="41"/>
      <c r="AJ77" s="19" t="str">
        <f>IF(Table_Styles[[#This Row],[ML]]&lt;&gt;"",Table_Styles[[#This Row],[ML]],IF(Table_Styles[[#This Row],[ML Default]]&lt;&gt;"",Table_Styles[[#This Row],[ML Default]],""))</f>
        <v/>
      </c>
      <c r="AK77" s="41"/>
      <c r="AL77" s="43"/>
      <c r="AM77" s="19" t="str">
        <f>IF(Table_Styles[[#This Row],[PT]]&lt;&gt;"",Table_Styles[[#This Row],[PT]],IF(Table_Styles[[#This Row],[PT Default]]&lt;&gt;"",Table_Styles[[#This Row],[PT Default]],""))</f>
        <v/>
      </c>
      <c r="AN77" s="41"/>
      <c r="AO77" s="43"/>
      <c r="AP77" s="19" t="str">
        <f>IF(Table_Styles[[#This Row],[PR]]&lt;&gt;"",Table_Styles[[#This Row],[PR]],IF(Table_Styles[[#This Row],[PR Default]]&lt;&gt;"",Table_Styles[[#This Row],[PR Default]],""))</f>
        <v/>
      </c>
      <c r="AQ77" s="41"/>
      <c r="AR77" s="43"/>
      <c r="AS77" s="19" t="str">
        <f>IF(Table_Styles[[#This Row],[PB]]&lt;&gt;"",Table_Styles[[#This Row],[PB]],IF(Table_Styles[[#This Row],[PB Default]]&lt;&gt;"",Table_Styles[[#This Row],[PB Default]],""))</f>
        <v/>
      </c>
      <c r="AT77" s="41"/>
      <c r="AU77" s="43"/>
      <c r="AV77" s="19" t="str">
        <f>IF(Table_Styles[[#This Row],[PL]]&lt;&gt;"",Table_Styles[[#This Row],[PL]],IF(Table_Styles[[#This Row],[PL Default]]&lt;&gt;"",Table_Styles[[#This Row],[PL Default]],""))</f>
        <v/>
      </c>
      <c r="AW77" s="41"/>
      <c r="AX77" s="41"/>
      <c r="AY77" s="19" t="str">
        <f>IF(Table_Styles[[#This Row],[BT]]&lt;&gt;"",Table_Styles[[#This Row],[BT]],IF(Table_Styles[[#This Row],[BT Default]]&lt;&gt;"",Table_Styles[[#This Row],[BT Default]],""))</f>
        <v/>
      </c>
      <c r="AZ77" s="41"/>
      <c r="BA77" s="41"/>
      <c r="BB77" s="19" t="str">
        <f>IF(Table_Styles[[#This Row],[BR]]&lt;&gt;"",Table_Styles[[#This Row],[BR]],IF(Table_Styles[[#This Row],[BR Default]]&lt;&gt;"",Table_Styles[[#This Row],[BR Default]],""))</f>
        <v/>
      </c>
      <c r="BC77" s="41"/>
      <c r="BD77" s="41"/>
      <c r="BE77" s="19" t="str">
        <f>IF(Table_Styles[[#This Row],[BB]]&lt;&gt;"",Table_Styles[[#This Row],[BB]],IF(Table_Styles[[#This Row],[BB Default]]&lt;&gt;"",Table_Styles[[#This Row],[BB Default]],""))</f>
        <v/>
      </c>
      <c r="BF77" s="41"/>
      <c r="BG77" s="41"/>
      <c r="BH77" s="19" t="str">
        <f>IF(Table_Styles[[#This Row],[BL]]&lt;&gt;"",Table_Styles[[#This Row],[BL]],IF(Table_Styles[[#This Row],[BL Default]]&lt;&gt;"",Table_Styles[[#This Row],[BL Default]],""))</f>
        <v/>
      </c>
      <c r="BI77" s="41"/>
      <c r="BJ77" s="41"/>
      <c r="BK77" s="19" t="str">
        <f>IF(Table_Styles[[#This Row],[Width]]&lt;&gt;"",Table_Styles[[#This Row],[Width]],IF(Table_Styles[[#This Row],[Width Default]]&lt;&gt;"",Table_Styles[[#This Row],[Width Default]],""))</f>
        <v/>
      </c>
      <c r="BL77" s="41"/>
      <c r="BM77" s="41"/>
      <c r="BN77" s="19" t="str">
        <f>IF(Table_Styles[[#This Row],[Height]]&lt;&gt;"",Table_Styles[[#This Row],[Height]],IF(Table_Styles[[#This Row],[Height Default]]&lt;&gt;"",Table_Styles[[#This Row],[Height Default]],""))</f>
        <v/>
      </c>
      <c r="BO77" s="19"/>
      <c r="BP77" s="19"/>
      <c r="BQ77" s="19" t="str">
        <f>IF(Table_Styles[[#This Row],[Top]]&lt;&gt;"",Table_Styles[[#This Row],[Top]],IF(Table_Styles[[#This Row],[Top Default]]&lt;&gt;"",Table_Styles[[#This Row],[Top Default]],""))</f>
        <v/>
      </c>
      <c r="BR77" s="19"/>
      <c r="BS77" s="19"/>
      <c r="BT77" s="19" t="str">
        <f>IF(Table_Styles[[#This Row],[Right]]&lt;&gt;"",Table_Styles[[#This Row],[Right]],IF(Table_Styles[[#This Row],[Right Default]]&lt;&gt;"",Table_Styles[[#This Row],[Right Default]],""))</f>
        <v/>
      </c>
      <c r="BU77" s="19"/>
      <c r="BV77" s="19"/>
      <c r="BW77" s="19" t="str">
        <f>IF(Table_Styles[[#This Row],[Bottom]]&lt;&gt;"",Table_Styles[[#This Row],[Bottom]],IF(Table_Styles[[#This Row],[Bottom Default]]&lt;&gt;"",Table_Styles[[#This Row],[Bottom Default]],""))</f>
        <v/>
      </c>
      <c r="BX77" s="19"/>
      <c r="BY77" s="19"/>
      <c r="BZ77" s="19" t="str">
        <f>IF(Table_Styles[[#This Row],[Left]]&lt;&gt;"",Table_Styles[[#This Row],[Left]],IF(Table_Styles[[#This Row],[Left Default]]&lt;&gt;"",Table_Styles[[#This Row],[Left Default]],""))</f>
        <v/>
      </c>
      <c r="CA77" s="19"/>
      <c r="CB77" s="22" t="str">
        <f>IF(AND(Table_Styles[[#This Row],[Selector]]&lt;&gt;"",Table_Styles[[#This Row],[Font Family Used]]&lt;&gt;"",Table_Styles[[#This Row],[Font Weight Used]]&lt;&gt;""),Table_Styles[[#This Row],[Font Family Used]]&amp;" "&amp;Table_Styles[[#This Row],[Font Weight Used]],"")</f>
        <v/>
      </c>
      <c r="CC77" s="22" t="str">
        <f ca="1">IF(AND(Table_Styles[[#This Row],[Selector]],COUNTIF(OFFSET(CC:CC,0,0,ROW()-1,1),"="&amp;Table_Styles[[#This Row],[Font]])=0),Table_Styles[[#This Row],[Font]],"")</f>
        <v/>
      </c>
      <c r="CD77" s="22" t="str">
        <f ca="1">IF(Table_Styles[[#This Row],[Unique Font]]&lt;&gt;"",
"{""fontFamily"":"""&amp;Table_Styles[[#This Row],[Font Family Used]]&amp;""",""fontWeight"":"&amp;Table_Styles[[#This Row],[Font Weight Used]]&amp;"}","")</f>
        <v/>
      </c>
      <c r="CE7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v>
      </c>
      <c r="CF77" s="22" t="str">
        <f>IF(AND(Table_Styles[[#This Row],[Selector]]&lt;&gt;"", Table_Styles[[#This Row],[Config Properties]]&lt;&gt;""),
Table_Styles[[#This Row],[Selector]]&amp;" { "&amp;Table_Styles[[#This Row],[Config Properties]]&amp;" }","")</f>
        <v>formly-field .repeating-question-set h4 { margin-top: 0 }</v>
      </c>
      <c r="CG77" s="22" t="str">
        <f xml:space="preserve">
SUBSTITUTE(SUBSTITUTE(SUBSTITUTE(SUBSTITUTE(SUBSTITUTE(SUBSTITUTE(SUBSTITUTE(SUBSTITUTE(Table_Styles[[#This Row],[Config]],
" {","{"),
"{ ","{"),
" }","}"),
"} ","}"),
" ,",","),
", ",","),
" :",":"),
": ",":")</f>
        <v>formly-field .repeating-question-set h4{margin-top:0}</v>
      </c>
    </row>
    <row r="78" spans="2:85" ht="21" customHeight="1">
      <c r="B78" s="44" t="s">
        <v>387</v>
      </c>
      <c r="C78" s="44" t="s">
        <v>720</v>
      </c>
      <c r="D78" s="41"/>
      <c r="E78" s="41" t="str">
        <f>Settings_Styling_Font_Body_Text</f>
        <v>Roboto</v>
      </c>
      <c r="F78" s="19" t="str">
        <f>IF(Table_Styles[[#This Row],[Font Family]]&lt;&gt;"",Table_Styles[[#This Row],[Font Family]],IF(Table_Styles[[#This Row],[Font Family Default]]&lt;&gt;"",Table_Styles[[#This Row],[Font Family Default]],""))</f>
        <v>Roboto</v>
      </c>
      <c r="G78" s="41"/>
      <c r="H78" s="93" t="s">
        <v>350</v>
      </c>
      <c r="I78" s="19" t="str">
        <f>IF(Table_Styles[[#This Row],[Font Size]]&lt;&gt;"",Table_Styles[[#This Row],[Font Size]],IF(Table_Styles[[#This Row],[Font Size Default]]&lt;&gt;"",Table_Styles[[#This Row],[Font Size Default]],""))</f>
        <v>14px</v>
      </c>
      <c r="J78" s="41"/>
      <c r="K78" s="43" t="s">
        <v>914</v>
      </c>
      <c r="L78" s="19" t="str">
        <f>IF(Table_Styles[[#This Row],[Font Weight]]&lt;&gt;"",Table_Styles[[#This Row],[Font Weight]],IF(Table_Styles[[#This Row],[Font Weight Default]]&lt;&gt;"",Table_Styles[[#This Row],[Font Weight Default]],""))</f>
        <v>500</v>
      </c>
      <c r="M78" s="41"/>
      <c r="N78" s="41"/>
      <c r="O78" s="19" t="str">
        <f>IF(Table_Styles[[#This Row],[Colour]]&lt;&gt;"",Table_Styles[[#This Row],[Colour]],IF(Table_Styles[[#This Row],[Colour Default]]&lt;&gt;"",Table_Styles[[#This Row],[Colour Default]],""))</f>
        <v/>
      </c>
      <c r="P78" s="41"/>
      <c r="Q78" s="41"/>
      <c r="R78" s="19" t="str">
        <f>IF(Table_Styles[[#This Row],[Background]]&lt;&gt;"",Table_Styles[[#This Row],[Background]],IF(Table_Styles[[#This Row],[Background Default]]&lt;&gt;"",Table_Styles[[#This Row],[Background Default]],""))</f>
        <v/>
      </c>
      <c r="S78" s="41"/>
      <c r="T78" s="41"/>
      <c r="U78" s="19" t="str">
        <f>IF(Table_Styles[[#This Row],[Border]]&lt;&gt;"",Table_Styles[[#This Row],[Border]],IF(Table_Styles[[#This Row],[Border Default]]&lt;&gt;"",Table_Styles[[#This Row],[Border Default]],""))</f>
        <v/>
      </c>
      <c r="V78" s="43"/>
      <c r="W78" s="43" t="s">
        <v>410</v>
      </c>
      <c r="X78" s="19" t="str">
        <f>IF(Table_Styles[[#This Row],[Border Radius]]&lt;&gt;"",Table_Styles[[#This Row],[Border Radius]],IF(Table_Styles[[#This Row],[Border Radius Default]]&lt;&gt;"",Table_Styles[[#This Row],[Border Radius Default]],""))</f>
        <v>4px</v>
      </c>
      <c r="Y78" s="41"/>
      <c r="Z78" s="43"/>
      <c r="AA78" s="19" t="str">
        <f>IF(Table_Styles[[#This Row],[MT]]&lt;&gt;"",Table_Styles[[#This Row],[MT]],IF(Table_Styles[[#This Row],[MT Default]]&lt;&gt;"",Table_Styles[[#This Row],[MT Default]],""))</f>
        <v/>
      </c>
      <c r="AB78" s="41"/>
      <c r="AC78" s="41"/>
      <c r="AD78" s="19" t="str">
        <f>IF(Table_Styles[[#This Row],[MR]]&lt;&gt;"",Table_Styles[[#This Row],[MR]],IF(Table_Styles[[#This Row],[MR Default]]&lt;&gt;"",Table_Styles[[#This Row],[MR Default]],""))</f>
        <v/>
      </c>
      <c r="AE78" s="41"/>
      <c r="AF78" s="41"/>
      <c r="AG78" s="19" t="str">
        <f>IF(Table_Styles[[#This Row],[MB]]&lt;&gt;"",Table_Styles[[#This Row],[MB]],IF(Table_Styles[[#This Row],[MB Default]]&lt;&gt;"",Table_Styles[[#This Row],[MB Default]],""))</f>
        <v/>
      </c>
      <c r="AH78" s="41"/>
      <c r="AI78" s="41"/>
      <c r="AJ78" s="19" t="str">
        <f>IF(Table_Styles[[#This Row],[ML]]&lt;&gt;"",Table_Styles[[#This Row],[ML]],IF(Table_Styles[[#This Row],[ML Default]]&lt;&gt;"",Table_Styles[[#This Row],[ML Default]],""))</f>
        <v/>
      </c>
      <c r="AK78" s="41"/>
      <c r="AL78" s="43" t="s">
        <v>915</v>
      </c>
      <c r="AM78" s="19" t="str">
        <f>IF(Table_Styles[[#This Row],[PT]]&lt;&gt;"",Table_Styles[[#This Row],[PT]],IF(Table_Styles[[#This Row],[PT Default]]&lt;&gt;"",Table_Styles[[#This Row],[PT Default]],""))</f>
        <v>9px</v>
      </c>
      <c r="AN78" s="41"/>
      <c r="AO78" s="134" t="s">
        <v>406</v>
      </c>
      <c r="AP78" s="19" t="str">
        <f>IF(Table_Styles[[#This Row],[PR]]&lt;&gt;"",Table_Styles[[#This Row],[PR]],IF(Table_Styles[[#This Row],[PR Default]]&lt;&gt;"",Table_Styles[[#This Row],[PR Default]],""))</f>
        <v>16px</v>
      </c>
      <c r="AQ78" s="41"/>
      <c r="AR78" s="43" t="s">
        <v>369</v>
      </c>
      <c r="AS78" s="19" t="str">
        <f>IF(Table_Styles[[#This Row],[PB]]&lt;&gt;"",Table_Styles[[#This Row],[PB]],IF(Table_Styles[[#This Row],[PB Default]]&lt;&gt;"",Table_Styles[[#This Row],[PB Default]],""))</f>
        <v>7px</v>
      </c>
      <c r="AT78" s="41"/>
      <c r="AU78" s="134" t="s">
        <v>406</v>
      </c>
      <c r="AV78" s="19" t="str">
        <f>IF(Table_Styles[[#This Row],[PL]]&lt;&gt;"",Table_Styles[[#This Row],[PL]],IF(Table_Styles[[#This Row],[PL Default]]&lt;&gt;"",Table_Styles[[#This Row],[PL Default]],""))</f>
        <v>16px</v>
      </c>
      <c r="AW78" s="41"/>
      <c r="AX78" s="41"/>
      <c r="AY78" s="19" t="str">
        <f>IF(Table_Styles[[#This Row],[BT]]&lt;&gt;"",Table_Styles[[#This Row],[BT]],IF(Table_Styles[[#This Row],[BT Default]]&lt;&gt;"",Table_Styles[[#This Row],[BT Default]],""))</f>
        <v/>
      </c>
      <c r="AZ78" s="41"/>
      <c r="BA78" s="41"/>
      <c r="BB78" s="19" t="str">
        <f>IF(Table_Styles[[#This Row],[BR]]&lt;&gt;"",Table_Styles[[#This Row],[BR]],IF(Table_Styles[[#This Row],[BR Default]]&lt;&gt;"",Table_Styles[[#This Row],[BR Default]],""))</f>
        <v/>
      </c>
      <c r="BC78" s="41"/>
      <c r="BD78" s="41"/>
      <c r="BE78" s="19" t="str">
        <f>IF(Table_Styles[[#This Row],[BB]]&lt;&gt;"",Table_Styles[[#This Row],[BB]],IF(Table_Styles[[#This Row],[BB Default]]&lt;&gt;"",Table_Styles[[#This Row],[BB Default]],""))</f>
        <v/>
      </c>
      <c r="BF78" s="41"/>
      <c r="BG78" s="41"/>
      <c r="BH78" s="19" t="str">
        <f>IF(Table_Styles[[#This Row],[BL]]&lt;&gt;"",Table_Styles[[#This Row],[BL]],IF(Table_Styles[[#This Row],[BL Default]]&lt;&gt;"",Table_Styles[[#This Row],[BL Default]],""))</f>
        <v/>
      </c>
      <c r="BI78" s="41"/>
      <c r="BJ78" s="41"/>
      <c r="BK78" s="19" t="str">
        <f>IF(Table_Styles[[#This Row],[Width]]&lt;&gt;"",Table_Styles[[#This Row],[Width]],IF(Table_Styles[[#This Row],[Width Default]]&lt;&gt;"",Table_Styles[[#This Row],[Width Default]],""))</f>
        <v/>
      </c>
      <c r="BL78" s="41"/>
      <c r="BM78" s="41"/>
      <c r="BN78" s="19" t="str">
        <f>IF(Table_Styles[[#This Row],[Height]]&lt;&gt;"",Table_Styles[[#This Row],[Height]],IF(Table_Styles[[#This Row],[Height Default]]&lt;&gt;"",Table_Styles[[#This Row],[Height Default]],""))</f>
        <v/>
      </c>
      <c r="BO78" s="19"/>
      <c r="BP78" s="19"/>
      <c r="BQ78" s="19" t="str">
        <f>IF(Table_Styles[[#This Row],[Top]]&lt;&gt;"",Table_Styles[[#This Row],[Top]],IF(Table_Styles[[#This Row],[Top Default]]&lt;&gt;"",Table_Styles[[#This Row],[Top Default]],""))</f>
        <v/>
      </c>
      <c r="BR78" s="19"/>
      <c r="BS78" s="19"/>
      <c r="BT78" s="19" t="str">
        <f>IF(Table_Styles[[#This Row],[Right]]&lt;&gt;"",Table_Styles[[#This Row],[Right]],IF(Table_Styles[[#This Row],[Right Default]]&lt;&gt;"",Table_Styles[[#This Row],[Right Default]],""))</f>
        <v/>
      </c>
      <c r="BU78" s="19"/>
      <c r="BV78" s="19"/>
      <c r="BW78" s="19" t="str">
        <f>IF(Table_Styles[[#This Row],[Bottom]]&lt;&gt;"",Table_Styles[[#This Row],[Bottom]],IF(Table_Styles[[#This Row],[Bottom Default]]&lt;&gt;"",Table_Styles[[#This Row],[Bottom Default]],""))</f>
        <v/>
      </c>
      <c r="BX78" s="19"/>
      <c r="BY78" s="19"/>
      <c r="BZ78" s="19" t="str">
        <f>IF(Table_Styles[[#This Row],[Left]]&lt;&gt;"",Table_Styles[[#This Row],[Left]],IF(Table_Styles[[#This Row],[Left Default]]&lt;&gt;"",Table_Styles[[#This Row],[Left Default]],""))</f>
        <v/>
      </c>
      <c r="CA78" s="41" t="s">
        <v>963</v>
      </c>
      <c r="CB78" s="22" t="str">
        <f>IF(AND(Table_Styles[[#This Row],[Selector]]&lt;&gt;"",Table_Styles[[#This Row],[Font Family Used]]&lt;&gt;"",Table_Styles[[#This Row],[Font Weight Used]]&lt;&gt;""),Table_Styles[[#This Row],[Font Family Used]]&amp;" "&amp;Table_Styles[[#This Row],[Font Weight Used]],"")</f>
        <v>Roboto 500</v>
      </c>
      <c r="CC78" s="22" t="str">
        <f ca="1">IF(AND(Table_Styles[[#This Row],[Selector]],COUNTIF(OFFSET(CC:CC,0,0,ROW()-1,1),"="&amp;Table_Styles[[#This Row],[Font]])=0),Table_Styles[[#This Row],[Font]],"")</f>
        <v>Roboto 500</v>
      </c>
      <c r="CD78" s="22" t="str">
        <f ca="1">IF(Table_Styles[[#This Row],[Unique Font]]&lt;&gt;"",
"{""fontFamily"":"""&amp;Table_Styles[[#This Row],[Font Family Used]]&amp;""",""fontWeight"":"&amp;Table_Styles[[#This Row],[Font Weight Used]]&amp;"}","")</f>
        <v>{"fontFamily":"Roboto","fontWeight":500}</v>
      </c>
      <c r="CE7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xml:space="preserve">font-family: 'Roboto';font-size: 14px;font-weight: 500;border-radius: 4px;padding-top: 9px;padding-right: 16px;padding-bottom: 7px;padding-left: 16px;text-transform: uppercase; </v>
      </c>
      <c r="CF78" s="22" t="str">
        <f>IF(AND(Table_Styles[[#This Row],[Selector]]&lt;&gt;"", Table_Styles[[#This Row],[Config Properties]]&lt;&gt;""),
Table_Styles[[#This Row],[Selector]]&amp;" { "&amp;Table_Styles[[#This Row],[Config Properties]]&amp;" }","")</f>
        <v>formly-field .repeating .btn.btn-repeating { font-family: 'Roboto';font-size: 14px;font-weight: 500;border-radius: 4px;padding-top: 9px;padding-right: 16px;padding-bottom: 7px;padding-left: 16px;text-transform: uppercase;  }</v>
      </c>
      <c r="CG78" s="22" t="str">
        <f xml:space="preserve">
SUBSTITUTE(SUBSTITUTE(SUBSTITUTE(SUBSTITUTE(SUBSTITUTE(SUBSTITUTE(SUBSTITUTE(SUBSTITUTE(Table_Styles[[#This Row],[Config]],
" {","{"),
"{ ","{"),
" }","}"),
"} ","}"),
" ,",","),
", ",","),
" :",":"),
": ",":")</f>
        <v>formly-field .repeating .btn.btn-repeating{font-family:'Roboto';font-size:14px;font-weight:500;border-radius:4px;padding-top:9px;padding-right:16px;padding-bottom:7px;padding-left:16px;text-transform:uppercase; }</v>
      </c>
    </row>
    <row r="79" spans="2:85" ht="21" customHeight="1">
      <c r="B79" s="22" t="s">
        <v>388</v>
      </c>
      <c r="C79" s="44" t="s">
        <v>389</v>
      </c>
      <c r="D79" s="41"/>
      <c r="E79" s="41"/>
      <c r="F79" s="19" t="str">
        <f>IF(Table_Styles[[#This Row],[Font Family]]&lt;&gt;"",Table_Styles[[#This Row],[Font Family]],IF(Table_Styles[[#This Row],[Font Family Default]]&lt;&gt;"",Table_Styles[[#This Row],[Font Family Default]],""))</f>
        <v/>
      </c>
      <c r="G79" s="41"/>
      <c r="H79" s="41"/>
      <c r="I79" s="19" t="str">
        <f>IF(Table_Styles[[#This Row],[Font Size]]&lt;&gt;"",Table_Styles[[#This Row],[Font Size]],IF(Table_Styles[[#This Row],[Font Size Default]]&lt;&gt;"",Table_Styles[[#This Row],[Font Size Default]],""))</f>
        <v/>
      </c>
      <c r="J79" s="41"/>
      <c r="K79" s="41"/>
      <c r="L79" s="19" t="str">
        <f>IF(Table_Styles[[#This Row],[Font Weight]]&lt;&gt;"",Table_Styles[[#This Row],[Font Weight]],IF(Table_Styles[[#This Row],[Font Weight Default]]&lt;&gt;"",Table_Styles[[#This Row],[Font Weight Default]],""))</f>
        <v/>
      </c>
      <c r="M79" s="41"/>
      <c r="N79" s="43" t="s">
        <v>219</v>
      </c>
      <c r="O79" s="19" t="str">
        <f>IF(Table_Styles[[#This Row],[Colour]]&lt;&gt;"",Table_Styles[[#This Row],[Colour]],IF(Table_Styles[[#This Row],[Colour Default]]&lt;&gt;"",Table_Styles[[#This Row],[Colour Default]],""))</f>
        <v>#FFFFFF</v>
      </c>
      <c r="P79" s="41"/>
      <c r="Q79" s="93" t="str">
        <f>Colour_Accent_1</f>
        <v>#2c6ec3</v>
      </c>
      <c r="R79" s="19" t="str">
        <f>IF(Table_Styles[[#This Row],[Background]]&lt;&gt;"",Table_Styles[[#This Row],[Background]],IF(Table_Styles[[#This Row],[Background Default]]&lt;&gt;"",Table_Styles[[#This Row],[Background Default]],""))</f>
        <v>#2c6ec3</v>
      </c>
      <c r="S79" s="41"/>
      <c r="T79" s="43" t="s">
        <v>355</v>
      </c>
      <c r="U79" s="19" t="str">
        <f>IF(Table_Styles[[#This Row],[Border]]&lt;&gt;"",Table_Styles[[#This Row],[Border]],IF(Table_Styles[[#This Row],[Border Default]]&lt;&gt;"",Table_Styles[[#This Row],[Border Default]],""))</f>
        <v>none</v>
      </c>
      <c r="V79" s="41"/>
      <c r="W79" s="41"/>
      <c r="X79" s="19" t="str">
        <f>IF(Table_Styles[[#This Row],[Border Radius]]&lt;&gt;"",Table_Styles[[#This Row],[Border Radius]],IF(Table_Styles[[#This Row],[Border Radius Default]]&lt;&gt;"",Table_Styles[[#This Row],[Border Radius Default]],""))</f>
        <v/>
      </c>
      <c r="Y79" s="41"/>
      <c r="Z79" s="43" t="s">
        <v>322</v>
      </c>
      <c r="AA79" s="19" t="str">
        <f>IF(Table_Styles[[#This Row],[MT]]&lt;&gt;"",Table_Styles[[#This Row],[MT]],IF(Table_Styles[[#This Row],[MT Default]]&lt;&gt;"",Table_Styles[[#This Row],[MT Default]],""))</f>
        <v>30px</v>
      </c>
      <c r="AB79" s="41"/>
      <c r="AC79" s="41"/>
      <c r="AD79" s="19" t="str">
        <f>IF(Table_Styles[[#This Row],[MR]]&lt;&gt;"",Table_Styles[[#This Row],[MR]],IF(Table_Styles[[#This Row],[MR Default]]&lt;&gt;"",Table_Styles[[#This Row],[MR Default]],""))</f>
        <v/>
      </c>
      <c r="AE79" s="41"/>
      <c r="AF79" s="41"/>
      <c r="AG79" s="19" t="str">
        <f>IF(Table_Styles[[#This Row],[MB]]&lt;&gt;"",Table_Styles[[#This Row],[MB]],IF(Table_Styles[[#This Row],[MB Default]]&lt;&gt;"",Table_Styles[[#This Row],[MB Default]],""))</f>
        <v/>
      </c>
      <c r="AH79" s="41"/>
      <c r="AI79" s="41"/>
      <c r="AJ79" s="19" t="str">
        <f>IF(Table_Styles[[#This Row],[ML]]&lt;&gt;"",Table_Styles[[#This Row],[ML]],IF(Table_Styles[[#This Row],[ML Default]]&lt;&gt;"",Table_Styles[[#This Row],[ML Default]],""))</f>
        <v/>
      </c>
      <c r="AK79" s="41"/>
      <c r="AL79" s="41"/>
      <c r="AM79" s="19" t="str">
        <f>IF(Table_Styles[[#This Row],[PT]]&lt;&gt;"",Table_Styles[[#This Row],[PT]],IF(Table_Styles[[#This Row],[PT Default]]&lt;&gt;"",Table_Styles[[#This Row],[PT Default]],""))</f>
        <v/>
      </c>
      <c r="AN79" s="41"/>
      <c r="AO79" s="41"/>
      <c r="AP79" s="19" t="str">
        <f>IF(Table_Styles[[#This Row],[PR]]&lt;&gt;"",Table_Styles[[#This Row],[PR]],IF(Table_Styles[[#This Row],[PR Default]]&lt;&gt;"",Table_Styles[[#This Row],[PR Default]],""))</f>
        <v/>
      </c>
      <c r="AQ79" s="41"/>
      <c r="AR79" s="41"/>
      <c r="AS79" s="19" t="str">
        <f>IF(Table_Styles[[#This Row],[PB]]&lt;&gt;"",Table_Styles[[#This Row],[PB]],IF(Table_Styles[[#This Row],[PB Default]]&lt;&gt;"",Table_Styles[[#This Row],[PB Default]],""))</f>
        <v/>
      </c>
      <c r="AT79" s="41"/>
      <c r="AU79" s="41"/>
      <c r="AV79" s="19" t="str">
        <f>IF(Table_Styles[[#This Row],[PL]]&lt;&gt;"",Table_Styles[[#This Row],[PL]],IF(Table_Styles[[#This Row],[PL Default]]&lt;&gt;"",Table_Styles[[#This Row],[PL Default]],""))</f>
        <v/>
      </c>
      <c r="AW79" s="41"/>
      <c r="AX79" s="41"/>
      <c r="AY79" s="19" t="str">
        <f>IF(Table_Styles[[#This Row],[BT]]&lt;&gt;"",Table_Styles[[#This Row],[BT]],IF(Table_Styles[[#This Row],[BT Default]]&lt;&gt;"",Table_Styles[[#This Row],[BT Default]],""))</f>
        <v/>
      </c>
      <c r="AZ79" s="41"/>
      <c r="BA79" s="41"/>
      <c r="BB79" s="19" t="str">
        <f>IF(Table_Styles[[#This Row],[BR]]&lt;&gt;"",Table_Styles[[#This Row],[BR]],IF(Table_Styles[[#This Row],[BR Default]]&lt;&gt;"",Table_Styles[[#This Row],[BR Default]],""))</f>
        <v/>
      </c>
      <c r="BC79" s="41"/>
      <c r="BD79" s="41"/>
      <c r="BE79" s="19" t="str">
        <f>IF(Table_Styles[[#This Row],[BB]]&lt;&gt;"",Table_Styles[[#This Row],[BB]],IF(Table_Styles[[#This Row],[BB Default]]&lt;&gt;"",Table_Styles[[#This Row],[BB Default]],""))</f>
        <v/>
      </c>
      <c r="BF79" s="41"/>
      <c r="BG79" s="41"/>
      <c r="BH79" s="19" t="str">
        <f>IF(Table_Styles[[#This Row],[BL]]&lt;&gt;"",Table_Styles[[#This Row],[BL]],IF(Table_Styles[[#This Row],[BL Default]]&lt;&gt;"",Table_Styles[[#This Row],[BL Default]],""))</f>
        <v/>
      </c>
      <c r="BI79" s="41"/>
      <c r="BJ79" s="41"/>
      <c r="BK79" s="19" t="str">
        <f>IF(Table_Styles[[#This Row],[Width]]&lt;&gt;"",Table_Styles[[#This Row],[Width]],IF(Table_Styles[[#This Row],[Width Default]]&lt;&gt;"",Table_Styles[[#This Row],[Width Default]],""))</f>
        <v/>
      </c>
      <c r="BL79" s="41"/>
      <c r="BM79" s="41"/>
      <c r="BN79" s="19" t="str">
        <f>IF(Table_Styles[[#This Row],[Height]]&lt;&gt;"",Table_Styles[[#This Row],[Height]],IF(Table_Styles[[#This Row],[Height Default]]&lt;&gt;"",Table_Styles[[#This Row],[Height Default]],""))</f>
        <v/>
      </c>
      <c r="BO79" s="19"/>
      <c r="BP79" s="19"/>
      <c r="BQ79" s="19" t="str">
        <f>IF(Table_Styles[[#This Row],[Top]]&lt;&gt;"",Table_Styles[[#This Row],[Top]],IF(Table_Styles[[#This Row],[Top Default]]&lt;&gt;"",Table_Styles[[#This Row],[Top Default]],""))</f>
        <v/>
      </c>
      <c r="BR79" s="19"/>
      <c r="BS79" s="19"/>
      <c r="BT79" s="19" t="str">
        <f>IF(Table_Styles[[#This Row],[Right]]&lt;&gt;"",Table_Styles[[#This Row],[Right]],IF(Table_Styles[[#This Row],[Right Default]]&lt;&gt;"",Table_Styles[[#This Row],[Right Default]],""))</f>
        <v/>
      </c>
      <c r="BU79" s="19"/>
      <c r="BV79" s="19"/>
      <c r="BW79" s="19" t="str">
        <f>IF(Table_Styles[[#This Row],[Bottom]]&lt;&gt;"",Table_Styles[[#This Row],[Bottom]],IF(Table_Styles[[#This Row],[Bottom Default]]&lt;&gt;"",Table_Styles[[#This Row],[Bottom Default]],""))</f>
        <v/>
      </c>
      <c r="BX79" s="19"/>
      <c r="BY79" s="19"/>
      <c r="BZ79" s="19" t="str">
        <f>IF(Table_Styles[[#This Row],[Left]]&lt;&gt;"",Table_Styles[[#This Row],[Left]],IF(Table_Styles[[#This Row],[Left Default]]&lt;&gt;"",Table_Styles[[#This Row],[Left Default]],""))</f>
        <v/>
      </c>
      <c r="CA79" s="39" t="s">
        <v>890</v>
      </c>
      <c r="CB79" s="22" t="str">
        <f>IF(AND(Table_Styles[[#This Row],[Selector]]&lt;&gt;"",Table_Styles[[#This Row],[Font Family Used]]&lt;&gt;"",Table_Styles[[#This Row],[Font Weight Used]]&lt;&gt;""),Table_Styles[[#This Row],[Font Family Used]]&amp;" "&amp;Table_Styles[[#This Row],[Font Weight Used]],"")</f>
        <v/>
      </c>
      <c r="CC79" s="22" t="str">
        <f ca="1">IF(AND(Table_Styles[[#This Row],[Selector]],COUNTIF(OFFSET(CC:CC,0,0,ROW()-1,1),"="&amp;Table_Styles[[#This Row],[Font]])=0),Table_Styles[[#This Row],[Font]],"")</f>
        <v/>
      </c>
      <c r="CD79" s="22" t="str">
        <f ca="1">IF(Table_Styles[[#This Row],[Unique Font]]&lt;&gt;"",
"{""fontFamily"":"""&amp;Table_Styles[[#This Row],[Font Family Used]]&amp;""",""fontWeight"":"&amp;Table_Styles[[#This Row],[Font Weight Used]]&amp;"}","")</f>
        <v/>
      </c>
      <c r="CE7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#2c6ec3;border: none;margin-top: 30px;box-shadow: 0 1px 3px rgba(0,0,0,0.12), 0 1px 2px rgba(0,0,0,0.24);</v>
      </c>
      <c r="CF79" s="22" t="str">
        <f>IF(AND(Table_Styles[[#This Row],[Selector]]&lt;&gt;"", Table_Styles[[#This Row],[Config Properties]]&lt;&gt;""),
Table_Styles[[#This Row],[Selector]]&amp;" { "&amp;Table_Styles[[#This Row],[Config Properties]]&amp;" }","")</f>
        <v>formly-field .repeating .btn.btn-add-item { color: #FFFFFF;background: #2c6ec3;border: none;margin-top: 30px;box-shadow: 0 1px 3px rgba(0,0,0,0.12), 0 1px 2px rgba(0,0,0,0.24); }</v>
      </c>
      <c r="CG79" s="22" t="str">
        <f xml:space="preserve">
SUBSTITUTE(SUBSTITUTE(SUBSTITUTE(SUBSTITUTE(SUBSTITUTE(SUBSTITUTE(SUBSTITUTE(SUBSTITUTE(Table_Styles[[#This Row],[Config]],
" {","{"),
"{ ","{"),
" }","}"),
"} ","}"),
" ,",","),
", ",","),
" :",":"),
": ",":")</f>
        <v>formly-field .repeating .btn.btn-add-item{color:#FFFFFF;background:#2c6ec3;border:none;margin-top:30px;box-shadow:0 1px 3px rgba(0,0,0,0.12),0 1px 2px rgba(0,0,0,0.24);}</v>
      </c>
    </row>
    <row r="80" spans="2:85" ht="21" customHeight="1">
      <c r="B80" s="22" t="s">
        <v>390</v>
      </c>
      <c r="C80" s="44" t="s">
        <v>391</v>
      </c>
      <c r="D80" s="41"/>
      <c r="E80" s="41"/>
      <c r="F80" s="19" t="str">
        <f>IF(Table_Styles[[#This Row],[Font Family]]&lt;&gt;"",Table_Styles[[#This Row],[Font Family]],IF(Table_Styles[[#This Row],[Font Family Default]]&lt;&gt;"",Table_Styles[[#This Row],[Font Family Default]],""))</f>
        <v/>
      </c>
      <c r="G80" s="41"/>
      <c r="H80" s="41"/>
      <c r="I80" s="19" t="str">
        <f>IF(Table_Styles[[#This Row],[Font Size]]&lt;&gt;"",Table_Styles[[#This Row],[Font Size]],IF(Table_Styles[[#This Row],[Font Size Default]]&lt;&gt;"",Table_Styles[[#This Row],[Font Size Default]],""))</f>
        <v/>
      </c>
      <c r="J80" s="41"/>
      <c r="K80" s="41"/>
      <c r="L80" s="19" t="str">
        <f>IF(Table_Styles[[#This Row],[Font Weight]]&lt;&gt;"",Table_Styles[[#This Row],[Font Weight]],IF(Table_Styles[[#This Row],[Font Weight Default]]&lt;&gt;"",Table_Styles[[#This Row],[Font Weight Default]],""))</f>
        <v/>
      </c>
      <c r="M80" s="41"/>
      <c r="N80" s="43" t="s">
        <v>219</v>
      </c>
      <c r="O80" s="19" t="str">
        <f>IF(Table_Styles[[#This Row],[Colour]]&lt;&gt;"",Table_Styles[[#This Row],[Colour]],IF(Table_Styles[[#This Row],[Colour Default]]&lt;&gt;"",Table_Styles[[#This Row],[Colour Default]],""))</f>
        <v>#FFFFFF</v>
      </c>
      <c r="P80" s="41"/>
      <c r="Q80" s="93" t="str">
        <f>Colour_Accent_1</f>
        <v>#2c6ec3</v>
      </c>
      <c r="R80" s="19" t="str">
        <f>IF(Table_Styles[[#This Row],[Background]]&lt;&gt;"",Table_Styles[[#This Row],[Background]],IF(Table_Styles[[#This Row],[Background Default]]&lt;&gt;"",Table_Styles[[#This Row],[Background Default]],""))</f>
        <v>#2c6ec3</v>
      </c>
      <c r="S80" s="41"/>
      <c r="T80" s="43" t="s">
        <v>355</v>
      </c>
      <c r="U80" s="19" t="str">
        <f>IF(Table_Styles[[#This Row],[Border]]&lt;&gt;"",Table_Styles[[#This Row],[Border]],IF(Table_Styles[[#This Row],[Border Default]]&lt;&gt;"",Table_Styles[[#This Row],[Border Default]],""))</f>
        <v>none</v>
      </c>
      <c r="V80" s="41"/>
      <c r="W80" s="41"/>
      <c r="X80" s="19" t="str">
        <f>IF(Table_Styles[[#This Row],[Border Radius]]&lt;&gt;"",Table_Styles[[#This Row],[Border Radius]],IF(Table_Styles[[#This Row],[Border Radius Default]]&lt;&gt;"",Table_Styles[[#This Row],[Border Radius Default]],""))</f>
        <v/>
      </c>
      <c r="Y80" s="41"/>
      <c r="Z80" s="41"/>
      <c r="AA80" s="19" t="str">
        <f>IF(Table_Styles[[#This Row],[MT]]&lt;&gt;"",Table_Styles[[#This Row],[MT]],IF(Table_Styles[[#This Row],[MT Default]]&lt;&gt;"",Table_Styles[[#This Row],[MT Default]],""))</f>
        <v/>
      </c>
      <c r="AB80" s="41"/>
      <c r="AC80" s="41"/>
      <c r="AD80" s="19" t="str">
        <f>IF(Table_Styles[[#This Row],[MR]]&lt;&gt;"",Table_Styles[[#This Row],[MR]],IF(Table_Styles[[#This Row],[MR Default]]&lt;&gt;"",Table_Styles[[#This Row],[MR Default]],""))</f>
        <v/>
      </c>
      <c r="AE80" s="41"/>
      <c r="AF80" s="41"/>
      <c r="AG80" s="19" t="str">
        <f>IF(Table_Styles[[#This Row],[MB]]&lt;&gt;"",Table_Styles[[#This Row],[MB]],IF(Table_Styles[[#This Row],[MB Default]]&lt;&gt;"",Table_Styles[[#This Row],[MB Default]],""))</f>
        <v/>
      </c>
      <c r="AH80" s="41"/>
      <c r="AI80" s="41"/>
      <c r="AJ80" s="19" t="str">
        <f>IF(Table_Styles[[#This Row],[ML]]&lt;&gt;"",Table_Styles[[#This Row],[ML]],IF(Table_Styles[[#This Row],[ML Default]]&lt;&gt;"",Table_Styles[[#This Row],[ML Default]],""))</f>
        <v/>
      </c>
      <c r="AK80" s="41"/>
      <c r="AL80" s="41"/>
      <c r="AM80" s="19" t="str">
        <f>IF(Table_Styles[[#This Row],[PT]]&lt;&gt;"",Table_Styles[[#This Row],[PT]],IF(Table_Styles[[#This Row],[PT Default]]&lt;&gt;"",Table_Styles[[#This Row],[PT Default]],""))</f>
        <v/>
      </c>
      <c r="AN80" s="41"/>
      <c r="AO80" s="41"/>
      <c r="AP80" s="19" t="str">
        <f>IF(Table_Styles[[#This Row],[PR]]&lt;&gt;"",Table_Styles[[#This Row],[PR]],IF(Table_Styles[[#This Row],[PR Default]]&lt;&gt;"",Table_Styles[[#This Row],[PR Default]],""))</f>
        <v/>
      </c>
      <c r="AQ80" s="41"/>
      <c r="AR80" s="41"/>
      <c r="AS80" s="19" t="str">
        <f>IF(Table_Styles[[#This Row],[PB]]&lt;&gt;"",Table_Styles[[#This Row],[PB]],IF(Table_Styles[[#This Row],[PB Default]]&lt;&gt;"",Table_Styles[[#This Row],[PB Default]],""))</f>
        <v/>
      </c>
      <c r="AT80" s="41"/>
      <c r="AU80" s="41"/>
      <c r="AV80" s="19" t="str">
        <f>IF(Table_Styles[[#This Row],[PL]]&lt;&gt;"",Table_Styles[[#This Row],[PL]],IF(Table_Styles[[#This Row],[PL Default]]&lt;&gt;"",Table_Styles[[#This Row],[PL Default]],""))</f>
        <v/>
      </c>
      <c r="AW80" s="41"/>
      <c r="AX80" s="41"/>
      <c r="AY80" s="19" t="str">
        <f>IF(Table_Styles[[#This Row],[BT]]&lt;&gt;"",Table_Styles[[#This Row],[BT]],IF(Table_Styles[[#This Row],[BT Default]]&lt;&gt;"",Table_Styles[[#This Row],[BT Default]],""))</f>
        <v/>
      </c>
      <c r="AZ80" s="41"/>
      <c r="BA80" s="41"/>
      <c r="BB80" s="19" t="str">
        <f>IF(Table_Styles[[#This Row],[BR]]&lt;&gt;"",Table_Styles[[#This Row],[BR]],IF(Table_Styles[[#This Row],[BR Default]]&lt;&gt;"",Table_Styles[[#This Row],[BR Default]],""))</f>
        <v/>
      </c>
      <c r="BC80" s="41"/>
      <c r="BD80" s="41"/>
      <c r="BE80" s="19" t="str">
        <f>IF(Table_Styles[[#This Row],[BB]]&lt;&gt;"",Table_Styles[[#This Row],[BB]],IF(Table_Styles[[#This Row],[BB Default]]&lt;&gt;"",Table_Styles[[#This Row],[BB Default]],""))</f>
        <v/>
      </c>
      <c r="BF80" s="41"/>
      <c r="BG80" s="41"/>
      <c r="BH80" s="19" t="str">
        <f>IF(Table_Styles[[#This Row],[BL]]&lt;&gt;"",Table_Styles[[#This Row],[BL]],IF(Table_Styles[[#This Row],[BL Default]]&lt;&gt;"",Table_Styles[[#This Row],[BL Default]],""))</f>
        <v/>
      </c>
      <c r="BI80" s="41"/>
      <c r="BJ80" s="41"/>
      <c r="BK80" s="19" t="str">
        <f>IF(Table_Styles[[#This Row],[Width]]&lt;&gt;"",Table_Styles[[#This Row],[Width]],IF(Table_Styles[[#This Row],[Width Default]]&lt;&gt;"",Table_Styles[[#This Row],[Width Default]],""))</f>
        <v/>
      </c>
      <c r="BL80" s="41"/>
      <c r="BM80" s="41"/>
      <c r="BN80" s="19" t="str">
        <f>IF(Table_Styles[[#This Row],[Height]]&lt;&gt;"",Table_Styles[[#This Row],[Height]],IF(Table_Styles[[#This Row],[Height Default]]&lt;&gt;"",Table_Styles[[#This Row],[Height Default]],""))</f>
        <v/>
      </c>
      <c r="BO80" s="19"/>
      <c r="BP80" s="19"/>
      <c r="BQ80" s="19" t="str">
        <f>IF(Table_Styles[[#This Row],[Top]]&lt;&gt;"",Table_Styles[[#This Row],[Top]],IF(Table_Styles[[#This Row],[Top Default]]&lt;&gt;"",Table_Styles[[#This Row],[Top Default]],""))</f>
        <v/>
      </c>
      <c r="BR80" s="19"/>
      <c r="BS80" s="19"/>
      <c r="BT80" s="19" t="str">
        <f>IF(Table_Styles[[#This Row],[Right]]&lt;&gt;"",Table_Styles[[#This Row],[Right]],IF(Table_Styles[[#This Row],[Right Default]]&lt;&gt;"",Table_Styles[[#This Row],[Right Default]],""))</f>
        <v/>
      </c>
      <c r="BU80" s="19"/>
      <c r="BV80" s="19"/>
      <c r="BW80" s="19" t="str">
        <f>IF(Table_Styles[[#This Row],[Bottom]]&lt;&gt;"",Table_Styles[[#This Row],[Bottom]],IF(Table_Styles[[#This Row],[Bottom Default]]&lt;&gt;"",Table_Styles[[#This Row],[Bottom Default]],""))</f>
        <v/>
      </c>
      <c r="BX80" s="19"/>
      <c r="BY80" s="19"/>
      <c r="BZ80" s="19" t="str">
        <f>IF(Table_Styles[[#This Row],[Left]]&lt;&gt;"",Table_Styles[[#This Row],[Left]],IF(Table_Styles[[#This Row],[Left Default]]&lt;&gt;"",Table_Styles[[#This Row],[Left Default]],""))</f>
        <v/>
      </c>
      <c r="CA80" s="41"/>
      <c r="CB80" s="22" t="str">
        <f>IF(AND(Table_Styles[[#This Row],[Selector]]&lt;&gt;"",Table_Styles[[#This Row],[Font Family Used]]&lt;&gt;"",Table_Styles[[#This Row],[Font Weight Used]]&lt;&gt;""),Table_Styles[[#This Row],[Font Family Used]]&amp;" "&amp;Table_Styles[[#This Row],[Font Weight Used]],"")</f>
        <v/>
      </c>
      <c r="CC80" s="22" t="str">
        <f ca="1">IF(AND(Table_Styles[[#This Row],[Selector]],COUNTIF(OFFSET(CC:CC,0,0,ROW()-1,1),"="&amp;Table_Styles[[#This Row],[Font]])=0),Table_Styles[[#This Row],[Font]],"")</f>
        <v/>
      </c>
      <c r="CD80" s="22" t="str">
        <f ca="1">IF(Table_Styles[[#This Row],[Unique Font]]&lt;&gt;"",
"{""fontFamily"":"""&amp;Table_Styles[[#This Row],[Font Family Used]]&amp;""",""fontWeight"":"&amp;Table_Styles[[#This Row],[Font Weight Used]]&amp;"}","")</f>
        <v/>
      </c>
      <c r="CE8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#2c6ec3;border: none</v>
      </c>
      <c r="CF80" s="22" t="str">
        <f>IF(AND(Table_Styles[[#This Row],[Selector]]&lt;&gt;"", Table_Styles[[#This Row],[Config Properties]]&lt;&gt;""),
Table_Styles[[#This Row],[Selector]]&amp;" { "&amp;Table_Styles[[#This Row],[Config Properties]]&amp;" }","")</f>
        <v>formly-field .repeating .btn.btn-add-item:hover { color: #FFFFFF;background: #2c6ec3;border: none }</v>
      </c>
      <c r="CG80" s="22" t="str">
        <f xml:space="preserve">
SUBSTITUTE(SUBSTITUTE(SUBSTITUTE(SUBSTITUTE(SUBSTITUTE(SUBSTITUTE(SUBSTITUTE(SUBSTITUTE(Table_Styles[[#This Row],[Config]],
" {","{"),
"{ ","{"),
" }","}"),
"} ","}"),
" ,",","),
", ",","),
" :",":"),
": ",":")</f>
        <v>formly-field .repeating .btn.btn-add-item:hover{color:#FFFFFF;background:#2c6ec3;border:none}</v>
      </c>
    </row>
    <row r="81" spans="2:85" ht="21" customHeight="1">
      <c r="B81" s="22" t="s">
        <v>392</v>
      </c>
      <c r="C81" s="44" t="s">
        <v>393</v>
      </c>
      <c r="D81" s="41"/>
      <c r="E81" s="41"/>
      <c r="F81" s="19" t="str">
        <f>IF(Table_Styles[[#This Row],[Font Family]]&lt;&gt;"",Table_Styles[[#This Row],[Font Family]],IF(Table_Styles[[#This Row],[Font Family Default]]&lt;&gt;"",Table_Styles[[#This Row],[Font Family Default]],""))</f>
        <v/>
      </c>
      <c r="G81" s="41"/>
      <c r="H81" s="41"/>
      <c r="I81" s="19" t="str">
        <f>IF(Table_Styles[[#This Row],[Font Size]]&lt;&gt;"",Table_Styles[[#This Row],[Font Size]],IF(Table_Styles[[#This Row],[Font Size Default]]&lt;&gt;"",Table_Styles[[#This Row],[Font Size Default]],""))</f>
        <v/>
      </c>
      <c r="J81" s="41"/>
      <c r="K81" s="41"/>
      <c r="L81" s="19" t="str">
        <f>IF(Table_Styles[[#This Row],[Font Weight]]&lt;&gt;"",Table_Styles[[#This Row],[Font Weight]],IF(Table_Styles[[#This Row],[Font Weight Default]]&lt;&gt;"",Table_Styles[[#This Row],[Font Weight Default]],""))</f>
        <v/>
      </c>
      <c r="M81" s="41"/>
      <c r="N81" s="43" t="s">
        <v>219</v>
      </c>
      <c r="O81" s="19" t="str">
        <f>IF(Table_Styles[[#This Row],[Colour]]&lt;&gt;"",Table_Styles[[#This Row],[Colour]],IF(Table_Styles[[#This Row],[Colour Default]]&lt;&gt;"",Table_Styles[[#This Row],[Colour Default]],""))</f>
        <v>#FFFFFF</v>
      </c>
      <c r="P81" s="41"/>
      <c r="Q81" s="93" t="str">
        <f>Colour_Accent_1</f>
        <v>#2c6ec3</v>
      </c>
      <c r="R81" s="19" t="str">
        <f>IF(Table_Styles[[#This Row],[Background]]&lt;&gt;"",Table_Styles[[#This Row],[Background]],IF(Table_Styles[[#This Row],[Background Default]]&lt;&gt;"",Table_Styles[[#This Row],[Background Default]],""))</f>
        <v>#2c6ec3</v>
      </c>
      <c r="S81" s="41"/>
      <c r="T81" s="43" t="s">
        <v>355</v>
      </c>
      <c r="U81" s="19" t="str">
        <f>IF(Table_Styles[[#This Row],[Border]]&lt;&gt;"",Table_Styles[[#This Row],[Border]],IF(Table_Styles[[#This Row],[Border Default]]&lt;&gt;"",Table_Styles[[#This Row],[Border Default]],""))</f>
        <v>none</v>
      </c>
      <c r="V81" s="41"/>
      <c r="W81" s="41"/>
      <c r="X81" s="19" t="str">
        <f>IF(Table_Styles[[#This Row],[Border Radius]]&lt;&gt;"",Table_Styles[[#This Row],[Border Radius]],IF(Table_Styles[[#This Row],[Border Radius Default]]&lt;&gt;"",Table_Styles[[#This Row],[Border Radius Default]],""))</f>
        <v/>
      </c>
      <c r="Y81" s="41"/>
      <c r="Z81" s="41"/>
      <c r="AA81" s="19" t="str">
        <f>IF(Table_Styles[[#This Row],[MT]]&lt;&gt;"",Table_Styles[[#This Row],[MT]],IF(Table_Styles[[#This Row],[MT Default]]&lt;&gt;"",Table_Styles[[#This Row],[MT Default]],""))</f>
        <v/>
      </c>
      <c r="AB81" s="41"/>
      <c r="AC81" s="41"/>
      <c r="AD81" s="19" t="str">
        <f>IF(Table_Styles[[#This Row],[MR]]&lt;&gt;"",Table_Styles[[#This Row],[MR]],IF(Table_Styles[[#This Row],[MR Default]]&lt;&gt;"",Table_Styles[[#This Row],[MR Default]],""))</f>
        <v/>
      </c>
      <c r="AE81" s="41"/>
      <c r="AF81" s="41"/>
      <c r="AG81" s="19" t="str">
        <f>IF(Table_Styles[[#This Row],[MB]]&lt;&gt;"",Table_Styles[[#This Row],[MB]],IF(Table_Styles[[#This Row],[MB Default]]&lt;&gt;"",Table_Styles[[#This Row],[MB Default]],""))</f>
        <v/>
      </c>
      <c r="AH81" s="41"/>
      <c r="AI81" s="41"/>
      <c r="AJ81" s="19" t="str">
        <f>IF(Table_Styles[[#This Row],[ML]]&lt;&gt;"",Table_Styles[[#This Row],[ML]],IF(Table_Styles[[#This Row],[ML Default]]&lt;&gt;"",Table_Styles[[#This Row],[ML Default]],""))</f>
        <v/>
      </c>
      <c r="AK81" s="41"/>
      <c r="AL81" s="41"/>
      <c r="AM81" s="19" t="str">
        <f>IF(Table_Styles[[#This Row],[PT]]&lt;&gt;"",Table_Styles[[#This Row],[PT]],IF(Table_Styles[[#This Row],[PT Default]]&lt;&gt;"",Table_Styles[[#This Row],[PT Default]],""))</f>
        <v/>
      </c>
      <c r="AN81" s="41"/>
      <c r="AO81" s="41"/>
      <c r="AP81" s="19" t="str">
        <f>IF(Table_Styles[[#This Row],[PR]]&lt;&gt;"",Table_Styles[[#This Row],[PR]],IF(Table_Styles[[#This Row],[PR Default]]&lt;&gt;"",Table_Styles[[#This Row],[PR Default]],""))</f>
        <v/>
      </c>
      <c r="AQ81" s="41"/>
      <c r="AR81" s="41"/>
      <c r="AS81" s="19" t="str">
        <f>IF(Table_Styles[[#This Row],[PB]]&lt;&gt;"",Table_Styles[[#This Row],[PB]],IF(Table_Styles[[#This Row],[PB Default]]&lt;&gt;"",Table_Styles[[#This Row],[PB Default]],""))</f>
        <v/>
      </c>
      <c r="AT81" s="41"/>
      <c r="AU81" s="41"/>
      <c r="AV81" s="19" t="str">
        <f>IF(Table_Styles[[#This Row],[PL]]&lt;&gt;"",Table_Styles[[#This Row],[PL]],IF(Table_Styles[[#This Row],[PL Default]]&lt;&gt;"",Table_Styles[[#This Row],[PL Default]],""))</f>
        <v/>
      </c>
      <c r="AW81" s="41"/>
      <c r="AX81" s="41"/>
      <c r="AY81" s="19" t="str">
        <f>IF(Table_Styles[[#This Row],[BT]]&lt;&gt;"",Table_Styles[[#This Row],[BT]],IF(Table_Styles[[#This Row],[BT Default]]&lt;&gt;"",Table_Styles[[#This Row],[BT Default]],""))</f>
        <v/>
      </c>
      <c r="AZ81" s="41"/>
      <c r="BA81" s="41"/>
      <c r="BB81" s="19" t="str">
        <f>IF(Table_Styles[[#This Row],[BR]]&lt;&gt;"",Table_Styles[[#This Row],[BR]],IF(Table_Styles[[#This Row],[BR Default]]&lt;&gt;"",Table_Styles[[#This Row],[BR Default]],""))</f>
        <v/>
      </c>
      <c r="BC81" s="41"/>
      <c r="BD81" s="41"/>
      <c r="BE81" s="19" t="str">
        <f>IF(Table_Styles[[#This Row],[BB]]&lt;&gt;"",Table_Styles[[#This Row],[BB]],IF(Table_Styles[[#This Row],[BB Default]]&lt;&gt;"",Table_Styles[[#This Row],[BB Default]],""))</f>
        <v/>
      </c>
      <c r="BF81" s="41"/>
      <c r="BG81" s="41"/>
      <c r="BH81" s="19" t="str">
        <f>IF(Table_Styles[[#This Row],[BL]]&lt;&gt;"",Table_Styles[[#This Row],[BL]],IF(Table_Styles[[#This Row],[BL Default]]&lt;&gt;"",Table_Styles[[#This Row],[BL Default]],""))</f>
        <v/>
      </c>
      <c r="BI81" s="41"/>
      <c r="BJ81" s="41"/>
      <c r="BK81" s="19" t="str">
        <f>IF(Table_Styles[[#This Row],[Width]]&lt;&gt;"",Table_Styles[[#This Row],[Width]],IF(Table_Styles[[#This Row],[Width Default]]&lt;&gt;"",Table_Styles[[#This Row],[Width Default]],""))</f>
        <v/>
      </c>
      <c r="BL81" s="41"/>
      <c r="BM81" s="41"/>
      <c r="BN81" s="19" t="str">
        <f>IF(Table_Styles[[#This Row],[Height]]&lt;&gt;"",Table_Styles[[#This Row],[Height]],IF(Table_Styles[[#This Row],[Height Default]]&lt;&gt;"",Table_Styles[[#This Row],[Height Default]],""))</f>
        <v/>
      </c>
      <c r="BO81" s="19"/>
      <c r="BP81" s="19"/>
      <c r="BQ81" s="19" t="str">
        <f>IF(Table_Styles[[#This Row],[Top]]&lt;&gt;"",Table_Styles[[#This Row],[Top]],IF(Table_Styles[[#This Row],[Top Default]]&lt;&gt;"",Table_Styles[[#This Row],[Top Default]],""))</f>
        <v/>
      </c>
      <c r="BR81" s="19"/>
      <c r="BS81" s="19"/>
      <c r="BT81" s="19" t="str">
        <f>IF(Table_Styles[[#This Row],[Right]]&lt;&gt;"",Table_Styles[[#This Row],[Right]],IF(Table_Styles[[#This Row],[Right Default]]&lt;&gt;"",Table_Styles[[#This Row],[Right Default]],""))</f>
        <v/>
      </c>
      <c r="BU81" s="19"/>
      <c r="BV81" s="19"/>
      <c r="BW81" s="19" t="str">
        <f>IF(Table_Styles[[#This Row],[Bottom]]&lt;&gt;"",Table_Styles[[#This Row],[Bottom]],IF(Table_Styles[[#This Row],[Bottom Default]]&lt;&gt;"",Table_Styles[[#This Row],[Bottom Default]],""))</f>
        <v/>
      </c>
      <c r="BX81" s="19"/>
      <c r="BY81" s="19"/>
      <c r="BZ81" s="19" t="str">
        <f>IF(Table_Styles[[#This Row],[Left]]&lt;&gt;"",Table_Styles[[#This Row],[Left]],IF(Table_Styles[[#This Row],[Left Default]]&lt;&gt;"",Table_Styles[[#This Row],[Left Default]],""))</f>
        <v/>
      </c>
      <c r="CA81" s="41"/>
      <c r="CB81" s="22" t="str">
        <f>IF(AND(Table_Styles[[#This Row],[Selector]]&lt;&gt;"",Table_Styles[[#This Row],[Font Family Used]]&lt;&gt;"",Table_Styles[[#This Row],[Font Weight Used]]&lt;&gt;""),Table_Styles[[#This Row],[Font Family Used]]&amp;" "&amp;Table_Styles[[#This Row],[Font Weight Used]],"")</f>
        <v/>
      </c>
      <c r="CC81" s="22" t="str">
        <f ca="1">IF(AND(Table_Styles[[#This Row],[Selector]],COUNTIF(OFFSET(CC:CC,0,0,ROW()-1,1),"="&amp;Table_Styles[[#This Row],[Font]])=0),Table_Styles[[#This Row],[Font]],"")</f>
        <v/>
      </c>
      <c r="CD81" s="22" t="str">
        <f ca="1">IF(Table_Styles[[#This Row],[Unique Font]]&lt;&gt;"",
"{""fontFamily"":"""&amp;Table_Styles[[#This Row],[Font Family Used]]&amp;""",""fontWeight"":"&amp;Table_Styles[[#This Row],[Font Weight Used]]&amp;"}","")</f>
        <v/>
      </c>
      <c r="CE8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#2c6ec3;border: none</v>
      </c>
      <c r="CF81" s="22" t="str">
        <f>IF(AND(Table_Styles[[#This Row],[Selector]]&lt;&gt;"", Table_Styles[[#This Row],[Config Properties]]&lt;&gt;""),
Table_Styles[[#This Row],[Selector]]&amp;" { "&amp;Table_Styles[[#This Row],[Config Properties]]&amp;" }","")</f>
        <v>formly-field .repeating .btn.btn-add-item:active { color: #FFFFFF;background: #2c6ec3;border: none }</v>
      </c>
      <c r="CG81" s="22" t="str">
        <f xml:space="preserve">
SUBSTITUTE(SUBSTITUTE(SUBSTITUTE(SUBSTITUTE(SUBSTITUTE(SUBSTITUTE(SUBSTITUTE(SUBSTITUTE(Table_Styles[[#This Row],[Config]],
" {","{"),
"{ ","{"),
" }","}"),
"} ","}"),
" ,",","),
", ",","),
" :",":"),
": ",":")</f>
        <v>formly-field .repeating .btn.btn-add-item:active{color:#FFFFFF;background:#2c6ec3;border:none}</v>
      </c>
    </row>
    <row r="82" spans="2:85" ht="21" customHeight="1">
      <c r="B82" s="89" t="s">
        <v>394</v>
      </c>
      <c r="C82" s="44" t="s">
        <v>395</v>
      </c>
      <c r="D82" s="41"/>
      <c r="E82" s="41"/>
      <c r="F82" s="19" t="str">
        <f>IF(Table_Styles[[#This Row],[Font Family]]&lt;&gt;"",Table_Styles[[#This Row],[Font Family]],IF(Table_Styles[[#This Row],[Font Family Default]]&lt;&gt;"",Table_Styles[[#This Row],[Font Family Default]],""))</f>
        <v/>
      </c>
      <c r="G82" s="41"/>
      <c r="H82" s="43" t="s">
        <v>353</v>
      </c>
      <c r="I82" s="19" t="str">
        <f>IF(Table_Styles[[#This Row],[Font Size]]&lt;&gt;"",Table_Styles[[#This Row],[Font Size]],IF(Table_Styles[[#This Row],[Font Size Default]]&lt;&gt;"",Table_Styles[[#This Row],[Font Size Default]],""))</f>
        <v>13px</v>
      </c>
      <c r="J82" s="41"/>
      <c r="K82" s="41"/>
      <c r="L82" s="19" t="str">
        <f>IF(Table_Styles[[#This Row],[Font Weight]]&lt;&gt;"",Table_Styles[[#This Row],[Font Weight]],IF(Table_Styles[[#This Row],[Font Weight Default]]&lt;&gt;"",Table_Styles[[#This Row],[Font Weight Default]],""))</f>
        <v/>
      </c>
      <c r="M82" s="41"/>
      <c r="N82" s="41"/>
      <c r="O82" s="19" t="str">
        <f>IF(Table_Styles[[#This Row],[Colour]]&lt;&gt;"",Table_Styles[[#This Row],[Colour]],IF(Table_Styles[[#This Row],[Colour Default]]&lt;&gt;"",Table_Styles[[#This Row],[Colour Default]],""))</f>
        <v/>
      </c>
      <c r="P82" s="41"/>
      <c r="Q82" s="41"/>
      <c r="R82" s="19" t="str">
        <f>IF(Table_Styles[[#This Row],[Background]]&lt;&gt;"",Table_Styles[[#This Row],[Background]],IF(Table_Styles[[#This Row],[Background Default]]&lt;&gt;"",Table_Styles[[#This Row],[Background Default]],""))</f>
        <v/>
      </c>
      <c r="S82" s="41"/>
      <c r="T82" s="41"/>
      <c r="U82" s="19" t="str">
        <f>IF(Table_Styles[[#This Row],[Border]]&lt;&gt;"",Table_Styles[[#This Row],[Border]],IF(Table_Styles[[#This Row],[Border Default]]&lt;&gt;"",Table_Styles[[#This Row],[Border Default]],""))</f>
        <v/>
      </c>
      <c r="V82" s="41"/>
      <c r="W82" s="41"/>
      <c r="X82" s="19" t="str">
        <f>IF(Table_Styles[[#This Row],[Border Radius]]&lt;&gt;"",Table_Styles[[#This Row],[Border Radius]],IF(Table_Styles[[#This Row],[Border Radius Default]]&lt;&gt;"",Table_Styles[[#This Row],[Border Radius Default]],""))</f>
        <v/>
      </c>
      <c r="Y82" s="41"/>
      <c r="Z82" s="93"/>
      <c r="AA82" s="19" t="str">
        <f>IF(Table_Styles[[#This Row],[MT]]&lt;&gt;"",Table_Styles[[#This Row],[MT]],IF(Table_Styles[[#This Row],[MT Default]]&lt;&gt;"",Table_Styles[[#This Row],[MT Default]],""))</f>
        <v/>
      </c>
      <c r="AB82" s="41"/>
      <c r="AC82" s="93" t="s">
        <v>345</v>
      </c>
      <c r="AD82" s="19" t="str">
        <f>IF(Table_Styles[[#This Row],[MR]]&lt;&gt;"",Table_Styles[[#This Row],[MR]],IF(Table_Styles[[#This Row],[MR Default]]&lt;&gt;"",Table_Styles[[#This Row],[MR Default]],""))</f>
        <v>5px</v>
      </c>
      <c r="AE82" s="41"/>
      <c r="AF82" s="41"/>
      <c r="AG82" s="19" t="str">
        <f>IF(Table_Styles[[#This Row],[MB]]&lt;&gt;"",Table_Styles[[#This Row],[MB]],IF(Table_Styles[[#This Row],[MB Default]]&lt;&gt;"",Table_Styles[[#This Row],[MB Default]],""))</f>
        <v/>
      </c>
      <c r="AH82" s="41"/>
      <c r="AI82" s="93"/>
      <c r="AJ82" s="19" t="str">
        <f>IF(Table_Styles[[#This Row],[ML]]&lt;&gt;"",Table_Styles[[#This Row],[ML]],IF(Table_Styles[[#This Row],[ML Default]]&lt;&gt;"",Table_Styles[[#This Row],[ML Default]],""))</f>
        <v/>
      </c>
      <c r="AK82" s="41"/>
      <c r="AL82" s="43"/>
      <c r="AM82" s="19" t="str">
        <f>IF(Table_Styles[[#This Row],[PT]]&lt;&gt;"",Table_Styles[[#This Row],[PT]],IF(Table_Styles[[#This Row],[PT Default]]&lt;&gt;"",Table_Styles[[#This Row],[PT Default]],""))</f>
        <v/>
      </c>
      <c r="AN82" s="41"/>
      <c r="AO82" s="41"/>
      <c r="AP82" s="19" t="str">
        <f>IF(Table_Styles[[#This Row],[PR]]&lt;&gt;"",Table_Styles[[#This Row],[PR]],IF(Table_Styles[[#This Row],[PR Default]]&lt;&gt;"",Table_Styles[[#This Row],[PR Default]],""))</f>
        <v/>
      </c>
      <c r="AQ82" s="41"/>
      <c r="AR82" s="43"/>
      <c r="AS82" s="19" t="str">
        <f>IF(Table_Styles[[#This Row],[PB]]&lt;&gt;"",Table_Styles[[#This Row],[PB]],IF(Table_Styles[[#This Row],[PB Default]]&lt;&gt;"",Table_Styles[[#This Row],[PB Default]],""))</f>
        <v/>
      </c>
      <c r="AT82" s="41"/>
      <c r="AU82" s="41"/>
      <c r="AV82" s="19" t="str">
        <f>IF(Table_Styles[[#This Row],[PL]]&lt;&gt;"",Table_Styles[[#This Row],[PL]],IF(Table_Styles[[#This Row],[PL Default]]&lt;&gt;"",Table_Styles[[#This Row],[PL Default]],""))</f>
        <v/>
      </c>
      <c r="AW82" s="41"/>
      <c r="AX82" s="41"/>
      <c r="AY82" s="19" t="str">
        <f>IF(Table_Styles[[#This Row],[BT]]&lt;&gt;"",Table_Styles[[#This Row],[BT]],IF(Table_Styles[[#This Row],[BT Default]]&lt;&gt;"",Table_Styles[[#This Row],[BT Default]],""))</f>
        <v/>
      </c>
      <c r="AZ82" s="41"/>
      <c r="BA82" s="41"/>
      <c r="BB82" s="19" t="str">
        <f>IF(Table_Styles[[#This Row],[BR]]&lt;&gt;"",Table_Styles[[#This Row],[BR]],IF(Table_Styles[[#This Row],[BR Default]]&lt;&gt;"",Table_Styles[[#This Row],[BR Default]],""))</f>
        <v/>
      </c>
      <c r="BC82" s="41"/>
      <c r="BD82" s="41"/>
      <c r="BE82" s="19" t="str">
        <f>IF(Table_Styles[[#This Row],[BB]]&lt;&gt;"",Table_Styles[[#This Row],[BB]],IF(Table_Styles[[#This Row],[BB Default]]&lt;&gt;"",Table_Styles[[#This Row],[BB Default]],""))</f>
        <v/>
      </c>
      <c r="BF82" s="41"/>
      <c r="BG82" s="41"/>
      <c r="BH82" s="19" t="str">
        <f>IF(Table_Styles[[#This Row],[BL]]&lt;&gt;"",Table_Styles[[#This Row],[BL]],IF(Table_Styles[[#This Row],[BL Default]]&lt;&gt;"",Table_Styles[[#This Row],[BL Default]],""))</f>
        <v/>
      </c>
      <c r="BI82" s="41"/>
      <c r="BJ82" s="41"/>
      <c r="BK82" s="19" t="str">
        <f>IF(Table_Styles[[#This Row],[Width]]&lt;&gt;"",Table_Styles[[#This Row],[Width]],IF(Table_Styles[[#This Row],[Width Default]]&lt;&gt;"",Table_Styles[[#This Row],[Width Default]],""))</f>
        <v/>
      </c>
      <c r="BL82" s="41"/>
      <c r="BM82" s="41"/>
      <c r="BN82" s="19" t="str">
        <f>IF(Table_Styles[[#This Row],[Height]]&lt;&gt;"",Table_Styles[[#This Row],[Height]],IF(Table_Styles[[#This Row],[Height Default]]&lt;&gt;"",Table_Styles[[#This Row],[Height Default]],""))</f>
        <v/>
      </c>
      <c r="BO82" s="19"/>
      <c r="BP82" s="91"/>
      <c r="BQ82" s="19" t="str">
        <f>IF(Table_Styles[[#This Row],[Top]]&lt;&gt;"",Table_Styles[[#This Row],[Top]],IF(Table_Styles[[#This Row],[Top Default]]&lt;&gt;"",Table_Styles[[#This Row],[Top Default]],""))</f>
        <v/>
      </c>
      <c r="BR82" s="19"/>
      <c r="BS82" s="19"/>
      <c r="BT82" s="19" t="str">
        <f>IF(Table_Styles[[#This Row],[Right]]&lt;&gt;"",Table_Styles[[#This Row],[Right]],IF(Table_Styles[[#This Row],[Right Default]]&lt;&gt;"",Table_Styles[[#This Row],[Right Default]],""))</f>
        <v/>
      </c>
      <c r="BU82" s="19"/>
      <c r="BV82" s="19"/>
      <c r="BW82" s="19" t="str">
        <f>IF(Table_Styles[[#This Row],[Bottom]]&lt;&gt;"",Table_Styles[[#This Row],[Bottom]],IF(Table_Styles[[#This Row],[Bottom Default]]&lt;&gt;"",Table_Styles[[#This Row],[Bottom Default]],""))</f>
        <v/>
      </c>
      <c r="BX82" s="19"/>
      <c r="BY82" s="19"/>
      <c r="BZ82" s="19" t="str">
        <f>IF(Table_Styles[[#This Row],[Left]]&lt;&gt;"",Table_Styles[[#This Row],[Left]],IF(Table_Styles[[#This Row],[Left Default]]&lt;&gt;"",Table_Styles[[#This Row],[Left Default]],""))</f>
        <v/>
      </c>
      <c r="CA82" s="41"/>
      <c r="CB82" s="22" t="str">
        <f>IF(AND(Table_Styles[[#This Row],[Selector]]&lt;&gt;"",Table_Styles[[#This Row],[Font Family Used]]&lt;&gt;"",Table_Styles[[#This Row],[Font Weight Used]]&lt;&gt;""),Table_Styles[[#This Row],[Font Family Used]]&amp;" "&amp;Table_Styles[[#This Row],[Font Weight Used]],"")</f>
        <v/>
      </c>
      <c r="CC82" s="22" t="str">
        <f ca="1">IF(AND(Table_Styles[[#This Row],[Selector]],COUNTIF(OFFSET(CC:CC,0,0,ROW()-1,1),"="&amp;Table_Styles[[#This Row],[Font]])=0),Table_Styles[[#This Row],[Font]],"")</f>
        <v/>
      </c>
      <c r="CD82" s="22" t="str">
        <f ca="1">IF(Table_Styles[[#This Row],[Unique Font]]&lt;&gt;"",
"{""fontFamily"":"""&amp;Table_Styles[[#This Row],[Font Family Used]]&amp;""",""fontWeight"":"&amp;Table_Styles[[#This Row],[Font Weight Used]]&amp;"}","")</f>
        <v/>
      </c>
      <c r="CE8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13px;margin-right: 5px</v>
      </c>
      <c r="CF82" s="22" t="str">
        <f>IF(AND(Table_Styles[[#This Row],[Selector]]&lt;&gt;"", Table_Styles[[#This Row],[Config Properties]]&lt;&gt;""),
Table_Styles[[#This Row],[Selector]]&amp;" { "&amp;Table_Styles[[#This Row],[Config Properties]]&amp;" }","")</f>
        <v>formly-field .repeating .btn.btn-add-item .btn-icon { font-size: 13px;margin-right: 5px }</v>
      </c>
      <c r="CG82" s="22" t="str">
        <f xml:space="preserve">
SUBSTITUTE(SUBSTITUTE(SUBSTITUTE(SUBSTITUTE(SUBSTITUTE(SUBSTITUTE(SUBSTITUTE(SUBSTITUTE(Table_Styles[[#This Row],[Config]],
" {","{"),
"{ ","{"),
" }","}"),
"} ","}"),
" ,",","),
", ",","),
" :",":"),
": ",":")</f>
        <v>formly-field .repeating .btn.btn-add-item .btn-icon{font-size:13px;margin-right:5px}</v>
      </c>
    </row>
    <row r="83" spans="2:85" ht="21" customHeight="1">
      <c r="B83" s="22" t="s">
        <v>398</v>
      </c>
      <c r="C83" s="44" t="s">
        <v>399</v>
      </c>
      <c r="D83" s="41"/>
      <c r="E83" s="41"/>
      <c r="F83" s="19" t="str">
        <f>IF(Table_Styles[[#This Row],[Font Family]]&lt;&gt;"",Table_Styles[[#This Row],[Font Family]],IF(Table_Styles[[#This Row],[Font Family Default]]&lt;&gt;"",Table_Styles[[#This Row],[Font Family Default]],""))</f>
        <v/>
      </c>
      <c r="G83" s="41"/>
      <c r="H83" s="41"/>
      <c r="I83" s="19" t="str">
        <f>IF(Table_Styles[[#This Row],[Font Size]]&lt;&gt;"",Table_Styles[[#This Row],[Font Size]],IF(Table_Styles[[#This Row],[Font Size Default]]&lt;&gt;"",Table_Styles[[#This Row],[Font Size Default]],""))</f>
        <v/>
      </c>
      <c r="J83" s="41"/>
      <c r="K83" s="41"/>
      <c r="L83" s="19" t="str">
        <f>IF(Table_Styles[[#This Row],[Font Weight]]&lt;&gt;"",Table_Styles[[#This Row],[Font Weight]],IF(Table_Styles[[#This Row],[Font Weight Default]]&lt;&gt;"",Table_Styles[[#This Row],[Font Weight Default]],""))</f>
        <v/>
      </c>
      <c r="M83" s="41"/>
      <c r="N83" s="93" t="str">
        <f>Colour_Accent_1</f>
        <v>#2c6ec3</v>
      </c>
      <c r="O83" s="19" t="str">
        <f>IF(Table_Styles[[#This Row],[Colour]]&lt;&gt;"",Table_Styles[[#This Row],[Colour]],IF(Table_Styles[[#This Row],[Colour Default]]&lt;&gt;"",Table_Styles[[#This Row],[Colour Default]],""))</f>
        <v>#2c6ec3</v>
      </c>
      <c r="P83" s="41"/>
      <c r="Q83" s="41" t="str">
        <f>Colour_Background_1</f>
        <v>#FFFFFF</v>
      </c>
      <c r="R83" s="19" t="str">
        <f>IF(Table_Styles[[#This Row],[Background]]&lt;&gt;"",Table_Styles[[#This Row],[Background]],IF(Table_Styles[[#This Row],[Background Default]]&lt;&gt;"",Table_Styles[[#This Row],[Background Default]],""))</f>
        <v>#FFFFFF</v>
      </c>
      <c r="S83" s="41"/>
      <c r="T83" s="43" t="s">
        <v>355</v>
      </c>
      <c r="U83" s="19" t="str">
        <f>IF(Table_Styles[[#This Row],[Border]]&lt;&gt;"",Table_Styles[[#This Row],[Border]],IF(Table_Styles[[#This Row],[Border Default]]&lt;&gt;"",Table_Styles[[#This Row],[Border Default]],""))</f>
        <v>none</v>
      </c>
      <c r="V83" s="41"/>
      <c r="W83" s="41"/>
      <c r="X83" s="19" t="str">
        <f>IF(Table_Styles[[#This Row],[Border Radius]]&lt;&gt;"",Table_Styles[[#This Row],[Border Radius]],IF(Table_Styles[[#This Row],[Border Radius Default]]&lt;&gt;"",Table_Styles[[#This Row],[Border Radius Default]],""))</f>
        <v/>
      </c>
      <c r="Y83" s="41"/>
      <c r="Z83" s="43" t="s">
        <v>375</v>
      </c>
      <c r="AA83" s="19" t="str">
        <f>IF(Table_Styles[[#This Row],[MT]]&lt;&gt;"",Table_Styles[[#This Row],[MT]],IF(Table_Styles[[#This Row],[MT Default]]&lt;&gt;"",Table_Styles[[#This Row],[MT Default]],""))</f>
        <v>25px</v>
      </c>
      <c r="AB83" s="41"/>
      <c r="AC83" s="41"/>
      <c r="AD83" s="19" t="str">
        <f>IF(Table_Styles[[#This Row],[MR]]&lt;&gt;"",Table_Styles[[#This Row],[MR]],IF(Table_Styles[[#This Row],[MR Default]]&lt;&gt;"",Table_Styles[[#This Row],[MR Default]],""))</f>
        <v/>
      </c>
      <c r="AE83" s="41"/>
      <c r="AF83" s="41"/>
      <c r="AG83" s="19" t="str">
        <f>IF(Table_Styles[[#This Row],[MB]]&lt;&gt;"",Table_Styles[[#This Row],[MB]],IF(Table_Styles[[#This Row],[MB Default]]&lt;&gt;"",Table_Styles[[#This Row],[MB Default]],""))</f>
        <v/>
      </c>
      <c r="AH83" s="41"/>
      <c r="AI83" s="41"/>
      <c r="AJ83" s="19" t="str">
        <f>IF(Table_Styles[[#This Row],[ML]]&lt;&gt;"",Table_Styles[[#This Row],[ML]],IF(Table_Styles[[#This Row],[ML Default]]&lt;&gt;"",Table_Styles[[#This Row],[ML Default]],""))</f>
        <v/>
      </c>
      <c r="AK83" s="41"/>
      <c r="AL83" s="41"/>
      <c r="AM83" s="19" t="str">
        <f>IF(Table_Styles[[#This Row],[PT]]&lt;&gt;"",Table_Styles[[#This Row],[PT]],IF(Table_Styles[[#This Row],[PT Default]]&lt;&gt;"",Table_Styles[[#This Row],[PT Default]],""))</f>
        <v/>
      </c>
      <c r="AN83" s="41"/>
      <c r="AO83" s="43" t="s">
        <v>430</v>
      </c>
      <c r="AP83" s="19" t="str">
        <f>IF(Table_Styles[[#This Row],[PR]]&lt;&gt;"",Table_Styles[[#This Row],[PR]],IF(Table_Styles[[#This Row],[PR Default]]&lt;&gt;"",Table_Styles[[#This Row],[PR Default]],""))</f>
        <v>8px</v>
      </c>
      <c r="AQ83" s="41"/>
      <c r="AR83" s="41"/>
      <c r="AS83" s="19" t="str">
        <f>IF(Table_Styles[[#This Row],[PB]]&lt;&gt;"",Table_Styles[[#This Row],[PB]],IF(Table_Styles[[#This Row],[PB Default]]&lt;&gt;"",Table_Styles[[#This Row],[PB Default]],""))</f>
        <v/>
      </c>
      <c r="AT83" s="41"/>
      <c r="AU83" s="43" t="s">
        <v>430</v>
      </c>
      <c r="AV83" s="19" t="str">
        <f>IF(Table_Styles[[#This Row],[PL]]&lt;&gt;"",Table_Styles[[#This Row],[PL]],IF(Table_Styles[[#This Row],[PL Default]]&lt;&gt;"",Table_Styles[[#This Row],[PL Default]],""))</f>
        <v>8px</v>
      </c>
      <c r="AW83" s="41"/>
      <c r="AX83" s="41"/>
      <c r="AY83" s="19" t="str">
        <f>IF(Table_Styles[[#This Row],[BT]]&lt;&gt;"",Table_Styles[[#This Row],[BT]],IF(Table_Styles[[#This Row],[BT Default]]&lt;&gt;"",Table_Styles[[#This Row],[BT Default]],""))</f>
        <v/>
      </c>
      <c r="AZ83" s="41"/>
      <c r="BA83" s="41"/>
      <c r="BB83" s="19" t="str">
        <f>IF(Table_Styles[[#This Row],[BR]]&lt;&gt;"",Table_Styles[[#This Row],[BR]],IF(Table_Styles[[#This Row],[BR Default]]&lt;&gt;"",Table_Styles[[#This Row],[BR Default]],""))</f>
        <v/>
      </c>
      <c r="BC83" s="41"/>
      <c r="BD83" s="41"/>
      <c r="BE83" s="19" t="str">
        <f>IF(Table_Styles[[#This Row],[BB]]&lt;&gt;"",Table_Styles[[#This Row],[BB]],IF(Table_Styles[[#This Row],[BB Default]]&lt;&gt;"",Table_Styles[[#This Row],[BB Default]],""))</f>
        <v/>
      </c>
      <c r="BF83" s="41"/>
      <c r="BG83" s="41"/>
      <c r="BH83" s="19" t="str">
        <f>IF(Table_Styles[[#This Row],[BL]]&lt;&gt;"",Table_Styles[[#This Row],[BL]],IF(Table_Styles[[#This Row],[BL Default]]&lt;&gt;"",Table_Styles[[#This Row],[BL Default]],""))</f>
        <v/>
      </c>
      <c r="BI83" s="41"/>
      <c r="BJ83" s="41"/>
      <c r="BK83" s="19" t="str">
        <f>IF(Table_Styles[[#This Row],[Width]]&lt;&gt;"",Table_Styles[[#This Row],[Width]],IF(Table_Styles[[#This Row],[Width Default]]&lt;&gt;"",Table_Styles[[#This Row],[Width Default]],""))</f>
        <v/>
      </c>
      <c r="BL83" s="41"/>
      <c r="BM83" s="41"/>
      <c r="BN83" s="19" t="str">
        <f>IF(Table_Styles[[#This Row],[Height]]&lt;&gt;"",Table_Styles[[#This Row],[Height]],IF(Table_Styles[[#This Row],[Height Default]]&lt;&gt;"",Table_Styles[[#This Row],[Height Default]],""))</f>
        <v/>
      </c>
      <c r="BO83" s="19"/>
      <c r="BP83" s="19"/>
      <c r="BQ83" s="19" t="str">
        <f>IF(Table_Styles[[#This Row],[Top]]&lt;&gt;"",Table_Styles[[#This Row],[Top]],IF(Table_Styles[[#This Row],[Top Default]]&lt;&gt;"",Table_Styles[[#This Row],[Top Default]],""))</f>
        <v/>
      </c>
      <c r="BR83" s="19"/>
      <c r="BS83" s="19"/>
      <c r="BT83" s="19" t="str">
        <f>IF(Table_Styles[[#This Row],[Right]]&lt;&gt;"",Table_Styles[[#This Row],[Right]],IF(Table_Styles[[#This Row],[Right Default]]&lt;&gt;"",Table_Styles[[#This Row],[Right Default]],""))</f>
        <v/>
      </c>
      <c r="BU83" s="19"/>
      <c r="BV83" s="19"/>
      <c r="BW83" s="19" t="str">
        <f>IF(Table_Styles[[#This Row],[Bottom]]&lt;&gt;"",Table_Styles[[#This Row],[Bottom]],IF(Table_Styles[[#This Row],[Bottom Default]]&lt;&gt;"",Table_Styles[[#This Row],[Bottom Default]],""))</f>
        <v/>
      </c>
      <c r="BX83" s="19"/>
      <c r="BY83" s="19"/>
      <c r="BZ83" s="19" t="str">
        <f>IF(Table_Styles[[#This Row],[Left]]&lt;&gt;"",Table_Styles[[#This Row],[Left]],IF(Table_Styles[[#This Row],[Left Default]]&lt;&gt;"",Table_Styles[[#This Row],[Left Default]],""))</f>
        <v/>
      </c>
      <c r="CA83" s="41"/>
      <c r="CB83" s="22" t="str">
        <f>IF(AND(Table_Styles[[#This Row],[Selector]]&lt;&gt;"",Table_Styles[[#This Row],[Font Family Used]]&lt;&gt;"",Table_Styles[[#This Row],[Font Weight Used]]&lt;&gt;""),Table_Styles[[#This Row],[Font Family Used]]&amp;" "&amp;Table_Styles[[#This Row],[Font Weight Used]],"")</f>
        <v/>
      </c>
      <c r="CC83" s="22" t="str">
        <f ca="1">IF(AND(Table_Styles[[#This Row],[Selector]],COUNTIF(OFFSET(CC:CC,0,0,ROW()-1,1),"="&amp;Table_Styles[[#This Row],[Font]])=0),Table_Styles[[#This Row],[Font]],"")</f>
        <v/>
      </c>
      <c r="CD83" s="22" t="str">
        <f ca="1">IF(Table_Styles[[#This Row],[Unique Font]]&lt;&gt;"",
"{""fontFamily"":"""&amp;Table_Styles[[#This Row],[Font Family Used]]&amp;""",""fontWeight"":"&amp;Table_Styles[[#This Row],[Font Weight Used]]&amp;"}","")</f>
        <v/>
      </c>
      <c r="CE8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#2c6ec3;background: #FFFFFF;border: none;margin-top: 25px;padding-right: 8px;padding-left: 8px</v>
      </c>
      <c r="CF83" s="22" t="str">
        <f>IF(AND(Table_Styles[[#This Row],[Selector]]&lt;&gt;"", Table_Styles[[#This Row],[Config Properties]]&lt;&gt;""),
Table_Styles[[#This Row],[Selector]]&amp;" { "&amp;Table_Styles[[#This Row],[Config Properties]]&amp;" }","")</f>
        <v>formly-field .repeating .btn.btn-remove-item { color: #2c6ec3;background: #FFFFFF;border: none;margin-top: 25px;padding-right: 8px;padding-left: 8px }</v>
      </c>
      <c r="CG83" s="22" t="str">
        <f xml:space="preserve">
SUBSTITUTE(SUBSTITUTE(SUBSTITUTE(SUBSTITUTE(SUBSTITUTE(SUBSTITUTE(SUBSTITUTE(SUBSTITUTE(Table_Styles[[#This Row],[Config]],
" {","{"),
"{ ","{"),
" }","}"),
"} ","}"),
" ,",","),
", ",","),
" :",":"),
": ",":")</f>
        <v>formly-field .repeating .btn.btn-remove-item{color:#2c6ec3;background:#FFFFFF;border:none;margin-top:25px;padding-right:8px;padding-left:8px}</v>
      </c>
    </row>
    <row r="84" spans="2:85" ht="21" customHeight="1">
      <c r="B84" s="22" t="s">
        <v>400</v>
      </c>
      <c r="C84" s="44" t="s">
        <v>401</v>
      </c>
      <c r="D84" s="41"/>
      <c r="E84" s="41"/>
      <c r="F84" s="19" t="str">
        <f>IF(Table_Styles[[#This Row],[Font Family]]&lt;&gt;"",Table_Styles[[#This Row],[Font Family]],IF(Table_Styles[[#This Row],[Font Family Default]]&lt;&gt;"",Table_Styles[[#This Row],[Font Family Default]],""))</f>
        <v/>
      </c>
      <c r="G84" s="41"/>
      <c r="H84" s="41"/>
      <c r="I84" s="19" t="str">
        <f>IF(Table_Styles[[#This Row],[Font Size]]&lt;&gt;"",Table_Styles[[#This Row],[Font Size]],IF(Table_Styles[[#This Row],[Font Size Default]]&lt;&gt;"",Table_Styles[[#This Row],[Font Size Default]],""))</f>
        <v/>
      </c>
      <c r="J84" s="41"/>
      <c r="K84" s="41"/>
      <c r="L84" s="19" t="str">
        <f>IF(Table_Styles[[#This Row],[Font Weight]]&lt;&gt;"",Table_Styles[[#This Row],[Font Weight]],IF(Table_Styles[[#This Row],[Font Weight Default]]&lt;&gt;"",Table_Styles[[#This Row],[Font Weight Default]],""))</f>
        <v/>
      </c>
      <c r="M84" s="41"/>
      <c r="N84" s="93" t="str">
        <f>Colour_Accent_1</f>
        <v>#2c6ec3</v>
      </c>
      <c r="O84" s="19" t="str">
        <f>IF(Table_Styles[[#This Row],[Colour]]&lt;&gt;"",Table_Styles[[#This Row],[Colour]],IF(Table_Styles[[#This Row],[Colour Default]]&lt;&gt;"",Table_Styles[[#This Row],[Colour Default]],""))</f>
        <v>#2c6ec3</v>
      </c>
      <c r="P84" s="41"/>
      <c r="Q84" s="41" t="str">
        <f>Colour_Background_1</f>
        <v>#FFFFFF</v>
      </c>
      <c r="R84" s="19" t="str">
        <f>IF(Table_Styles[[#This Row],[Background]]&lt;&gt;"",Table_Styles[[#This Row],[Background]],IF(Table_Styles[[#This Row],[Background Default]]&lt;&gt;"",Table_Styles[[#This Row],[Background Default]],""))</f>
        <v>#FFFFFF</v>
      </c>
      <c r="S84" s="41"/>
      <c r="T84" s="43" t="s">
        <v>355</v>
      </c>
      <c r="U84" s="19" t="str">
        <f>IF(Table_Styles[[#This Row],[Border]]&lt;&gt;"",Table_Styles[[#This Row],[Border]],IF(Table_Styles[[#This Row],[Border Default]]&lt;&gt;"",Table_Styles[[#This Row],[Border Default]],""))</f>
        <v>none</v>
      </c>
      <c r="V84" s="41"/>
      <c r="W84" s="41"/>
      <c r="X84" s="19" t="str">
        <f>IF(Table_Styles[[#This Row],[Border Radius]]&lt;&gt;"",Table_Styles[[#This Row],[Border Radius]],IF(Table_Styles[[#This Row],[Border Radius Default]]&lt;&gt;"",Table_Styles[[#This Row],[Border Radius Default]],""))</f>
        <v/>
      </c>
      <c r="Y84" s="41"/>
      <c r="Z84" s="41"/>
      <c r="AA84" s="19" t="str">
        <f>IF(Table_Styles[[#This Row],[MT]]&lt;&gt;"",Table_Styles[[#This Row],[MT]],IF(Table_Styles[[#This Row],[MT Default]]&lt;&gt;"",Table_Styles[[#This Row],[MT Default]],""))</f>
        <v/>
      </c>
      <c r="AB84" s="41"/>
      <c r="AC84" s="41"/>
      <c r="AD84" s="19" t="str">
        <f>IF(Table_Styles[[#This Row],[MR]]&lt;&gt;"",Table_Styles[[#This Row],[MR]],IF(Table_Styles[[#This Row],[MR Default]]&lt;&gt;"",Table_Styles[[#This Row],[MR Default]],""))</f>
        <v/>
      </c>
      <c r="AE84" s="41"/>
      <c r="AF84" s="41"/>
      <c r="AG84" s="19" t="str">
        <f>IF(Table_Styles[[#This Row],[MB]]&lt;&gt;"",Table_Styles[[#This Row],[MB]],IF(Table_Styles[[#This Row],[MB Default]]&lt;&gt;"",Table_Styles[[#This Row],[MB Default]],""))</f>
        <v/>
      </c>
      <c r="AH84" s="41"/>
      <c r="AI84" s="41"/>
      <c r="AJ84" s="19" t="str">
        <f>IF(Table_Styles[[#This Row],[ML]]&lt;&gt;"",Table_Styles[[#This Row],[ML]],IF(Table_Styles[[#This Row],[ML Default]]&lt;&gt;"",Table_Styles[[#This Row],[ML Default]],""))</f>
        <v/>
      </c>
      <c r="AK84" s="41"/>
      <c r="AL84" s="41"/>
      <c r="AM84" s="19" t="str">
        <f>IF(Table_Styles[[#This Row],[PT]]&lt;&gt;"",Table_Styles[[#This Row],[PT]],IF(Table_Styles[[#This Row],[PT Default]]&lt;&gt;"",Table_Styles[[#This Row],[PT Default]],""))</f>
        <v/>
      </c>
      <c r="AN84" s="41"/>
      <c r="AO84" s="41"/>
      <c r="AP84" s="19" t="str">
        <f>IF(Table_Styles[[#This Row],[PR]]&lt;&gt;"",Table_Styles[[#This Row],[PR]],IF(Table_Styles[[#This Row],[PR Default]]&lt;&gt;"",Table_Styles[[#This Row],[PR Default]],""))</f>
        <v/>
      </c>
      <c r="AQ84" s="41"/>
      <c r="AR84" s="41"/>
      <c r="AS84" s="19" t="str">
        <f>IF(Table_Styles[[#This Row],[PB]]&lt;&gt;"",Table_Styles[[#This Row],[PB]],IF(Table_Styles[[#This Row],[PB Default]]&lt;&gt;"",Table_Styles[[#This Row],[PB Default]],""))</f>
        <v/>
      </c>
      <c r="AT84" s="41"/>
      <c r="AU84" s="41"/>
      <c r="AV84" s="19" t="str">
        <f>IF(Table_Styles[[#This Row],[PL]]&lt;&gt;"",Table_Styles[[#This Row],[PL]],IF(Table_Styles[[#This Row],[PL Default]]&lt;&gt;"",Table_Styles[[#This Row],[PL Default]],""))</f>
        <v/>
      </c>
      <c r="AW84" s="41"/>
      <c r="AX84" s="41"/>
      <c r="AY84" s="19" t="str">
        <f>IF(Table_Styles[[#This Row],[BT]]&lt;&gt;"",Table_Styles[[#This Row],[BT]],IF(Table_Styles[[#This Row],[BT Default]]&lt;&gt;"",Table_Styles[[#This Row],[BT Default]],""))</f>
        <v/>
      </c>
      <c r="AZ84" s="41"/>
      <c r="BA84" s="41"/>
      <c r="BB84" s="19" t="str">
        <f>IF(Table_Styles[[#This Row],[BR]]&lt;&gt;"",Table_Styles[[#This Row],[BR]],IF(Table_Styles[[#This Row],[BR Default]]&lt;&gt;"",Table_Styles[[#This Row],[BR Default]],""))</f>
        <v/>
      </c>
      <c r="BC84" s="41"/>
      <c r="BD84" s="41"/>
      <c r="BE84" s="19" t="str">
        <f>IF(Table_Styles[[#This Row],[BB]]&lt;&gt;"",Table_Styles[[#This Row],[BB]],IF(Table_Styles[[#This Row],[BB Default]]&lt;&gt;"",Table_Styles[[#This Row],[BB Default]],""))</f>
        <v/>
      </c>
      <c r="BF84" s="41"/>
      <c r="BG84" s="41"/>
      <c r="BH84" s="19" t="str">
        <f>IF(Table_Styles[[#This Row],[BL]]&lt;&gt;"",Table_Styles[[#This Row],[BL]],IF(Table_Styles[[#This Row],[BL Default]]&lt;&gt;"",Table_Styles[[#This Row],[BL Default]],""))</f>
        <v/>
      </c>
      <c r="BI84" s="41"/>
      <c r="BJ84" s="41"/>
      <c r="BK84" s="19" t="str">
        <f>IF(Table_Styles[[#This Row],[Width]]&lt;&gt;"",Table_Styles[[#This Row],[Width]],IF(Table_Styles[[#This Row],[Width Default]]&lt;&gt;"",Table_Styles[[#This Row],[Width Default]],""))</f>
        <v/>
      </c>
      <c r="BL84" s="41"/>
      <c r="BM84" s="41"/>
      <c r="BN84" s="19" t="str">
        <f>IF(Table_Styles[[#This Row],[Height]]&lt;&gt;"",Table_Styles[[#This Row],[Height]],IF(Table_Styles[[#This Row],[Height Default]]&lt;&gt;"",Table_Styles[[#This Row],[Height Default]],""))</f>
        <v/>
      </c>
      <c r="BO84" s="19"/>
      <c r="BP84" s="19"/>
      <c r="BQ84" s="19" t="str">
        <f>IF(Table_Styles[[#This Row],[Top]]&lt;&gt;"",Table_Styles[[#This Row],[Top]],IF(Table_Styles[[#This Row],[Top Default]]&lt;&gt;"",Table_Styles[[#This Row],[Top Default]],""))</f>
        <v/>
      </c>
      <c r="BR84" s="19"/>
      <c r="BS84" s="19"/>
      <c r="BT84" s="19" t="str">
        <f>IF(Table_Styles[[#This Row],[Right]]&lt;&gt;"",Table_Styles[[#This Row],[Right]],IF(Table_Styles[[#This Row],[Right Default]]&lt;&gt;"",Table_Styles[[#This Row],[Right Default]],""))</f>
        <v/>
      </c>
      <c r="BU84" s="19"/>
      <c r="BV84" s="19"/>
      <c r="BW84" s="19" t="str">
        <f>IF(Table_Styles[[#This Row],[Bottom]]&lt;&gt;"",Table_Styles[[#This Row],[Bottom]],IF(Table_Styles[[#This Row],[Bottom Default]]&lt;&gt;"",Table_Styles[[#This Row],[Bottom Default]],""))</f>
        <v/>
      </c>
      <c r="BX84" s="19"/>
      <c r="BY84" s="19"/>
      <c r="BZ84" s="19" t="str">
        <f>IF(Table_Styles[[#This Row],[Left]]&lt;&gt;"",Table_Styles[[#This Row],[Left]],IF(Table_Styles[[#This Row],[Left Default]]&lt;&gt;"",Table_Styles[[#This Row],[Left Default]],""))</f>
        <v/>
      </c>
      <c r="CA84" s="41"/>
      <c r="CB84" s="22" t="str">
        <f>IF(AND(Table_Styles[[#This Row],[Selector]]&lt;&gt;"",Table_Styles[[#This Row],[Font Family Used]]&lt;&gt;"",Table_Styles[[#This Row],[Font Weight Used]]&lt;&gt;""),Table_Styles[[#This Row],[Font Family Used]]&amp;" "&amp;Table_Styles[[#This Row],[Font Weight Used]],"")</f>
        <v/>
      </c>
      <c r="CC84" s="22" t="str">
        <f ca="1">IF(AND(Table_Styles[[#This Row],[Selector]],COUNTIF(OFFSET(CC:CC,0,0,ROW()-1,1),"="&amp;Table_Styles[[#This Row],[Font]])=0),Table_Styles[[#This Row],[Font]],"")</f>
        <v/>
      </c>
      <c r="CD84" s="22" t="str">
        <f ca="1">IF(Table_Styles[[#This Row],[Unique Font]]&lt;&gt;"",
"{""fontFamily"":"""&amp;Table_Styles[[#This Row],[Font Family Used]]&amp;""",""fontWeight"":"&amp;Table_Styles[[#This Row],[Font Weight Used]]&amp;"}","")</f>
        <v/>
      </c>
      <c r="CE8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#2c6ec3;background: #FFFFFF;border: none</v>
      </c>
      <c r="CF84" s="22" t="str">
        <f>IF(AND(Table_Styles[[#This Row],[Selector]]&lt;&gt;"", Table_Styles[[#This Row],[Config Properties]]&lt;&gt;""),
Table_Styles[[#This Row],[Selector]]&amp;" { "&amp;Table_Styles[[#This Row],[Config Properties]]&amp;" }","")</f>
        <v>formly-field .repeating .btn.btn-remove-item:hover { color: #2c6ec3;background: #FFFFFF;border: none }</v>
      </c>
      <c r="CG84" s="22" t="str">
        <f xml:space="preserve">
SUBSTITUTE(SUBSTITUTE(SUBSTITUTE(SUBSTITUTE(SUBSTITUTE(SUBSTITUTE(SUBSTITUTE(SUBSTITUTE(Table_Styles[[#This Row],[Config]],
" {","{"),
"{ ","{"),
" }","}"),
"} ","}"),
" ,",","),
", ",","),
" :",":"),
": ",":")</f>
        <v>formly-field .repeating .btn.btn-remove-item:hover{color:#2c6ec3;background:#FFFFFF;border:none}</v>
      </c>
    </row>
    <row r="85" spans="2:85" ht="21" customHeight="1">
      <c r="B85" s="22" t="s">
        <v>402</v>
      </c>
      <c r="C85" s="44" t="s">
        <v>403</v>
      </c>
      <c r="D85" s="41"/>
      <c r="E85" s="41"/>
      <c r="F85" s="19" t="str">
        <f>IF(Table_Styles[[#This Row],[Font Family]]&lt;&gt;"",Table_Styles[[#This Row],[Font Family]],IF(Table_Styles[[#This Row],[Font Family Default]]&lt;&gt;"",Table_Styles[[#This Row],[Font Family Default]],""))</f>
        <v/>
      </c>
      <c r="G85" s="41"/>
      <c r="H85" s="41"/>
      <c r="I85" s="19" t="str">
        <f>IF(Table_Styles[[#This Row],[Font Size]]&lt;&gt;"",Table_Styles[[#This Row],[Font Size]],IF(Table_Styles[[#This Row],[Font Size Default]]&lt;&gt;"",Table_Styles[[#This Row],[Font Size Default]],""))</f>
        <v/>
      </c>
      <c r="J85" s="41"/>
      <c r="K85" s="41"/>
      <c r="L85" s="19" t="str">
        <f>IF(Table_Styles[[#This Row],[Font Weight]]&lt;&gt;"",Table_Styles[[#This Row],[Font Weight]],IF(Table_Styles[[#This Row],[Font Weight Default]]&lt;&gt;"",Table_Styles[[#This Row],[Font Weight Default]],""))</f>
        <v/>
      </c>
      <c r="M85" s="41"/>
      <c r="N85" s="93" t="str">
        <f>Colour_Accent_1</f>
        <v>#2c6ec3</v>
      </c>
      <c r="O85" s="19" t="str">
        <f>IF(Table_Styles[[#This Row],[Colour]]&lt;&gt;"",Table_Styles[[#This Row],[Colour]],IF(Table_Styles[[#This Row],[Colour Default]]&lt;&gt;"",Table_Styles[[#This Row],[Colour Default]],""))</f>
        <v>#2c6ec3</v>
      </c>
      <c r="P85" s="41"/>
      <c r="Q85" s="41" t="str">
        <f>Colour_Background_1</f>
        <v>#FFFFFF</v>
      </c>
      <c r="R85" s="19" t="str">
        <f>IF(Table_Styles[[#This Row],[Background]]&lt;&gt;"",Table_Styles[[#This Row],[Background]],IF(Table_Styles[[#This Row],[Background Default]]&lt;&gt;"",Table_Styles[[#This Row],[Background Default]],""))</f>
        <v>#FFFFFF</v>
      </c>
      <c r="S85" s="41"/>
      <c r="T85" s="43" t="s">
        <v>355</v>
      </c>
      <c r="U85" s="19" t="str">
        <f>IF(Table_Styles[[#This Row],[Border]]&lt;&gt;"",Table_Styles[[#This Row],[Border]],IF(Table_Styles[[#This Row],[Border Default]]&lt;&gt;"",Table_Styles[[#This Row],[Border Default]],""))</f>
        <v>none</v>
      </c>
      <c r="V85" s="41"/>
      <c r="W85" s="41"/>
      <c r="X85" s="19" t="str">
        <f>IF(Table_Styles[[#This Row],[Border Radius]]&lt;&gt;"",Table_Styles[[#This Row],[Border Radius]],IF(Table_Styles[[#This Row],[Border Radius Default]]&lt;&gt;"",Table_Styles[[#This Row],[Border Radius Default]],""))</f>
        <v/>
      </c>
      <c r="Y85" s="41"/>
      <c r="Z85" s="41"/>
      <c r="AA85" s="19" t="str">
        <f>IF(Table_Styles[[#This Row],[MT]]&lt;&gt;"",Table_Styles[[#This Row],[MT]],IF(Table_Styles[[#This Row],[MT Default]]&lt;&gt;"",Table_Styles[[#This Row],[MT Default]],""))</f>
        <v/>
      </c>
      <c r="AB85" s="41"/>
      <c r="AC85" s="41"/>
      <c r="AD85" s="19" t="str">
        <f>IF(Table_Styles[[#This Row],[MR]]&lt;&gt;"",Table_Styles[[#This Row],[MR]],IF(Table_Styles[[#This Row],[MR Default]]&lt;&gt;"",Table_Styles[[#This Row],[MR Default]],""))</f>
        <v/>
      </c>
      <c r="AE85" s="41"/>
      <c r="AF85" s="41"/>
      <c r="AG85" s="19" t="str">
        <f>IF(Table_Styles[[#This Row],[MB]]&lt;&gt;"",Table_Styles[[#This Row],[MB]],IF(Table_Styles[[#This Row],[MB Default]]&lt;&gt;"",Table_Styles[[#This Row],[MB Default]],""))</f>
        <v/>
      </c>
      <c r="AH85" s="41"/>
      <c r="AI85" s="41"/>
      <c r="AJ85" s="19" t="str">
        <f>IF(Table_Styles[[#This Row],[ML]]&lt;&gt;"",Table_Styles[[#This Row],[ML]],IF(Table_Styles[[#This Row],[ML Default]]&lt;&gt;"",Table_Styles[[#This Row],[ML Default]],""))</f>
        <v/>
      </c>
      <c r="AK85" s="41"/>
      <c r="AL85" s="41"/>
      <c r="AM85" s="19" t="str">
        <f>IF(Table_Styles[[#This Row],[PT]]&lt;&gt;"",Table_Styles[[#This Row],[PT]],IF(Table_Styles[[#This Row],[PT Default]]&lt;&gt;"",Table_Styles[[#This Row],[PT Default]],""))</f>
        <v/>
      </c>
      <c r="AN85" s="41"/>
      <c r="AO85" s="41"/>
      <c r="AP85" s="19" t="str">
        <f>IF(Table_Styles[[#This Row],[PR]]&lt;&gt;"",Table_Styles[[#This Row],[PR]],IF(Table_Styles[[#This Row],[PR Default]]&lt;&gt;"",Table_Styles[[#This Row],[PR Default]],""))</f>
        <v/>
      </c>
      <c r="AQ85" s="41"/>
      <c r="AR85" s="41"/>
      <c r="AS85" s="19" t="str">
        <f>IF(Table_Styles[[#This Row],[PB]]&lt;&gt;"",Table_Styles[[#This Row],[PB]],IF(Table_Styles[[#This Row],[PB Default]]&lt;&gt;"",Table_Styles[[#This Row],[PB Default]],""))</f>
        <v/>
      </c>
      <c r="AT85" s="41"/>
      <c r="AU85" s="41"/>
      <c r="AV85" s="19" t="str">
        <f>IF(Table_Styles[[#This Row],[PL]]&lt;&gt;"",Table_Styles[[#This Row],[PL]],IF(Table_Styles[[#This Row],[PL Default]]&lt;&gt;"",Table_Styles[[#This Row],[PL Default]],""))</f>
        <v/>
      </c>
      <c r="AW85" s="41"/>
      <c r="AX85" s="41"/>
      <c r="AY85" s="19" t="str">
        <f>IF(Table_Styles[[#This Row],[BT]]&lt;&gt;"",Table_Styles[[#This Row],[BT]],IF(Table_Styles[[#This Row],[BT Default]]&lt;&gt;"",Table_Styles[[#This Row],[BT Default]],""))</f>
        <v/>
      </c>
      <c r="AZ85" s="41"/>
      <c r="BA85" s="41"/>
      <c r="BB85" s="19" t="str">
        <f>IF(Table_Styles[[#This Row],[BR]]&lt;&gt;"",Table_Styles[[#This Row],[BR]],IF(Table_Styles[[#This Row],[BR Default]]&lt;&gt;"",Table_Styles[[#This Row],[BR Default]],""))</f>
        <v/>
      </c>
      <c r="BC85" s="41"/>
      <c r="BD85" s="41"/>
      <c r="BE85" s="19" t="str">
        <f>IF(Table_Styles[[#This Row],[BB]]&lt;&gt;"",Table_Styles[[#This Row],[BB]],IF(Table_Styles[[#This Row],[BB Default]]&lt;&gt;"",Table_Styles[[#This Row],[BB Default]],""))</f>
        <v/>
      </c>
      <c r="BF85" s="41"/>
      <c r="BG85" s="41"/>
      <c r="BH85" s="19" t="str">
        <f>IF(Table_Styles[[#This Row],[BL]]&lt;&gt;"",Table_Styles[[#This Row],[BL]],IF(Table_Styles[[#This Row],[BL Default]]&lt;&gt;"",Table_Styles[[#This Row],[BL Default]],""))</f>
        <v/>
      </c>
      <c r="BI85" s="41"/>
      <c r="BJ85" s="41"/>
      <c r="BK85" s="19" t="str">
        <f>IF(Table_Styles[[#This Row],[Width]]&lt;&gt;"",Table_Styles[[#This Row],[Width]],IF(Table_Styles[[#This Row],[Width Default]]&lt;&gt;"",Table_Styles[[#This Row],[Width Default]],""))</f>
        <v/>
      </c>
      <c r="BL85" s="41"/>
      <c r="BM85" s="41"/>
      <c r="BN85" s="19" t="str">
        <f>IF(Table_Styles[[#This Row],[Height]]&lt;&gt;"",Table_Styles[[#This Row],[Height]],IF(Table_Styles[[#This Row],[Height Default]]&lt;&gt;"",Table_Styles[[#This Row],[Height Default]],""))</f>
        <v/>
      </c>
      <c r="BO85" s="19"/>
      <c r="BP85" s="19"/>
      <c r="BQ85" s="19" t="str">
        <f>IF(Table_Styles[[#This Row],[Top]]&lt;&gt;"",Table_Styles[[#This Row],[Top]],IF(Table_Styles[[#This Row],[Top Default]]&lt;&gt;"",Table_Styles[[#This Row],[Top Default]],""))</f>
        <v/>
      </c>
      <c r="BR85" s="19"/>
      <c r="BS85" s="19"/>
      <c r="BT85" s="19" t="str">
        <f>IF(Table_Styles[[#This Row],[Right]]&lt;&gt;"",Table_Styles[[#This Row],[Right]],IF(Table_Styles[[#This Row],[Right Default]]&lt;&gt;"",Table_Styles[[#This Row],[Right Default]],""))</f>
        <v/>
      </c>
      <c r="BU85" s="19"/>
      <c r="BV85" s="19"/>
      <c r="BW85" s="19" t="str">
        <f>IF(Table_Styles[[#This Row],[Bottom]]&lt;&gt;"",Table_Styles[[#This Row],[Bottom]],IF(Table_Styles[[#This Row],[Bottom Default]]&lt;&gt;"",Table_Styles[[#This Row],[Bottom Default]],""))</f>
        <v/>
      </c>
      <c r="BX85" s="19"/>
      <c r="BY85" s="19"/>
      <c r="BZ85" s="19" t="str">
        <f>IF(Table_Styles[[#This Row],[Left]]&lt;&gt;"",Table_Styles[[#This Row],[Left]],IF(Table_Styles[[#This Row],[Left Default]]&lt;&gt;"",Table_Styles[[#This Row],[Left Default]],""))</f>
        <v/>
      </c>
      <c r="CA85" s="41"/>
      <c r="CB85" s="22" t="str">
        <f>IF(AND(Table_Styles[[#This Row],[Selector]]&lt;&gt;"",Table_Styles[[#This Row],[Font Family Used]]&lt;&gt;"",Table_Styles[[#This Row],[Font Weight Used]]&lt;&gt;""),Table_Styles[[#This Row],[Font Family Used]]&amp;" "&amp;Table_Styles[[#This Row],[Font Weight Used]],"")</f>
        <v/>
      </c>
      <c r="CC85" s="22" t="str">
        <f ca="1">IF(AND(Table_Styles[[#This Row],[Selector]],COUNTIF(OFFSET(CC:CC,0,0,ROW()-1,1),"="&amp;Table_Styles[[#This Row],[Font]])=0),Table_Styles[[#This Row],[Font]],"")</f>
        <v/>
      </c>
      <c r="CD85" s="22" t="str">
        <f ca="1">IF(Table_Styles[[#This Row],[Unique Font]]&lt;&gt;"",
"{""fontFamily"":"""&amp;Table_Styles[[#This Row],[Font Family Used]]&amp;""",""fontWeight"":"&amp;Table_Styles[[#This Row],[Font Weight Used]]&amp;"}","")</f>
        <v/>
      </c>
      <c r="CE8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#2c6ec3;background: #FFFFFF;border: none</v>
      </c>
      <c r="CF85" s="22" t="str">
        <f>IF(AND(Table_Styles[[#This Row],[Selector]]&lt;&gt;"", Table_Styles[[#This Row],[Config Properties]]&lt;&gt;""),
Table_Styles[[#This Row],[Selector]]&amp;" { "&amp;Table_Styles[[#This Row],[Config Properties]]&amp;" }","")</f>
        <v>formly-field .repeating .btn.btn-remove-item:active { color: #2c6ec3;background: #FFFFFF;border: none }</v>
      </c>
      <c r="CG85" s="22" t="str">
        <f xml:space="preserve">
SUBSTITUTE(SUBSTITUTE(SUBSTITUTE(SUBSTITUTE(SUBSTITUTE(SUBSTITUTE(SUBSTITUTE(SUBSTITUTE(Table_Styles[[#This Row],[Config]],
" {","{"),
"{ ","{"),
" }","}"),
"} ","}"),
" ,",","),
", ",","),
" :",":"),
": ",":")</f>
        <v>formly-field .repeating .btn.btn-remove-item:active{color:#2c6ec3;background:#FFFFFF;border:none}</v>
      </c>
    </row>
    <row r="86" spans="2:85" ht="21" customHeight="1">
      <c r="B86" s="89" t="s">
        <v>404</v>
      </c>
      <c r="C86" s="44" t="s">
        <v>405</v>
      </c>
      <c r="D86" s="41"/>
      <c r="E86" s="41"/>
      <c r="F86" s="19" t="str">
        <f>IF(Table_Styles[[#This Row],[Font Family]]&lt;&gt;"",Table_Styles[[#This Row],[Font Family]],IF(Table_Styles[[#This Row],[Font Family Default]]&lt;&gt;"",Table_Styles[[#This Row],[Font Family Default]],""))</f>
        <v/>
      </c>
      <c r="G86" s="41"/>
      <c r="H86" s="132" t="s">
        <v>321</v>
      </c>
      <c r="I86" s="19" t="str">
        <f>IF(Table_Styles[[#This Row],[Font Size]]&lt;&gt;"",Table_Styles[[#This Row],[Font Size]],IF(Table_Styles[[#This Row],[Font Size Default]]&lt;&gt;"",Table_Styles[[#This Row],[Font Size Default]],""))</f>
        <v>15px</v>
      </c>
      <c r="J86" s="41"/>
      <c r="K86" s="41"/>
      <c r="L86" s="19" t="str">
        <f>IF(Table_Styles[[#This Row],[Font Weight]]&lt;&gt;"",Table_Styles[[#This Row],[Font Weight]],IF(Table_Styles[[#This Row],[Font Weight Default]]&lt;&gt;"",Table_Styles[[#This Row],[Font Weight Default]],""))</f>
        <v/>
      </c>
      <c r="M86" s="41"/>
      <c r="N86" s="43"/>
      <c r="O86" s="19" t="str">
        <f>IF(Table_Styles[[#This Row],[Colour]]&lt;&gt;"",Table_Styles[[#This Row],[Colour]],IF(Table_Styles[[#This Row],[Colour Default]]&lt;&gt;"",Table_Styles[[#This Row],[Colour Default]],""))</f>
        <v/>
      </c>
      <c r="P86" s="41"/>
      <c r="Q86" s="41"/>
      <c r="R86" s="19" t="str">
        <f>IF(Table_Styles[[#This Row],[Background]]&lt;&gt;"",Table_Styles[[#This Row],[Background]],IF(Table_Styles[[#This Row],[Background Default]]&lt;&gt;"",Table_Styles[[#This Row],[Background Default]],""))</f>
        <v/>
      </c>
      <c r="S86" s="41"/>
      <c r="T86" s="43"/>
      <c r="U86" s="19" t="str">
        <f>IF(Table_Styles[[#This Row],[Border]]&lt;&gt;"",Table_Styles[[#This Row],[Border]],IF(Table_Styles[[#This Row],[Border Default]]&lt;&gt;"",Table_Styles[[#This Row],[Border Default]],""))</f>
        <v/>
      </c>
      <c r="V86" s="41"/>
      <c r="W86" s="41"/>
      <c r="X86" s="19" t="str">
        <f>IF(Table_Styles[[#This Row],[Border Radius]]&lt;&gt;"",Table_Styles[[#This Row],[Border Radius]],IF(Table_Styles[[#This Row],[Border Radius Default]]&lt;&gt;"",Table_Styles[[#This Row],[Border Radius Default]],""))</f>
        <v/>
      </c>
      <c r="Y86" s="41"/>
      <c r="Z86" s="134" t="s">
        <v>964</v>
      </c>
      <c r="AA86" s="19" t="str">
        <f>IF(Table_Styles[[#This Row],[MT]]&lt;&gt;"",Table_Styles[[#This Row],[MT]],IF(Table_Styles[[#This Row],[MT Default]]&lt;&gt;"",Table_Styles[[#This Row],[MT Default]],""))</f>
        <v>-3px</v>
      </c>
      <c r="AB86" s="41"/>
      <c r="AC86" s="93" t="s">
        <v>345</v>
      </c>
      <c r="AD86" s="19" t="str">
        <f>IF(Table_Styles[[#This Row],[MR]]&lt;&gt;"",Table_Styles[[#This Row],[MR]],IF(Table_Styles[[#This Row],[MR Default]]&lt;&gt;"",Table_Styles[[#This Row],[MR Default]],""))</f>
        <v>5px</v>
      </c>
      <c r="AE86" s="41"/>
      <c r="AF86" s="41"/>
      <c r="AG86" s="19" t="str">
        <f>IF(Table_Styles[[#This Row],[MB]]&lt;&gt;"",Table_Styles[[#This Row],[MB]],IF(Table_Styles[[#This Row],[MB Default]]&lt;&gt;"",Table_Styles[[#This Row],[MB Default]],""))</f>
        <v/>
      </c>
      <c r="AH86" s="41"/>
      <c r="AI86" s="93"/>
      <c r="AJ86" s="19" t="str">
        <f>IF(Table_Styles[[#This Row],[ML]]&lt;&gt;"",Table_Styles[[#This Row],[ML]],IF(Table_Styles[[#This Row],[ML Default]]&lt;&gt;"",Table_Styles[[#This Row],[ML Default]],""))</f>
        <v/>
      </c>
      <c r="AK86" s="41"/>
      <c r="AL86" s="41"/>
      <c r="AM86" s="19" t="str">
        <f>IF(Table_Styles[[#This Row],[PT]]&lt;&gt;"",Table_Styles[[#This Row],[PT]],IF(Table_Styles[[#This Row],[PT Default]]&lt;&gt;"",Table_Styles[[#This Row],[PT Default]],""))</f>
        <v/>
      </c>
      <c r="AN86" s="41"/>
      <c r="AO86" s="41"/>
      <c r="AP86" s="19" t="str">
        <f>IF(Table_Styles[[#This Row],[PR]]&lt;&gt;"",Table_Styles[[#This Row],[PR]],IF(Table_Styles[[#This Row],[PR Default]]&lt;&gt;"",Table_Styles[[#This Row],[PR Default]],""))</f>
        <v/>
      </c>
      <c r="AQ86" s="41"/>
      <c r="AR86" s="41"/>
      <c r="AS86" s="19" t="str">
        <f>IF(Table_Styles[[#This Row],[PB]]&lt;&gt;"",Table_Styles[[#This Row],[PB]],IF(Table_Styles[[#This Row],[PB Default]]&lt;&gt;"",Table_Styles[[#This Row],[PB Default]],""))</f>
        <v/>
      </c>
      <c r="AT86" s="41"/>
      <c r="AU86" s="41"/>
      <c r="AV86" s="19" t="str">
        <f>IF(Table_Styles[[#This Row],[PL]]&lt;&gt;"",Table_Styles[[#This Row],[PL]],IF(Table_Styles[[#This Row],[PL Default]]&lt;&gt;"",Table_Styles[[#This Row],[PL Default]],""))</f>
        <v/>
      </c>
      <c r="AW86" s="41"/>
      <c r="AX86" s="41"/>
      <c r="AY86" s="19" t="str">
        <f>IF(Table_Styles[[#This Row],[BT]]&lt;&gt;"",Table_Styles[[#This Row],[BT]],IF(Table_Styles[[#This Row],[BT Default]]&lt;&gt;"",Table_Styles[[#This Row],[BT Default]],""))</f>
        <v/>
      </c>
      <c r="AZ86" s="41"/>
      <c r="BA86" s="41"/>
      <c r="BB86" s="19" t="str">
        <f>IF(Table_Styles[[#This Row],[BR]]&lt;&gt;"",Table_Styles[[#This Row],[BR]],IF(Table_Styles[[#This Row],[BR Default]]&lt;&gt;"",Table_Styles[[#This Row],[BR Default]],""))</f>
        <v/>
      </c>
      <c r="BC86" s="41"/>
      <c r="BD86" s="41"/>
      <c r="BE86" s="19" t="str">
        <f>IF(Table_Styles[[#This Row],[BB]]&lt;&gt;"",Table_Styles[[#This Row],[BB]],IF(Table_Styles[[#This Row],[BB Default]]&lt;&gt;"",Table_Styles[[#This Row],[BB Default]],""))</f>
        <v/>
      </c>
      <c r="BF86" s="41"/>
      <c r="BG86" s="41"/>
      <c r="BH86" s="19" t="str">
        <f>IF(Table_Styles[[#This Row],[BL]]&lt;&gt;"",Table_Styles[[#This Row],[BL]],IF(Table_Styles[[#This Row],[BL Default]]&lt;&gt;"",Table_Styles[[#This Row],[BL Default]],""))</f>
        <v/>
      </c>
      <c r="BI86" s="41"/>
      <c r="BJ86" s="41"/>
      <c r="BK86" s="19" t="str">
        <f>IF(Table_Styles[[#This Row],[Width]]&lt;&gt;"",Table_Styles[[#This Row],[Width]],IF(Table_Styles[[#This Row],[Width Default]]&lt;&gt;"",Table_Styles[[#This Row],[Width Default]],""))</f>
        <v/>
      </c>
      <c r="BL86" s="41"/>
      <c r="BM86" s="41"/>
      <c r="BN86" s="19" t="str">
        <f>IF(Table_Styles[[#This Row],[Height]]&lt;&gt;"",Table_Styles[[#This Row],[Height]],IF(Table_Styles[[#This Row],[Height Default]]&lt;&gt;"",Table_Styles[[#This Row],[Height Default]],""))</f>
        <v/>
      </c>
      <c r="BO86" s="19"/>
      <c r="BP86" s="91" t="s">
        <v>396</v>
      </c>
      <c r="BQ86" s="19" t="str">
        <f>IF(Table_Styles[[#This Row],[Top]]&lt;&gt;"",Table_Styles[[#This Row],[Top]],IF(Table_Styles[[#This Row],[Top Default]]&lt;&gt;"",Table_Styles[[#This Row],[Top Default]],""))</f>
        <v>2px</v>
      </c>
      <c r="BR86" s="19"/>
      <c r="BS86" s="19"/>
      <c r="BT86" s="19" t="str">
        <f>IF(Table_Styles[[#This Row],[Right]]&lt;&gt;"",Table_Styles[[#This Row],[Right]],IF(Table_Styles[[#This Row],[Right Default]]&lt;&gt;"",Table_Styles[[#This Row],[Right Default]],""))</f>
        <v/>
      </c>
      <c r="BU86" s="19"/>
      <c r="BV86" s="19"/>
      <c r="BW86" s="19" t="str">
        <f>IF(Table_Styles[[#This Row],[Bottom]]&lt;&gt;"",Table_Styles[[#This Row],[Bottom]],IF(Table_Styles[[#This Row],[Bottom Default]]&lt;&gt;"",Table_Styles[[#This Row],[Bottom Default]],""))</f>
        <v/>
      </c>
      <c r="BX86" s="19"/>
      <c r="BY86" s="91"/>
      <c r="BZ86" s="19" t="str">
        <f>IF(Table_Styles[[#This Row],[Left]]&lt;&gt;"",Table_Styles[[#This Row],[Left]],IF(Table_Styles[[#This Row],[Left Default]]&lt;&gt;"",Table_Styles[[#This Row],[Left Default]],""))</f>
        <v/>
      </c>
      <c r="CA86" s="41"/>
      <c r="CB86" s="22" t="str">
        <f>IF(AND(Table_Styles[[#This Row],[Selector]]&lt;&gt;"",Table_Styles[[#This Row],[Font Family Used]]&lt;&gt;"",Table_Styles[[#This Row],[Font Weight Used]]&lt;&gt;""),Table_Styles[[#This Row],[Font Family Used]]&amp;" "&amp;Table_Styles[[#This Row],[Font Weight Used]],"")</f>
        <v/>
      </c>
      <c r="CC86" s="22" t="str">
        <f ca="1">IF(AND(Table_Styles[[#This Row],[Selector]],COUNTIF(OFFSET(CC:CC,0,0,ROW()-1,1),"="&amp;Table_Styles[[#This Row],[Font]])=0),Table_Styles[[#This Row],[Font]],"")</f>
        <v/>
      </c>
      <c r="CD86" s="22" t="str">
        <f ca="1">IF(Table_Styles[[#This Row],[Unique Font]]&lt;&gt;"",
"{""fontFamily"":"""&amp;Table_Styles[[#This Row],[Font Family Used]]&amp;""",""fontWeight"":"&amp;Table_Styles[[#This Row],[Font Weight Used]]&amp;"}","")</f>
        <v/>
      </c>
      <c r="CE8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15px;margin-top: -3px;margin-right: 5px;top: 2px</v>
      </c>
      <c r="CF86" s="22" t="str">
        <f>IF(AND(Table_Styles[[#This Row],[Selector]]&lt;&gt;"", Table_Styles[[#This Row],[Config Properties]]&lt;&gt;""),
Table_Styles[[#This Row],[Selector]]&amp;" { "&amp;Table_Styles[[#This Row],[Config Properties]]&amp;" }","")</f>
        <v>formly-field .repeating .btn.btn-remove-item .btn-icon { font-size: 15px;margin-top: -3px;margin-right: 5px;top: 2px }</v>
      </c>
      <c r="CG86" s="22" t="str">
        <f xml:space="preserve">
SUBSTITUTE(SUBSTITUTE(SUBSTITUTE(SUBSTITUTE(SUBSTITUTE(SUBSTITUTE(SUBSTITUTE(SUBSTITUTE(Table_Styles[[#This Row],[Config]],
" {","{"),
"{ ","{"),
" }","}"),
"} ","}"),
" ,",","),
", ",","),
" :",":"),
": ",":")</f>
        <v>formly-field .repeating .btn.btn-remove-item .btn-icon{font-size:15px;margin-top:-3px;margin-right:5px;top:2px}</v>
      </c>
    </row>
    <row r="87" spans="2:85" ht="21" customHeight="1">
      <c r="B87" s="135" t="s">
        <v>965</v>
      </c>
      <c r="C87" s="44" t="s">
        <v>967</v>
      </c>
      <c r="D87" s="41"/>
      <c r="E87" s="41"/>
      <c r="F87" s="19" t="str">
        <f>IF(Table_Styles[[#This Row],[Font Family]]&lt;&gt;"",Table_Styles[[#This Row],[Font Family]],IF(Table_Styles[[#This Row],[Font Family Default]]&lt;&gt;"",Table_Styles[[#This Row],[Font Family Default]],""))</f>
        <v/>
      </c>
      <c r="G87" s="41"/>
      <c r="H87" s="132"/>
      <c r="I87" s="19" t="str">
        <f>IF(Table_Styles[[#This Row],[Font Size]]&lt;&gt;"",Table_Styles[[#This Row],[Font Size]],IF(Table_Styles[[#This Row],[Font Size Default]]&lt;&gt;"",Table_Styles[[#This Row],[Font Size Default]],""))</f>
        <v/>
      </c>
      <c r="J87" s="41"/>
      <c r="K87" s="41"/>
      <c r="L87" s="19" t="str">
        <f>IF(Table_Styles[[#This Row],[Font Weight]]&lt;&gt;"",Table_Styles[[#This Row],[Font Weight]],IF(Table_Styles[[#This Row],[Font Weight Default]]&lt;&gt;"",Table_Styles[[#This Row],[Font Weight Default]],""))</f>
        <v/>
      </c>
      <c r="M87" s="41"/>
      <c r="N87" s="43"/>
      <c r="O87" s="19" t="str">
        <f>IF(Table_Styles[[#This Row],[Colour]]&lt;&gt;"",Table_Styles[[#This Row],[Colour]],IF(Table_Styles[[#This Row],[Colour Default]]&lt;&gt;"",Table_Styles[[#This Row],[Colour Default]],""))</f>
        <v/>
      </c>
      <c r="P87" s="41"/>
      <c r="Q87" s="43"/>
      <c r="R87" s="19" t="str">
        <f>IF(Table_Styles[[#This Row],[Background]]&lt;&gt;"",Table_Styles[[#This Row],[Background]],IF(Table_Styles[[#This Row],[Background Default]]&lt;&gt;"",Table_Styles[[#This Row],[Background Default]],""))</f>
        <v/>
      </c>
      <c r="S87" s="41"/>
      <c r="T87" s="43"/>
      <c r="U87" s="19" t="str">
        <f>IF(Table_Styles[[#This Row],[Border]]&lt;&gt;"",Table_Styles[[#This Row],[Border]],IF(Table_Styles[[#This Row],[Border Default]]&lt;&gt;"",Table_Styles[[#This Row],[Border Default]],""))</f>
        <v/>
      </c>
      <c r="V87" s="41"/>
      <c r="W87" s="41"/>
      <c r="X87" s="19" t="str">
        <f>IF(Table_Styles[[#This Row],[Border Radius]]&lt;&gt;"",Table_Styles[[#This Row],[Border Radius]],IF(Table_Styles[[#This Row],[Border Radius Default]]&lt;&gt;"",Table_Styles[[#This Row],[Border Radius Default]],""))</f>
        <v/>
      </c>
      <c r="Y87" s="41"/>
      <c r="Z87" s="134" t="s">
        <v>627</v>
      </c>
      <c r="AA87" s="19" t="str">
        <f>IF(Table_Styles[[#This Row],[MT]]&lt;&gt;"",Table_Styles[[#This Row],[MT]],IF(Table_Styles[[#This Row],[MT Default]]&lt;&gt;"",Table_Styles[[#This Row],[MT Default]],""))</f>
        <v>-15px</v>
      </c>
      <c r="AB87" s="41"/>
      <c r="AC87" s="93"/>
      <c r="AD87" s="19" t="str">
        <f>IF(Table_Styles[[#This Row],[MR]]&lt;&gt;"",Table_Styles[[#This Row],[MR]],IF(Table_Styles[[#This Row],[MR Default]]&lt;&gt;"",Table_Styles[[#This Row],[MR Default]],""))</f>
        <v/>
      </c>
      <c r="AE87" s="41"/>
      <c r="AF87" s="134" t="s">
        <v>717</v>
      </c>
      <c r="AG87" s="19" t="str">
        <f>IF(Table_Styles[[#This Row],[MB]]&lt;&gt;"",Table_Styles[[#This Row],[MB]],IF(Table_Styles[[#This Row],[MB Default]]&lt;&gt;"",Table_Styles[[#This Row],[MB Default]],""))</f>
        <v>-5px</v>
      </c>
      <c r="AH87" s="41"/>
      <c r="AI87" s="93"/>
      <c r="AJ87" s="19" t="str">
        <f>IF(Table_Styles[[#This Row],[ML]]&lt;&gt;"",Table_Styles[[#This Row],[ML]],IF(Table_Styles[[#This Row],[ML Default]]&lt;&gt;"",Table_Styles[[#This Row],[ML Default]],""))</f>
        <v/>
      </c>
      <c r="AK87" s="41"/>
      <c r="AL87" s="41"/>
      <c r="AM87" s="19" t="str">
        <f>IF(Table_Styles[[#This Row],[PT]]&lt;&gt;"",Table_Styles[[#This Row],[PT]],IF(Table_Styles[[#This Row],[PT Default]]&lt;&gt;"",Table_Styles[[#This Row],[PT Default]],""))</f>
        <v/>
      </c>
      <c r="AN87" s="41"/>
      <c r="AO87" s="41"/>
      <c r="AP87" s="19" t="str">
        <f>IF(Table_Styles[[#This Row],[PR]]&lt;&gt;"",Table_Styles[[#This Row],[PR]],IF(Table_Styles[[#This Row],[PR Default]]&lt;&gt;"",Table_Styles[[#This Row],[PR Default]],""))</f>
        <v/>
      </c>
      <c r="AQ87" s="41"/>
      <c r="AR87" s="41"/>
      <c r="AS87" s="19" t="str">
        <f>IF(Table_Styles[[#This Row],[PB]]&lt;&gt;"",Table_Styles[[#This Row],[PB]],IF(Table_Styles[[#This Row],[PB Default]]&lt;&gt;"",Table_Styles[[#This Row],[PB Default]],""))</f>
        <v/>
      </c>
      <c r="AT87" s="41"/>
      <c r="AU87" s="41"/>
      <c r="AV87" s="19" t="str">
        <f>IF(Table_Styles[[#This Row],[PL]]&lt;&gt;"",Table_Styles[[#This Row],[PL]],IF(Table_Styles[[#This Row],[PL Default]]&lt;&gt;"",Table_Styles[[#This Row],[PL Default]],""))</f>
        <v/>
      </c>
      <c r="AW87" s="41"/>
      <c r="AX87" s="41"/>
      <c r="AY87" s="19" t="str">
        <f>IF(Table_Styles[[#This Row],[BT]]&lt;&gt;"",Table_Styles[[#This Row],[BT]],IF(Table_Styles[[#This Row],[BT Default]]&lt;&gt;"",Table_Styles[[#This Row],[BT Default]],""))</f>
        <v/>
      </c>
      <c r="AZ87" s="41"/>
      <c r="BA87" s="41"/>
      <c r="BB87" s="19" t="str">
        <f>IF(Table_Styles[[#This Row],[BR]]&lt;&gt;"",Table_Styles[[#This Row],[BR]],IF(Table_Styles[[#This Row],[BR Default]]&lt;&gt;"",Table_Styles[[#This Row],[BR Default]],""))</f>
        <v/>
      </c>
      <c r="BC87" s="41"/>
      <c r="BD87" s="41"/>
      <c r="BE87" s="19" t="str">
        <f>IF(Table_Styles[[#This Row],[BB]]&lt;&gt;"",Table_Styles[[#This Row],[BB]],IF(Table_Styles[[#This Row],[BB Default]]&lt;&gt;"",Table_Styles[[#This Row],[BB Default]],""))</f>
        <v/>
      </c>
      <c r="BF87" s="41"/>
      <c r="BG87" s="41"/>
      <c r="BH87" s="19" t="str">
        <f>IF(Table_Styles[[#This Row],[BL]]&lt;&gt;"",Table_Styles[[#This Row],[BL]],IF(Table_Styles[[#This Row],[BL Default]]&lt;&gt;"",Table_Styles[[#This Row],[BL Default]],""))</f>
        <v/>
      </c>
      <c r="BI87" s="41"/>
      <c r="BJ87" s="41"/>
      <c r="BK87" s="19" t="str">
        <f>IF(Table_Styles[[#This Row],[Width]]&lt;&gt;"",Table_Styles[[#This Row],[Width]],IF(Table_Styles[[#This Row],[Width Default]]&lt;&gt;"",Table_Styles[[#This Row],[Width Default]],""))</f>
        <v/>
      </c>
      <c r="BL87" s="41"/>
      <c r="BM87" s="41"/>
      <c r="BN87" s="19" t="str">
        <f>IF(Table_Styles[[#This Row],[Height]]&lt;&gt;"",Table_Styles[[#This Row],[Height]],IF(Table_Styles[[#This Row],[Height Default]]&lt;&gt;"",Table_Styles[[#This Row],[Height Default]],""))</f>
        <v/>
      </c>
      <c r="BO87" s="19"/>
      <c r="BP87" s="91"/>
      <c r="BQ87" s="19" t="str">
        <f>IF(Table_Styles[[#This Row],[Top]]&lt;&gt;"",Table_Styles[[#This Row],[Top]],IF(Table_Styles[[#This Row],[Top Default]]&lt;&gt;"",Table_Styles[[#This Row],[Top Default]],""))</f>
        <v/>
      </c>
      <c r="BR87" s="19"/>
      <c r="BS87" s="19"/>
      <c r="BT87" s="19" t="str">
        <f>IF(Table_Styles[[#This Row],[Right]]&lt;&gt;"",Table_Styles[[#This Row],[Right]],IF(Table_Styles[[#This Row],[Right Default]]&lt;&gt;"",Table_Styles[[#This Row],[Right Default]],""))</f>
        <v/>
      </c>
      <c r="BU87" s="19"/>
      <c r="BV87" s="19"/>
      <c r="BW87" s="19" t="str">
        <f>IF(Table_Styles[[#This Row],[Bottom]]&lt;&gt;"",Table_Styles[[#This Row],[Bottom]],IF(Table_Styles[[#This Row],[Bottom Default]]&lt;&gt;"",Table_Styles[[#This Row],[Bottom Default]],""))</f>
        <v/>
      </c>
      <c r="BX87" s="19"/>
      <c r="BY87" s="91"/>
      <c r="BZ87" s="19" t="str">
        <f>IF(Table_Styles[[#This Row],[Left]]&lt;&gt;"",Table_Styles[[#This Row],[Left]],IF(Table_Styles[[#This Row],[Left Default]]&lt;&gt;"",Table_Styles[[#This Row],[Left Default]],""))</f>
        <v/>
      </c>
      <c r="CA87" s="43" t="s">
        <v>966</v>
      </c>
      <c r="CB87" s="22" t="str">
        <f>IF(AND(Table_Styles[[#This Row],[Selector]]&lt;&gt;"",Table_Styles[[#This Row],[Font Family Used]]&lt;&gt;"",Table_Styles[[#This Row],[Font Weight Used]]&lt;&gt;""),Table_Styles[[#This Row],[Font Family Used]]&amp;" "&amp;Table_Styles[[#This Row],[Font Weight Used]],"")</f>
        <v/>
      </c>
      <c r="CC87" s="22" t="str">
        <f ca="1">IF(AND(Table_Styles[[#This Row],[Selector]],COUNTIF(OFFSET(CC:CC,0,0,ROW()-1,1),"="&amp;Table_Styles[[#This Row],[Font]])=0),Table_Styles[[#This Row],[Font]],"")</f>
        <v/>
      </c>
      <c r="CD87" s="22" t="str">
        <f ca="1">IF(Table_Styles[[#This Row],[Unique Font]]&lt;&gt;"",
"{""fontFamily"":"""&amp;Table_Styles[[#This Row],[Font Family Used]]&amp;""",""fontWeight"":"&amp;Table_Styles[[#This Row],[Font Weight Used]]&amp;"}","")</f>
        <v/>
      </c>
      <c r="CE8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-15px;margin-bottom: -5px;text-align: right;</v>
      </c>
      <c r="CF87" s="22" t="str">
        <f>IF(AND(Table_Styles[[#This Row],[Selector]]&lt;&gt;"", Table_Styles[[#This Row],[Config Properties]]&lt;&gt;""),
Table_Styles[[#This Row],[Selector]]&amp;" { "&amp;Table_Styles[[#This Row],[Config Properties]]&amp;" }","")</f>
        <v>formly-field .repeating-question-set &gt; div:last-child { margin-top: -15px;margin-bottom: -5px;text-align: right; }</v>
      </c>
      <c r="CG87" s="22" t="str">
        <f xml:space="preserve">
SUBSTITUTE(SUBSTITUTE(SUBSTITUTE(SUBSTITUTE(SUBSTITUTE(SUBSTITUTE(SUBSTITUTE(SUBSTITUTE(Table_Styles[[#This Row],[Config]],
" {","{"),
"{ ","{"),
" }","}"),
"} ","}"),
" ,",","),
", ",","),
" :",":"),
": ",":")</f>
        <v>formly-field .repeating-question-set &gt; div:last-child{margin-top:-15px;margin-bottom:-5px;text-align:right;}</v>
      </c>
    </row>
    <row r="88" spans="2:85" ht="21.75" thickBot="1">
      <c r="B88" s="67" t="s">
        <v>680</v>
      </c>
      <c r="C88" s="67"/>
      <c r="D88" s="46"/>
      <c r="E88" s="46"/>
      <c r="F88" s="46" t="str">
        <f>IF(Table_Styles[[#This Row],[Font Family]]&lt;&gt;"",Table_Styles[[#This Row],[Font Family]],IF(Table_Styles[[#This Row],[Font Family Default]]&lt;&gt;"",Table_Styles[[#This Row],[Font Family Default]],""))</f>
        <v/>
      </c>
      <c r="G88" s="46"/>
      <c r="H88" s="106"/>
      <c r="I88" s="46" t="str">
        <f>IF(Table_Styles[[#This Row],[Font Size]]&lt;&gt;"",Table_Styles[[#This Row],[Font Size]],IF(Table_Styles[[#This Row],[Font Size Default]]&lt;&gt;"",Table_Styles[[#This Row],[Font Size Default]],""))</f>
        <v/>
      </c>
      <c r="J88" s="46"/>
      <c r="K88" s="46"/>
      <c r="L88" s="46" t="str">
        <f>IF(Table_Styles[[#This Row],[Font Weight]]&lt;&gt;"",Table_Styles[[#This Row],[Font Weight]],IF(Table_Styles[[#This Row],[Font Weight Default]]&lt;&gt;"",Table_Styles[[#This Row],[Font Weight Default]],""))</f>
        <v/>
      </c>
      <c r="M88" s="46"/>
      <c r="N88" s="46"/>
      <c r="O88" s="46" t="str">
        <f>IF(Table_Styles[[#This Row],[Colour]]&lt;&gt;"",Table_Styles[[#This Row],[Colour]],IF(Table_Styles[[#This Row],[Colour Default]]&lt;&gt;"",Table_Styles[[#This Row],[Colour Default]],""))</f>
        <v/>
      </c>
      <c r="P88" s="46"/>
      <c r="Q88" s="46"/>
      <c r="R88" s="46" t="str">
        <f>IF(Table_Styles[[#This Row],[Background]]&lt;&gt;"",Table_Styles[[#This Row],[Background]],IF(Table_Styles[[#This Row],[Background Default]]&lt;&gt;"",Table_Styles[[#This Row],[Background Default]],""))</f>
        <v/>
      </c>
      <c r="S88" s="46"/>
      <c r="T88" s="46"/>
      <c r="U88" s="46" t="str">
        <f>IF(Table_Styles[[#This Row],[Border]]&lt;&gt;"",Table_Styles[[#This Row],[Border]],IF(Table_Styles[[#This Row],[Border Default]]&lt;&gt;"",Table_Styles[[#This Row],[Border Default]],""))</f>
        <v/>
      </c>
      <c r="V88" s="46"/>
      <c r="W88" s="46"/>
      <c r="X88" s="46" t="str">
        <f>IF(Table_Styles[[#This Row],[Border Radius]]&lt;&gt;"",Table_Styles[[#This Row],[Border Radius]],IF(Table_Styles[[#This Row],[Border Radius Default]]&lt;&gt;"",Table_Styles[[#This Row],[Border Radius Default]],""))</f>
        <v/>
      </c>
      <c r="Y88" s="46"/>
      <c r="Z88" s="46"/>
      <c r="AA88" s="46" t="str">
        <f>IF(Table_Styles[[#This Row],[MT]]&lt;&gt;"",Table_Styles[[#This Row],[MT]],IF(Table_Styles[[#This Row],[MT Default]]&lt;&gt;"",Table_Styles[[#This Row],[MT Default]],""))</f>
        <v/>
      </c>
      <c r="AB88" s="46"/>
      <c r="AC88" s="46"/>
      <c r="AD88" s="46" t="str">
        <f>IF(Table_Styles[[#This Row],[MR]]&lt;&gt;"",Table_Styles[[#This Row],[MR]],IF(Table_Styles[[#This Row],[MR Default]]&lt;&gt;"",Table_Styles[[#This Row],[MR Default]],""))</f>
        <v/>
      </c>
      <c r="AE88" s="46"/>
      <c r="AF88" s="46"/>
      <c r="AG88" s="46" t="str">
        <f>IF(Table_Styles[[#This Row],[MB]]&lt;&gt;"",Table_Styles[[#This Row],[MB]],IF(Table_Styles[[#This Row],[MB Default]]&lt;&gt;"",Table_Styles[[#This Row],[MB Default]],""))</f>
        <v/>
      </c>
      <c r="AH88" s="46"/>
      <c r="AI88" s="46"/>
      <c r="AJ88" s="46" t="str">
        <f>IF(Table_Styles[[#This Row],[ML]]&lt;&gt;"",Table_Styles[[#This Row],[ML]],IF(Table_Styles[[#This Row],[ML Default]]&lt;&gt;"",Table_Styles[[#This Row],[ML Default]],""))</f>
        <v/>
      </c>
      <c r="AK88" s="46"/>
      <c r="AL88" s="46"/>
      <c r="AM88" s="46" t="str">
        <f>IF(Table_Styles[[#This Row],[PT]]&lt;&gt;"",Table_Styles[[#This Row],[PT]],IF(Table_Styles[[#This Row],[PT Default]]&lt;&gt;"",Table_Styles[[#This Row],[PT Default]],""))</f>
        <v/>
      </c>
      <c r="AN88" s="46"/>
      <c r="AO88" s="46"/>
      <c r="AP88" s="46" t="str">
        <f>IF(Table_Styles[[#This Row],[PR]]&lt;&gt;"",Table_Styles[[#This Row],[PR]],IF(Table_Styles[[#This Row],[PR Default]]&lt;&gt;"",Table_Styles[[#This Row],[PR Default]],""))</f>
        <v/>
      </c>
      <c r="AQ88" s="46"/>
      <c r="AR88" s="46"/>
      <c r="AS88" s="46" t="str">
        <f>IF(Table_Styles[[#This Row],[PB]]&lt;&gt;"",Table_Styles[[#This Row],[PB]],IF(Table_Styles[[#This Row],[PB Default]]&lt;&gt;"",Table_Styles[[#This Row],[PB Default]],""))</f>
        <v/>
      </c>
      <c r="AT88" s="46"/>
      <c r="AU88" s="46"/>
      <c r="AV88" s="46" t="str">
        <f>IF(Table_Styles[[#This Row],[PL]]&lt;&gt;"",Table_Styles[[#This Row],[PL]],IF(Table_Styles[[#This Row],[PL Default]]&lt;&gt;"",Table_Styles[[#This Row],[PL Default]],""))</f>
        <v/>
      </c>
      <c r="AW88" s="46"/>
      <c r="AX88" s="46"/>
      <c r="AY88" s="46" t="str">
        <f>IF(Table_Styles[[#This Row],[BT]]&lt;&gt;"",Table_Styles[[#This Row],[BT]],IF(Table_Styles[[#This Row],[BT Default]]&lt;&gt;"",Table_Styles[[#This Row],[BT Default]],""))</f>
        <v/>
      </c>
      <c r="AZ88" s="46"/>
      <c r="BA88" s="46"/>
      <c r="BB88" s="46" t="str">
        <f>IF(Table_Styles[[#This Row],[BR]]&lt;&gt;"",Table_Styles[[#This Row],[BR]],IF(Table_Styles[[#This Row],[BR Default]]&lt;&gt;"",Table_Styles[[#This Row],[BR Default]],""))</f>
        <v/>
      </c>
      <c r="BC88" s="46"/>
      <c r="BD88" s="46"/>
      <c r="BE88" s="46" t="str">
        <f>IF(Table_Styles[[#This Row],[BB]]&lt;&gt;"",Table_Styles[[#This Row],[BB]],IF(Table_Styles[[#This Row],[BB Default]]&lt;&gt;"",Table_Styles[[#This Row],[BB Default]],""))</f>
        <v/>
      </c>
      <c r="BF88" s="46"/>
      <c r="BG88" s="46"/>
      <c r="BH88" s="46" t="str">
        <f>IF(Table_Styles[[#This Row],[BL]]&lt;&gt;"",Table_Styles[[#This Row],[BL]],IF(Table_Styles[[#This Row],[BL Default]]&lt;&gt;"",Table_Styles[[#This Row],[BL Default]],""))</f>
        <v/>
      </c>
      <c r="BI88" s="46"/>
      <c r="BJ88" s="46"/>
      <c r="BK88" s="46" t="str">
        <f>IF(Table_Styles[[#This Row],[Width]]&lt;&gt;"",Table_Styles[[#This Row],[Width]],IF(Table_Styles[[#This Row],[Width Default]]&lt;&gt;"",Table_Styles[[#This Row],[Width Default]],""))</f>
        <v/>
      </c>
      <c r="BL88" s="46"/>
      <c r="BM88" s="46"/>
      <c r="BN88" s="46" t="str">
        <f>IF(Table_Styles[[#This Row],[Height]]&lt;&gt;"",Table_Styles[[#This Row],[Height]],IF(Table_Styles[[#This Row],[Height Default]]&lt;&gt;"",Table_Styles[[#This Row],[Height Default]],""))</f>
        <v/>
      </c>
      <c r="BO88" s="46"/>
      <c r="BP88" s="46"/>
      <c r="BQ88" s="46" t="str">
        <f>IF(Table_Styles[[#This Row],[Top]]&lt;&gt;"",Table_Styles[[#This Row],[Top]],IF(Table_Styles[[#This Row],[Top Default]]&lt;&gt;"",Table_Styles[[#This Row],[Top Default]],""))</f>
        <v/>
      </c>
      <c r="BR88" s="46"/>
      <c r="BS88" s="46"/>
      <c r="BT88" s="46" t="str">
        <f>IF(Table_Styles[[#This Row],[Right]]&lt;&gt;"",Table_Styles[[#This Row],[Right]],IF(Table_Styles[[#This Row],[Right Default]]&lt;&gt;"",Table_Styles[[#This Row],[Right Default]],""))</f>
        <v/>
      </c>
      <c r="BU88" s="46"/>
      <c r="BV88" s="46"/>
      <c r="BW88" s="46" t="str">
        <f>IF(Table_Styles[[#This Row],[Bottom]]&lt;&gt;"",Table_Styles[[#This Row],[Bottom]],IF(Table_Styles[[#This Row],[Bottom Default]]&lt;&gt;"",Table_Styles[[#This Row],[Bottom Default]],""))</f>
        <v/>
      </c>
      <c r="BX88" s="46"/>
      <c r="BY88" s="46"/>
      <c r="BZ88" s="46" t="str">
        <f>IF(Table_Styles[[#This Row],[Left]]&lt;&gt;"",Table_Styles[[#This Row],[Left]],IF(Table_Styles[[#This Row],[Left Default]]&lt;&gt;"",Table_Styles[[#This Row],[Left Default]],""))</f>
        <v/>
      </c>
      <c r="CA88" s="46"/>
      <c r="CB88" s="67" t="str">
        <f>IF(AND(Table_Styles[[#This Row],[Selector]]&lt;&gt;"",Table_Styles[[#This Row],[Font Family Used]]&lt;&gt;"",Table_Styles[[#This Row],[Font Weight Used]]&lt;&gt;""),Table_Styles[[#This Row],[Font Family Used]]&amp;" "&amp;Table_Styles[[#This Row],[Font Weight Used]],"")</f>
        <v/>
      </c>
      <c r="CC88" s="67" t="str">
        <f ca="1">IF(AND(Table_Styles[[#This Row],[Selector]],COUNTIF(OFFSET(CC:CC,0,0,ROW()-1,1),"="&amp;Table_Styles[[#This Row],[Font]])=0),Table_Styles[[#This Row],[Font]],"")</f>
        <v/>
      </c>
      <c r="CD88" s="67" t="str">
        <f ca="1">IF(Table_Styles[[#This Row],[Unique Font]]&lt;&gt;"",
"{""fontFamily"":"""&amp;Table_Styles[[#This Row],[Font Family Used]]&amp;""",""fontWeight"":"&amp;Table_Styles[[#This Row],[Font Weight Used]]&amp;"}","")</f>
        <v/>
      </c>
      <c r="CE88"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8" s="67" t="str">
        <f>IF(AND(Table_Styles[[#This Row],[Selector]]&lt;&gt;"", Table_Styles[[#This Row],[Config Properties]]&lt;&gt;""),
Table_Styles[[#This Row],[Selector]]&amp;" { "&amp;Table_Styles[[#This Row],[Config Properties]]&amp;" }","")</f>
        <v/>
      </c>
      <c r="CG88" s="67" t="str">
        <f xml:space="preserve">
SUBSTITUTE(SUBSTITUTE(SUBSTITUTE(SUBSTITUTE(SUBSTITUTE(SUBSTITUTE(SUBSTITUTE(SUBSTITUTE(Table_Styles[[#This Row],[Config]],
" {","{"),
"{ ","{"),
" }","}"),
"} ","}"),
" ,",","),
", ",","),
" :",":"),
": ",":")</f>
        <v/>
      </c>
    </row>
    <row r="89" spans="2:85" ht="21" customHeight="1">
      <c r="B89" s="128" t="s">
        <v>680</v>
      </c>
      <c r="C89" s="44" t="s">
        <v>923</v>
      </c>
      <c r="D89" s="41"/>
      <c r="E89" s="41"/>
      <c r="F89" s="19" t="str">
        <f>IF(Table_Styles[[#This Row],[Font Family]]&lt;&gt;"",Table_Styles[[#This Row],[Font Family]],IF(Table_Styles[[#This Row],[Font Family Default]]&lt;&gt;"",Table_Styles[[#This Row],[Font Family Default]],""))</f>
        <v/>
      </c>
      <c r="G89" s="41"/>
      <c r="H89" s="90"/>
      <c r="I89" s="19" t="str">
        <f>IF(Table_Styles[[#This Row],[Font Size]]&lt;&gt;"",Table_Styles[[#This Row],[Font Size]],IF(Table_Styles[[#This Row],[Font Size Default]]&lt;&gt;"",Table_Styles[[#This Row],[Font Size Default]],""))</f>
        <v/>
      </c>
      <c r="J89" s="41"/>
      <c r="K89" s="41"/>
      <c r="L89" s="19" t="str">
        <f>IF(Table_Styles[[#This Row],[Font Weight]]&lt;&gt;"",Table_Styles[[#This Row],[Font Weight]],IF(Table_Styles[[#This Row],[Font Weight Default]]&lt;&gt;"",Table_Styles[[#This Row],[Font Weight Default]],""))</f>
        <v/>
      </c>
      <c r="M89" s="41"/>
      <c r="N89" s="43"/>
      <c r="O89" s="19" t="str">
        <f>IF(Table_Styles[[#This Row],[Colour]]&lt;&gt;"",Table_Styles[[#This Row],[Colour]],IF(Table_Styles[[#This Row],[Colour Default]]&lt;&gt;"",Table_Styles[[#This Row],[Colour Default]],""))</f>
        <v/>
      </c>
      <c r="P89" s="41"/>
      <c r="Q89" s="41"/>
      <c r="R89" s="19" t="str">
        <f>IF(Table_Styles[[#This Row],[Background]]&lt;&gt;"",Table_Styles[[#This Row],[Background]],IF(Table_Styles[[#This Row],[Background Default]]&lt;&gt;"",Table_Styles[[#This Row],[Background Default]],""))</f>
        <v/>
      </c>
      <c r="S89" s="41"/>
      <c r="T89" s="43"/>
      <c r="U89" s="19" t="str">
        <f>IF(Table_Styles[[#This Row],[Border]]&lt;&gt;"",Table_Styles[[#This Row],[Border]],IF(Table_Styles[[#This Row],[Border Default]]&lt;&gt;"",Table_Styles[[#This Row],[Border Default]],""))</f>
        <v/>
      </c>
      <c r="V89" s="41"/>
      <c r="W89" s="41"/>
      <c r="X89" s="19" t="str">
        <f>IF(Table_Styles[[#This Row],[Border Radius]]&lt;&gt;"",Table_Styles[[#This Row],[Border Radius]],IF(Table_Styles[[#This Row],[Border Radius Default]]&lt;&gt;"",Table_Styles[[#This Row],[Border Radius Default]],""))</f>
        <v/>
      </c>
      <c r="Y89" s="41"/>
      <c r="Z89" s="129"/>
      <c r="AA89" s="19" t="str">
        <f>IF(Table_Styles[[#This Row],[MT]]&lt;&gt;"",Table_Styles[[#This Row],[MT]],IF(Table_Styles[[#This Row],[MT Default]]&lt;&gt;"",Table_Styles[[#This Row],[MT Default]],""))</f>
        <v/>
      </c>
      <c r="AB89" s="41"/>
      <c r="AC89" s="93"/>
      <c r="AD89" s="19" t="str">
        <f>IF(Table_Styles[[#This Row],[MR]]&lt;&gt;"",Table_Styles[[#This Row],[MR]],IF(Table_Styles[[#This Row],[MR Default]]&lt;&gt;"",Table_Styles[[#This Row],[MR Default]],""))</f>
        <v/>
      </c>
      <c r="AE89" s="41"/>
      <c r="AF89" s="129" t="s">
        <v>932</v>
      </c>
      <c r="AG89" s="19" t="str">
        <f>IF(Table_Styles[[#This Row],[MB]]&lt;&gt;"",Table_Styles[[#This Row],[MB]],IF(Table_Styles[[#This Row],[MB Default]]&lt;&gt;"",Table_Styles[[#This Row],[MB Default]],""))</f>
        <v>21px</v>
      </c>
      <c r="AH89" s="41"/>
      <c r="AI89" s="93"/>
      <c r="AJ89" s="19" t="str">
        <f>IF(Table_Styles[[#This Row],[ML]]&lt;&gt;"",Table_Styles[[#This Row],[ML]],IF(Table_Styles[[#This Row],[ML Default]]&lt;&gt;"",Table_Styles[[#This Row],[ML Default]],""))</f>
        <v/>
      </c>
      <c r="AK89" s="41"/>
      <c r="AL89" s="41"/>
      <c r="AM89" s="19" t="str">
        <f>IF(Table_Styles[[#This Row],[PT]]&lt;&gt;"",Table_Styles[[#This Row],[PT]],IF(Table_Styles[[#This Row],[PT Default]]&lt;&gt;"",Table_Styles[[#This Row],[PT Default]],""))</f>
        <v/>
      </c>
      <c r="AN89" s="41"/>
      <c r="AO89" s="41"/>
      <c r="AP89" s="19" t="str">
        <f>IF(Table_Styles[[#This Row],[PR]]&lt;&gt;"",Table_Styles[[#This Row],[PR]],IF(Table_Styles[[#This Row],[PR Default]]&lt;&gt;"",Table_Styles[[#This Row],[PR Default]],""))</f>
        <v/>
      </c>
      <c r="AQ89" s="41"/>
      <c r="AR89" s="41"/>
      <c r="AS89" s="19" t="str">
        <f>IF(Table_Styles[[#This Row],[PB]]&lt;&gt;"",Table_Styles[[#This Row],[PB]],IF(Table_Styles[[#This Row],[PB Default]]&lt;&gt;"",Table_Styles[[#This Row],[PB Default]],""))</f>
        <v/>
      </c>
      <c r="AT89" s="41"/>
      <c r="AU89" s="41"/>
      <c r="AV89" s="19" t="str">
        <f>IF(Table_Styles[[#This Row],[PL]]&lt;&gt;"",Table_Styles[[#This Row],[PL]],IF(Table_Styles[[#This Row],[PL Default]]&lt;&gt;"",Table_Styles[[#This Row],[PL Default]],""))</f>
        <v/>
      </c>
      <c r="AW89" s="41"/>
      <c r="AX89" s="41"/>
      <c r="AY89" s="19" t="str">
        <f>IF(Table_Styles[[#This Row],[BT]]&lt;&gt;"",Table_Styles[[#This Row],[BT]],IF(Table_Styles[[#This Row],[BT Default]]&lt;&gt;"",Table_Styles[[#This Row],[BT Default]],""))</f>
        <v/>
      </c>
      <c r="AZ89" s="41"/>
      <c r="BA89" s="41"/>
      <c r="BB89" s="19" t="str">
        <f>IF(Table_Styles[[#This Row],[BR]]&lt;&gt;"",Table_Styles[[#This Row],[BR]],IF(Table_Styles[[#This Row],[BR Default]]&lt;&gt;"",Table_Styles[[#This Row],[BR Default]],""))</f>
        <v/>
      </c>
      <c r="BC89" s="41"/>
      <c r="BD89" s="41"/>
      <c r="BE89" s="19" t="str">
        <f>IF(Table_Styles[[#This Row],[BB]]&lt;&gt;"",Table_Styles[[#This Row],[BB]],IF(Table_Styles[[#This Row],[BB Default]]&lt;&gt;"",Table_Styles[[#This Row],[BB Default]],""))</f>
        <v/>
      </c>
      <c r="BF89" s="41"/>
      <c r="BG89" s="41"/>
      <c r="BH89" s="19" t="str">
        <f>IF(Table_Styles[[#This Row],[BL]]&lt;&gt;"",Table_Styles[[#This Row],[BL]],IF(Table_Styles[[#This Row],[BL Default]]&lt;&gt;"",Table_Styles[[#This Row],[BL Default]],""))</f>
        <v/>
      </c>
      <c r="BI89" s="41"/>
      <c r="BJ89" s="41"/>
      <c r="BK89" s="19" t="str">
        <f>IF(Table_Styles[[#This Row],[Width]]&lt;&gt;"",Table_Styles[[#This Row],[Width]],IF(Table_Styles[[#This Row],[Width Default]]&lt;&gt;"",Table_Styles[[#This Row],[Width Default]],""))</f>
        <v/>
      </c>
      <c r="BL89" s="41"/>
      <c r="BM89" s="41"/>
      <c r="BN89" s="19" t="str">
        <f>IF(Table_Styles[[#This Row],[Height]]&lt;&gt;"",Table_Styles[[#This Row],[Height]],IF(Table_Styles[[#This Row],[Height Default]]&lt;&gt;"",Table_Styles[[#This Row],[Height Default]],""))</f>
        <v/>
      </c>
      <c r="BO89" s="43" t="s">
        <v>933</v>
      </c>
      <c r="BP89" s="91"/>
      <c r="BQ89" s="19" t="str">
        <f>IF(Table_Styles[[#This Row],[Top]]&lt;&gt;"",Table_Styles[[#This Row],[Top]],IF(Table_Styles[[#This Row],[Top Default]]&lt;&gt;"",Table_Styles[[#This Row],[Top Default]],""))</f>
        <v>-16px</v>
      </c>
      <c r="BR89" s="19"/>
      <c r="BS89" s="19"/>
      <c r="BT89" s="19" t="str">
        <f>IF(Table_Styles[[#This Row],[Right]]&lt;&gt;"",Table_Styles[[#This Row],[Right]],IF(Table_Styles[[#This Row],[Right Default]]&lt;&gt;"",Table_Styles[[#This Row],[Right Default]],""))</f>
        <v/>
      </c>
      <c r="BU89" s="19"/>
      <c r="BV89" s="19"/>
      <c r="BW89" s="19" t="str">
        <f>IF(Table_Styles[[#This Row],[Bottom]]&lt;&gt;"",Table_Styles[[#This Row],[Bottom]],IF(Table_Styles[[#This Row],[Bottom Default]]&lt;&gt;"",Table_Styles[[#This Row],[Bottom Default]],""))</f>
        <v/>
      </c>
      <c r="BX89" s="19"/>
      <c r="BY89" s="91"/>
      <c r="BZ89" s="19" t="str">
        <f>IF(Table_Styles[[#This Row],[Left]]&lt;&gt;"",Table_Styles[[#This Row],[Left]],IF(Table_Styles[[#This Row],[Left Default]]&lt;&gt;"",Table_Styles[[#This Row],[Left Default]],""))</f>
        <v/>
      </c>
      <c r="CA89" s="43" t="s">
        <v>934</v>
      </c>
      <c r="CB89" s="22" t="str">
        <f>IF(AND(Table_Styles[[#This Row],[Selector]]&lt;&gt;"",Table_Styles[[#This Row],[Font Family Used]]&lt;&gt;"",Table_Styles[[#This Row],[Font Weight Used]]&lt;&gt;""),Table_Styles[[#This Row],[Font Family Used]]&amp;" "&amp;Table_Styles[[#This Row],[Font Weight Used]],"")</f>
        <v/>
      </c>
      <c r="CC89" s="22" t="str">
        <f ca="1">IF(AND(Table_Styles[[#This Row],[Selector]],COUNTIF(OFFSET(CC:CC,0,0,ROW()-1,1),"="&amp;Table_Styles[[#This Row],[Font]])=0),Table_Styles[[#This Row],[Font]],"")</f>
        <v/>
      </c>
      <c r="CD89" s="22" t="str">
        <f ca="1">IF(Table_Styles[[#This Row],[Unique Font]]&lt;&gt;"",
"{""fontFamily"":"""&amp;Table_Styles[[#This Row],[Font Family Used]]&amp;""",""fontWeight"":"&amp;Table_Styles[[#This Row],[Font Weight Used]]&amp;"}","")</f>
        <v/>
      </c>
      <c r="CE8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21px;top: -16px;position: relative;</v>
      </c>
      <c r="CF89" s="22" t="str">
        <f>IF(AND(Table_Styles[[#This Row],[Selector]]&lt;&gt;"", Table_Styles[[#This Row],[Config Properties]]&lt;&gt;""),
Table_Styles[[#This Row],[Selector]]&amp;" { "&amp;Table_Styles[[#This Row],[Config Properties]]&amp;" }","")</f>
        <v>formly-field .toggle { margin-bottom: 21px;top: -16px;position: relative; }</v>
      </c>
      <c r="CG89" s="22" t="str">
        <f xml:space="preserve">
SUBSTITUTE(SUBSTITUTE(SUBSTITUTE(SUBSTITUTE(SUBSTITUTE(SUBSTITUTE(SUBSTITUTE(SUBSTITUTE(Table_Styles[[#This Row],[Config]],
" {","{"),
"{ ","{"),
" }","}"),
"} ","}"),
" ,",","),
", ",","),
" :",":"),
": ",":")</f>
        <v>formly-field .toggle{margin-bottom:21px;top:-16px;position:relative;}</v>
      </c>
    </row>
    <row r="90" spans="2:85" ht="21" customHeight="1">
      <c r="B90" s="128" t="s">
        <v>925</v>
      </c>
      <c r="C90" s="44" t="s">
        <v>922</v>
      </c>
      <c r="D90" s="41"/>
      <c r="E90" s="41"/>
      <c r="F90" s="19" t="str">
        <f>IF(Table_Styles[[#This Row],[Font Family]]&lt;&gt;"",Table_Styles[[#This Row],[Font Family]],IF(Table_Styles[[#This Row],[Font Family Default]]&lt;&gt;"",Table_Styles[[#This Row],[Font Family Default]],""))</f>
        <v/>
      </c>
      <c r="G90" s="41"/>
      <c r="H90" s="90"/>
      <c r="I90" s="19" t="str">
        <f>IF(Table_Styles[[#This Row],[Font Size]]&lt;&gt;"",Table_Styles[[#This Row],[Font Size]],IF(Table_Styles[[#This Row],[Font Size Default]]&lt;&gt;"",Table_Styles[[#This Row],[Font Size Default]],""))</f>
        <v/>
      </c>
      <c r="J90" s="41"/>
      <c r="K90" s="41"/>
      <c r="L90" s="19" t="str">
        <f>IF(Table_Styles[[#This Row],[Font Weight]]&lt;&gt;"",Table_Styles[[#This Row],[Font Weight]],IF(Table_Styles[[#This Row],[Font Weight Default]]&lt;&gt;"",Table_Styles[[#This Row],[Font Weight Default]],""))</f>
        <v/>
      </c>
      <c r="M90" s="41"/>
      <c r="N90" s="43"/>
      <c r="O90" s="19" t="str">
        <f>IF(Table_Styles[[#This Row],[Colour]]&lt;&gt;"",Table_Styles[[#This Row],[Colour]],IF(Table_Styles[[#This Row],[Colour Default]]&lt;&gt;"",Table_Styles[[#This Row],[Colour Default]],""))</f>
        <v/>
      </c>
      <c r="P90" s="41"/>
      <c r="Q90" s="41"/>
      <c r="R90" s="19" t="str">
        <f>IF(Table_Styles[[#This Row],[Background]]&lt;&gt;"",Table_Styles[[#This Row],[Background]],IF(Table_Styles[[#This Row],[Background Default]]&lt;&gt;"",Table_Styles[[#This Row],[Background Default]],""))</f>
        <v/>
      </c>
      <c r="S90" s="41"/>
      <c r="T90" s="43"/>
      <c r="U90" s="19" t="str">
        <f>IF(Table_Styles[[#This Row],[Border]]&lt;&gt;"",Table_Styles[[#This Row],[Border]],IF(Table_Styles[[#This Row],[Border Default]]&lt;&gt;"",Table_Styles[[#This Row],[Border Default]],""))</f>
        <v/>
      </c>
      <c r="V90" s="41"/>
      <c r="W90" s="41"/>
      <c r="X90" s="19" t="str">
        <f>IF(Table_Styles[[#This Row],[Border Radius]]&lt;&gt;"",Table_Styles[[#This Row],[Border Radius]],IF(Table_Styles[[#This Row],[Border Radius Default]]&lt;&gt;"",Table_Styles[[#This Row],[Border Radius Default]],""))</f>
        <v/>
      </c>
      <c r="Y90" s="41"/>
      <c r="Z90" s="93"/>
      <c r="AA90" s="19" t="str">
        <f>IF(Table_Styles[[#This Row],[MT]]&lt;&gt;"",Table_Styles[[#This Row],[MT]],IF(Table_Styles[[#This Row],[MT Default]]&lt;&gt;"",Table_Styles[[#This Row],[MT Default]],""))</f>
        <v/>
      </c>
      <c r="AB90" s="41"/>
      <c r="AC90" s="93"/>
      <c r="AD90" s="19" t="str">
        <f>IF(Table_Styles[[#This Row],[MR]]&lt;&gt;"",Table_Styles[[#This Row],[MR]],IF(Table_Styles[[#This Row],[MR Default]]&lt;&gt;"",Table_Styles[[#This Row],[MR Default]],""))</f>
        <v/>
      </c>
      <c r="AE90" s="41"/>
      <c r="AF90" s="41"/>
      <c r="AG90" s="19" t="str">
        <f>IF(Table_Styles[[#This Row],[MB]]&lt;&gt;"",Table_Styles[[#This Row],[MB]],IF(Table_Styles[[#This Row],[MB Default]]&lt;&gt;"",Table_Styles[[#This Row],[MB Default]],""))</f>
        <v/>
      </c>
      <c r="AH90" s="41"/>
      <c r="AI90" s="93"/>
      <c r="AJ90" s="19" t="str">
        <f>IF(Table_Styles[[#This Row],[ML]]&lt;&gt;"",Table_Styles[[#This Row],[ML]],IF(Table_Styles[[#This Row],[ML Default]]&lt;&gt;"",Table_Styles[[#This Row],[ML Default]],""))</f>
        <v/>
      </c>
      <c r="AK90" s="41"/>
      <c r="AL90" s="41"/>
      <c r="AM90" s="19" t="str">
        <f>IF(Table_Styles[[#This Row],[PT]]&lt;&gt;"",Table_Styles[[#This Row],[PT]],IF(Table_Styles[[#This Row],[PT Default]]&lt;&gt;"",Table_Styles[[#This Row],[PT Default]],""))</f>
        <v/>
      </c>
      <c r="AN90" s="41"/>
      <c r="AO90" s="41"/>
      <c r="AP90" s="19" t="str">
        <f>IF(Table_Styles[[#This Row],[PR]]&lt;&gt;"",Table_Styles[[#This Row],[PR]],IF(Table_Styles[[#This Row],[PR Default]]&lt;&gt;"",Table_Styles[[#This Row],[PR Default]],""))</f>
        <v/>
      </c>
      <c r="AQ90" s="41"/>
      <c r="AR90" s="41"/>
      <c r="AS90" s="19" t="str">
        <f>IF(Table_Styles[[#This Row],[PB]]&lt;&gt;"",Table_Styles[[#This Row],[PB]],IF(Table_Styles[[#This Row],[PB Default]]&lt;&gt;"",Table_Styles[[#This Row],[PB Default]],""))</f>
        <v/>
      </c>
      <c r="AT90" s="41"/>
      <c r="AU90" s="41"/>
      <c r="AV90" s="19" t="str">
        <f>IF(Table_Styles[[#This Row],[PL]]&lt;&gt;"",Table_Styles[[#This Row],[PL]],IF(Table_Styles[[#This Row],[PL Default]]&lt;&gt;"",Table_Styles[[#This Row],[PL Default]],""))</f>
        <v/>
      </c>
      <c r="AW90" s="41"/>
      <c r="AX90" s="41"/>
      <c r="AY90" s="19" t="str">
        <f>IF(Table_Styles[[#This Row],[BT]]&lt;&gt;"",Table_Styles[[#This Row],[BT]],IF(Table_Styles[[#This Row],[BT Default]]&lt;&gt;"",Table_Styles[[#This Row],[BT Default]],""))</f>
        <v/>
      </c>
      <c r="AZ90" s="41"/>
      <c r="BA90" s="41"/>
      <c r="BB90" s="19" t="str">
        <f>IF(Table_Styles[[#This Row],[BR]]&lt;&gt;"",Table_Styles[[#This Row],[BR]],IF(Table_Styles[[#This Row],[BR Default]]&lt;&gt;"",Table_Styles[[#This Row],[BR Default]],""))</f>
        <v/>
      </c>
      <c r="BC90" s="41"/>
      <c r="BD90" s="41"/>
      <c r="BE90" s="19" t="str">
        <f>IF(Table_Styles[[#This Row],[BB]]&lt;&gt;"",Table_Styles[[#This Row],[BB]],IF(Table_Styles[[#This Row],[BB Default]]&lt;&gt;"",Table_Styles[[#This Row],[BB Default]],""))</f>
        <v/>
      </c>
      <c r="BF90" s="41"/>
      <c r="BG90" s="41"/>
      <c r="BH90" s="19" t="str">
        <f>IF(Table_Styles[[#This Row],[BL]]&lt;&gt;"",Table_Styles[[#This Row],[BL]],IF(Table_Styles[[#This Row],[BL Default]]&lt;&gt;"",Table_Styles[[#This Row],[BL Default]],""))</f>
        <v/>
      </c>
      <c r="BI90" s="41"/>
      <c r="BJ90" s="41"/>
      <c r="BK90" s="19" t="str">
        <f>IF(Table_Styles[[#This Row],[Width]]&lt;&gt;"",Table_Styles[[#This Row],[Width]],IF(Table_Styles[[#This Row],[Width Default]]&lt;&gt;"",Table_Styles[[#This Row],[Width Default]],""))</f>
        <v/>
      </c>
      <c r="BL90" s="41"/>
      <c r="BM90" s="41"/>
      <c r="BN90" s="19" t="str">
        <f>IF(Table_Styles[[#This Row],[Height]]&lt;&gt;"",Table_Styles[[#This Row],[Height]],IF(Table_Styles[[#This Row],[Height Default]]&lt;&gt;"",Table_Styles[[#This Row],[Height Default]],""))</f>
        <v/>
      </c>
      <c r="BO90" s="19"/>
      <c r="BP90" s="91"/>
      <c r="BQ90" s="19" t="str">
        <f>IF(Table_Styles[[#This Row],[Top]]&lt;&gt;"",Table_Styles[[#This Row],[Top]],IF(Table_Styles[[#This Row],[Top Default]]&lt;&gt;"",Table_Styles[[#This Row],[Top Default]],""))</f>
        <v/>
      </c>
      <c r="BR90" s="19"/>
      <c r="BS90" s="19"/>
      <c r="BT90" s="19" t="str">
        <f>IF(Table_Styles[[#This Row],[Right]]&lt;&gt;"",Table_Styles[[#This Row],[Right]],IF(Table_Styles[[#This Row],[Right Default]]&lt;&gt;"",Table_Styles[[#This Row],[Right Default]],""))</f>
        <v/>
      </c>
      <c r="BU90" s="19"/>
      <c r="BV90" s="19"/>
      <c r="BW90" s="19" t="str">
        <f>IF(Table_Styles[[#This Row],[Bottom]]&lt;&gt;"",Table_Styles[[#This Row],[Bottom]],IF(Table_Styles[[#This Row],[Bottom Default]]&lt;&gt;"",Table_Styles[[#This Row],[Bottom Default]],""))</f>
        <v/>
      </c>
      <c r="BX90" s="19"/>
      <c r="BY90" s="91"/>
      <c r="BZ90" s="19" t="str">
        <f>IF(Table_Styles[[#This Row],[Left]]&lt;&gt;"",Table_Styles[[#This Row],[Left]],IF(Table_Styles[[#This Row],[Left Default]]&lt;&gt;"",Table_Styles[[#This Row],[Left Default]],""))</f>
        <v/>
      </c>
      <c r="CA90" s="41"/>
      <c r="CB90" s="22" t="str">
        <f>IF(AND(Table_Styles[[#This Row],[Selector]]&lt;&gt;"",Table_Styles[[#This Row],[Font Family Used]]&lt;&gt;"",Table_Styles[[#This Row],[Font Weight Used]]&lt;&gt;""),Table_Styles[[#This Row],[Font Family Used]]&amp;" "&amp;Table_Styles[[#This Row],[Font Weight Used]],"")</f>
        <v/>
      </c>
      <c r="CC90" s="22" t="str">
        <f ca="1">IF(AND(Table_Styles[[#This Row],[Selector]],COUNTIF(OFFSET(CC:CC,0,0,ROW()-1,1),"="&amp;Table_Styles[[#This Row],[Font]])=0),Table_Styles[[#This Row],[Font]],"")</f>
        <v/>
      </c>
      <c r="CD90" s="22" t="str">
        <f ca="1">IF(Table_Styles[[#This Row],[Unique Font]]&lt;&gt;"",
"{""fontFamily"":"""&amp;Table_Styles[[#This Row],[Font Family Used]]&amp;""",""fontWeight"":"&amp;Table_Styles[[#This Row],[Font Weight Used]]&amp;"}","")</f>
        <v/>
      </c>
      <c r="CE9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0" s="22" t="str">
        <f>IF(AND(Table_Styles[[#This Row],[Selector]]&lt;&gt;"", Table_Styles[[#This Row],[Config Properties]]&lt;&gt;""),
Table_Styles[[#This Row],[Selector]]&amp;" { "&amp;Table_Styles[[#This Row],[Config Properties]]&amp;" }","")</f>
        <v/>
      </c>
      <c r="CG90" s="22" t="str">
        <f xml:space="preserve">
SUBSTITUTE(SUBSTITUTE(SUBSTITUTE(SUBSTITUTE(SUBSTITUTE(SUBSTITUTE(SUBSTITUTE(SUBSTITUTE(Table_Styles[[#This Row],[Config]],
" {","{"),
"{ ","{"),
" }","}"),
"} ","}"),
" ,",","),
", ",","),
" :",":"),
": ",":")</f>
        <v/>
      </c>
    </row>
    <row r="91" spans="2:85" ht="21" customHeight="1">
      <c r="B91" s="128" t="s">
        <v>926</v>
      </c>
      <c r="C91" s="44" t="s">
        <v>924</v>
      </c>
      <c r="D91" s="41"/>
      <c r="E91" s="41"/>
      <c r="F91" s="19" t="str">
        <f>IF(Table_Styles[[#This Row],[Font Family]]&lt;&gt;"",Table_Styles[[#This Row],[Font Family]],IF(Table_Styles[[#This Row],[Font Family Default]]&lt;&gt;"",Table_Styles[[#This Row],[Font Family Default]],""))</f>
        <v/>
      </c>
      <c r="G91" s="41"/>
      <c r="H91" s="90"/>
      <c r="I91" s="19" t="str">
        <f>IF(Table_Styles[[#This Row],[Font Size]]&lt;&gt;"",Table_Styles[[#This Row],[Font Size]],IF(Table_Styles[[#This Row],[Font Size Default]]&lt;&gt;"",Table_Styles[[#This Row],[Font Size Default]],""))</f>
        <v/>
      </c>
      <c r="J91" s="41"/>
      <c r="K91" s="41"/>
      <c r="L91" s="19" t="str">
        <f>IF(Table_Styles[[#This Row],[Font Weight]]&lt;&gt;"",Table_Styles[[#This Row],[Font Weight]],IF(Table_Styles[[#This Row],[Font Weight Default]]&lt;&gt;"",Table_Styles[[#This Row],[Font Weight Default]],""))</f>
        <v/>
      </c>
      <c r="M91" s="41"/>
      <c r="N91" s="43"/>
      <c r="O91" s="19" t="str">
        <f>IF(Table_Styles[[#This Row],[Colour]]&lt;&gt;"",Table_Styles[[#This Row],[Colour]],IF(Table_Styles[[#This Row],[Colour Default]]&lt;&gt;"",Table_Styles[[#This Row],[Colour Default]],""))</f>
        <v/>
      </c>
      <c r="P91" s="41"/>
      <c r="Q91" s="41"/>
      <c r="R91" s="19" t="str">
        <f>IF(Table_Styles[[#This Row],[Background]]&lt;&gt;"",Table_Styles[[#This Row],[Background]],IF(Table_Styles[[#This Row],[Background Default]]&lt;&gt;"",Table_Styles[[#This Row],[Background Default]],""))</f>
        <v/>
      </c>
      <c r="S91" s="41"/>
      <c r="T91" s="43"/>
      <c r="U91" s="19" t="str">
        <f>IF(Table_Styles[[#This Row],[Border]]&lt;&gt;"",Table_Styles[[#This Row],[Border]],IF(Table_Styles[[#This Row],[Border Default]]&lt;&gt;"",Table_Styles[[#This Row],[Border Default]],""))</f>
        <v/>
      </c>
      <c r="V91" s="41"/>
      <c r="W91" s="41"/>
      <c r="X91" s="19" t="str">
        <f>IF(Table_Styles[[#This Row],[Border Radius]]&lt;&gt;"",Table_Styles[[#This Row],[Border Radius]],IF(Table_Styles[[#This Row],[Border Radius Default]]&lt;&gt;"",Table_Styles[[#This Row],[Border Radius Default]],""))</f>
        <v/>
      </c>
      <c r="Y91" s="41"/>
      <c r="Z91" s="93"/>
      <c r="AA91" s="19" t="str">
        <f>IF(Table_Styles[[#This Row],[MT]]&lt;&gt;"",Table_Styles[[#This Row],[MT]],IF(Table_Styles[[#This Row],[MT Default]]&lt;&gt;"",Table_Styles[[#This Row],[MT Default]],""))</f>
        <v/>
      </c>
      <c r="AB91" s="41"/>
      <c r="AC91" s="93"/>
      <c r="AD91" s="19" t="str">
        <f>IF(Table_Styles[[#This Row],[MR]]&lt;&gt;"",Table_Styles[[#This Row],[MR]],IF(Table_Styles[[#This Row],[MR Default]]&lt;&gt;"",Table_Styles[[#This Row],[MR Default]],""))</f>
        <v/>
      </c>
      <c r="AE91" s="41"/>
      <c r="AF91" s="41"/>
      <c r="AG91" s="19" t="str">
        <f>IF(Table_Styles[[#This Row],[MB]]&lt;&gt;"",Table_Styles[[#This Row],[MB]],IF(Table_Styles[[#This Row],[MB Default]]&lt;&gt;"",Table_Styles[[#This Row],[MB Default]],""))</f>
        <v/>
      </c>
      <c r="AH91" s="41"/>
      <c r="AI91" s="93"/>
      <c r="AJ91" s="19" t="str">
        <f>IF(Table_Styles[[#This Row],[ML]]&lt;&gt;"",Table_Styles[[#This Row],[ML]],IF(Table_Styles[[#This Row],[ML Default]]&lt;&gt;"",Table_Styles[[#This Row],[ML Default]],""))</f>
        <v/>
      </c>
      <c r="AK91" s="41"/>
      <c r="AL91" s="41"/>
      <c r="AM91" s="19" t="str">
        <f>IF(Table_Styles[[#This Row],[PT]]&lt;&gt;"",Table_Styles[[#This Row],[PT]],IF(Table_Styles[[#This Row],[PT Default]]&lt;&gt;"",Table_Styles[[#This Row],[PT Default]],""))</f>
        <v/>
      </c>
      <c r="AN91" s="41"/>
      <c r="AO91" s="41"/>
      <c r="AP91" s="19" t="str">
        <f>IF(Table_Styles[[#This Row],[PR]]&lt;&gt;"",Table_Styles[[#This Row],[PR]],IF(Table_Styles[[#This Row],[PR Default]]&lt;&gt;"",Table_Styles[[#This Row],[PR Default]],""))</f>
        <v/>
      </c>
      <c r="AQ91" s="41"/>
      <c r="AR91" s="41"/>
      <c r="AS91" s="19" t="str">
        <f>IF(Table_Styles[[#This Row],[PB]]&lt;&gt;"",Table_Styles[[#This Row],[PB]],IF(Table_Styles[[#This Row],[PB Default]]&lt;&gt;"",Table_Styles[[#This Row],[PB Default]],""))</f>
        <v/>
      </c>
      <c r="AT91" s="41"/>
      <c r="AU91" s="41"/>
      <c r="AV91" s="19" t="str">
        <f>IF(Table_Styles[[#This Row],[PL]]&lt;&gt;"",Table_Styles[[#This Row],[PL]],IF(Table_Styles[[#This Row],[PL Default]]&lt;&gt;"",Table_Styles[[#This Row],[PL Default]],""))</f>
        <v/>
      </c>
      <c r="AW91" s="41"/>
      <c r="AX91" s="41"/>
      <c r="AY91" s="19" t="str">
        <f>IF(Table_Styles[[#This Row],[BT]]&lt;&gt;"",Table_Styles[[#This Row],[BT]],IF(Table_Styles[[#This Row],[BT Default]]&lt;&gt;"",Table_Styles[[#This Row],[BT Default]],""))</f>
        <v/>
      </c>
      <c r="AZ91" s="41"/>
      <c r="BA91" s="41"/>
      <c r="BB91" s="19" t="str">
        <f>IF(Table_Styles[[#This Row],[BR]]&lt;&gt;"",Table_Styles[[#This Row],[BR]],IF(Table_Styles[[#This Row],[BR Default]]&lt;&gt;"",Table_Styles[[#This Row],[BR Default]],""))</f>
        <v/>
      </c>
      <c r="BC91" s="41"/>
      <c r="BD91" s="41"/>
      <c r="BE91" s="19" t="str">
        <f>IF(Table_Styles[[#This Row],[BB]]&lt;&gt;"",Table_Styles[[#This Row],[BB]],IF(Table_Styles[[#This Row],[BB Default]]&lt;&gt;"",Table_Styles[[#This Row],[BB Default]],""))</f>
        <v/>
      </c>
      <c r="BF91" s="41"/>
      <c r="BG91" s="41"/>
      <c r="BH91" s="19" t="str">
        <f>IF(Table_Styles[[#This Row],[BL]]&lt;&gt;"",Table_Styles[[#This Row],[BL]],IF(Table_Styles[[#This Row],[BL Default]]&lt;&gt;"",Table_Styles[[#This Row],[BL Default]],""))</f>
        <v/>
      </c>
      <c r="BI91" s="41"/>
      <c r="BJ91" s="41"/>
      <c r="BK91" s="19" t="str">
        <f>IF(Table_Styles[[#This Row],[Width]]&lt;&gt;"",Table_Styles[[#This Row],[Width]],IF(Table_Styles[[#This Row],[Width Default]]&lt;&gt;"",Table_Styles[[#This Row],[Width Default]],""))</f>
        <v/>
      </c>
      <c r="BL91" s="41"/>
      <c r="BM91" s="41"/>
      <c r="BN91" s="19" t="str">
        <f>IF(Table_Styles[[#This Row],[Height]]&lt;&gt;"",Table_Styles[[#This Row],[Height]],IF(Table_Styles[[#This Row],[Height Default]]&lt;&gt;"",Table_Styles[[#This Row],[Height Default]],""))</f>
        <v/>
      </c>
      <c r="BO91" s="19"/>
      <c r="BP91" s="91"/>
      <c r="BQ91" s="19" t="str">
        <f>IF(Table_Styles[[#This Row],[Top]]&lt;&gt;"",Table_Styles[[#This Row],[Top]],IF(Table_Styles[[#This Row],[Top Default]]&lt;&gt;"",Table_Styles[[#This Row],[Top Default]],""))</f>
        <v/>
      </c>
      <c r="BR91" s="19"/>
      <c r="BS91" s="19"/>
      <c r="BT91" s="19" t="str">
        <f>IF(Table_Styles[[#This Row],[Right]]&lt;&gt;"",Table_Styles[[#This Row],[Right]],IF(Table_Styles[[#This Row],[Right Default]]&lt;&gt;"",Table_Styles[[#This Row],[Right Default]],""))</f>
        <v/>
      </c>
      <c r="BU91" s="19"/>
      <c r="BV91" s="19"/>
      <c r="BW91" s="19" t="str">
        <f>IF(Table_Styles[[#This Row],[Bottom]]&lt;&gt;"",Table_Styles[[#This Row],[Bottom]],IF(Table_Styles[[#This Row],[Bottom Default]]&lt;&gt;"",Table_Styles[[#This Row],[Bottom Default]],""))</f>
        <v/>
      </c>
      <c r="BX91" s="19"/>
      <c r="BY91" s="91"/>
      <c r="BZ91" s="19" t="str">
        <f>IF(Table_Styles[[#This Row],[Left]]&lt;&gt;"",Table_Styles[[#This Row],[Left]],IF(Table_Styles[[#This Row],[Left Default]]&lt;&gt;"",Table_Styles[[#This Row],[Left Default]],""))</f>
        <v/>
      </c>
      <c r="CA91" s="41"/>
      <c r="CB91" s="22" t="str">
        <f>IF(AND(Table_Styles[[#This Row],[Selector]]&lt;&gt;"",Table_Styles[[#This Row],[Font Family Used]]&lt;&gt;"",Table_Styles[[#This Row],[Font Weight Used]]&lt;&gt;""),Table_Styles[[#This Row],[Font Family Used]]&amp;" "&amp;Table_Styles[[#This Row],[Font Weight Used]],"")</f>
        <v/>
      </c>
      <c r="CC91" s="22" t="str">
        <f ca="1">IF(AND(Table_Styles[[#This Row],[Selector]],COUNTIF(OFFSET(CC:CC,0,0,ROW()-1,1),"="&amp;Table_Styles[[#This Row],[Font]])=0),Table_Styles[[#This Row],[Font]],"")</f>
        <v/>
      </c>
      <c r="CD91" s="22" t="str">
        <f ca="1">IF(Table_Styles[[#This Row],[Unique Font]]&lt;&gt;"",
"{""fontFamily"":"""&amp;Table_Styles[[#This Row],[Font Family Used]]&amp;""",""fontWeight"":"&amp;Table_Styles[[#This Row],[Font Weight Used]]&amp;"}","")</f>
        <v/>
      </c>
      <c r="CE9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1" s="22" t="str">
        <f>IF(AND(Table_Styles[[#This Row],[Selector]]&lt;&gt;"", Table_Styles[[#This Row],[Config Properties]]&lt;&gt;""),
Table_Styles[[#This Row],[Selector]]&amp;" { "&amp;Table_Styles[[#This Row],[Config Properties]]&amp;" }","")</f>
        <v/>
      </c>
      <c r="CG91" s="22" t="str">
        <f xml:space="preserve">
SUBSTITUTE(SUBSTITUTE(SUBSTITUTE(SUBSTITUTE(SUBSTITUTE(SUBSTITUTE(SUBSTITUTE(SUBSTITUTE(Table_Styles[[#This Row],[Config]],
" {","{"),
"{ ","{"),
" }","}"),
"} ","}"),
" ,",","),
", ",","),
" :",":"),
": ",":")</f>
        <v/>
      </c>
    </row>
    <row r="92" spans="2:85" ht="21" customHeight="1">
      <c r="B92" s="44" t="s">
        <v>931</v>
      </c>
      <c r="C92" s="44" t="s">
        <v>927</v>
      </c>
      <c r="D92" s="59"/>
      <c r="E92" s="41"/>
      <c r="F92" s="19" t="str">
        <f>IF(Table_Styles[[#This Row],[Font Family]]&lt;&gt;"",Table_Styles[[#This Row],[Font Family]],IF(Table_Styles[[#This Row],[Font Family Default]]&lt;&gt;"",Table_Styles[[#This Row],[Font Family Default]],""))</f>
        <v/>
      </c>
      <c r="G92" s="59"/>
      <c r="H92" s="43" t="s">
        <v>375</v>
      </c>
      <c r="I92" s="19" t="str">
        <f>IF(Table_Styles[[#This Row],[Font Size]]&lt;&gt;"",Table_Styles[[#This Row],[Font Size]],IF(Table_Styles[[#This Row],[Font Size Default]]&lt;&gt;"",Table_Styles[[#This Row],[Font Size Default]],""))</f>
        <v>25px</v>
      </c>
      <c r="J92" s="59"/>
      <c r="K92" s="41"/>
      <c r="L92" s="19" t="str">
        <f>IF(Table_Styles[[#This Row],[Font Weight]]&lt;&gt;"",Table_Styles[[#This Row],[Font Weight]],IF(Table_Styles[[#This Row],[Font Weight Default]]&lt;&gt;"",Table_Styles[[#This Row],[Font Weight Default]],""))</f>
        <v/>
      </c>
      <c r="M92" s="41"/>
      <c r="N92" s="43"/>
      <c r="O92" s="19" t="str">
        <f>IF(Table_Styles[[#This Row],[Colour]]&lt;&gt;"",Table_Styles[[#This Row],[Colour]],IF(Table_Styles[[#This Row],[Colour Default]]&lt;&gt;"",Table_Styles[[#This Row],[Colour Default]],""))</f>
        <v/>
      </c>
      <c r="P92" s="41"/>
      <c r="Q92" s="41"/>
      <c r="R92" s="19" t="str">
        <f>IF(Table_Styles[[#This Row],[Background]]&lt;&gt;"",Table_Styles[[#This Row],[Background]],IF(Table_Styles[[#This Row],[Background Default]]&lt;&gt;"",Table_Styles[[#This Row],[Background Default]],""))</f>
        <v/>
      </c>
      <c r="S92" s="41"/>
      <c r="T92" s="43"/>
      <c r="U92" s="19" t="str">
        <f>IF(Table_Styles[[#This Row],[Border]]&lt;&gt;"",Table_Styles[[#This Row],[Border]],IF(Table_Styles[[#This Row],[Border Default]]&lt;&gt;"",Table_Styles[[#This Row],[Border Default]],""))</f>
        <v/>
      </c>
      <c r="V92" s="41"/>
      <c r="W92" s="41"/>
      <c r="X92" s="19" t="str">
        <f>IF(Table_Styles[[#This Row],[Border Radius]]&lt;&gt;"",Table_Styles[[#This Row],[Border Radius]],IF(Table_Styles[[#This Row],[Border Radius Default]]&lt;&gt;"",Table_Styles[[#This Row],[Border Radius Default]],""))</f>
        <v/>
      </c>
      <c r="Y92" s="41"/>
      <c r="Z92" s="43" t="s">
        <v>376</v>
      </c>
      <c r="AA92" s="19" t="str">
        <f>IF(Table_Styles[[#This Row],[MT]]&lt;&gt;"",Table_Styles[[#This Row],[MT]],IF(Table_Styles[[#This Row],[MT Default]]&lt;&gt;"",Table_Styles[[#This Row],[MT Default]],""))</f>
        <v>3px</v>
      </c>
      <c r="AB92" s="41"/>
      <c r="AC92" s="93"/>
      <c r="AD92" s="19" t="str">
        <f>IF(Table_Styles[[#This Row],[MR]]&lt;&gt;"",Table_Styles[[#This Row],[MR]],IF(Table_Styles[[#This Row],[MR Default]]&lt;&gt;"",Table_Styles[[#This Row],[MR Default]],""))</f>
        <v/>
      </c>
      <c r="AE92" s="41"/>
      <c r="AF92" s="41"/>
      <c r="AG92" s="19" t="str">
        <f>IF(Table_Styles[[#This Row],[MB]]&lt;&gt;"",Table_Styles[[#This Row],[MB]],IF(Table_Styles[[#This Row],[MB Default]]&lt;&gt;"",Table_Styles[[#This Row],[MB Default]],""))</f>
        <v/>
      </c>
      <c r="AH92" s="41"/>
      <c r="AI92" s="93"/>
      <c r="AJ92" s="19" t="str">
        <f>IF(Table_Styles[[#This Row],[ML]]&lt;&gt;"",Table_Styles[[#This Row],[ML]],IF(Table_Styles[[#This Row],[ML Default]]&lt;&gt;"",Table_Styles[[#This Row],[ML Default]],""))</f>
        <v/>
      </c>
      <c r="AK92" s="41"/>
      <c r="AL92" s="41"/>
      <c r="AM92" s="19" t="str">
        <f>IF(Table_Styles[[#This Row],[PT]]&lt;&gt;"",Table_Styles[[#This Row],[PT]],IF(Table_Styles[[#This Row],[PT Default]]&lt;&gt;"",Table_Styles[[#This Row],[PT Default]],""))</f>
        <v/>
      </c>
      <c r="AN92" s="41"/>
      <c r="AO92" s="41"/>
      <c r="AP92" s="19" t="str">
        <f>IF(Table_Styles[[#This Row],[PR]]&lt;&gt;"",Table_Styles[[#This Row],[PR]],IF(Table_Styles[[#This Row],[PR Default]]&lt;&gt;"",Table_Styles[[#This Row],[PR Default]],""))</f>
        <v/>
      </c>
      <c r="AQ92" s="41"/>
      <c r="AR92" s="41"/>
      <c r="AS92" s="19" t="str">
        <f>IF(Table_Styles[[#This Row],[PB]]&lt;&gt;"",Table_Styles[[#This Row],[PB]],IF(Table_Styles[[#This Row],[PB Default]]&lt;&gt;"",Table_Styles[[#This Row],[PB Default]],""))</f>
        <v/>
      </c>
      <c r="AT92" s="41"/>
      <c r="AU92" s="41"/>
      <c r="AV92" s="19" t="str">
        <f>IF(Table_Styles[[#This Row],[PL]]&lt;&gt;"",Table_Styles[[#This Row],[PL]],IF(Table_Styles[[#This Row],[PL Default]]&lt;&gt;"",Table_Styles[[#This Row],[PL Default]],""))</f>
        <v/>
      </c>
      <c r="AW92" s="41"/>
      <c r="AX92" s="41"/>
      <c r="AY92" s="19" t="str">
        <f>IF(Table_Styles[[#This Row],[BT]]&lt;&gt;"",Table_Styles[[#This Row],[BT]],IF(Table_Styles[[#This Row],[BT Default]]&lt;&gt;"",Table_Styles[[#This Row],[BT Default]],""))</f>
        <v/>
      </c>
      <c r="AZ92" s="41"/>
      <c r="BA92" s="41"/>
      <c r="BB92" s="19" t="str">
        <f>IF(Table_Styles[[#This Row],[BR]]&lt;&gt;"",Table_Styles[[#This Row],[BR]],IF(Table_Styles[[#This Row],[BR Default]]&lt;&gt;"",Table_Styles[[#This Row],[BR Default]],""))</f>
        <v/>
      </c>
      <c r="BC92" s="41"/>
      <c r="BD92" s="41"/>
      <c r="BE92" s="19" t="str">
        <f>IF(Table_Styles[[#This Row],[BB]]&lt;&gt;"",Table_Styles[[#This Row],[BB]],IF(Table_Styles[[#This Row],[BB Default]]&lt;&gt;"",Table_Styles[[#This Row],[BB Default]],""))</f>
        <v/>
      </c>
      <c r="BF92" s="41"/>
      <c r="BG92" s="41"/>
      <c r="BH92" s="19" t="str">
        <f>IF(Table_Styles[[#This Row],[BL]]&lt;&gt;"",Table_Styles[[#This Row],[BL]],IF(Table_Styles[[#This Row],[BL Default]]&lt;&gt;"",Table_Styles[[#This Row],[BL Default]],""))</f>
        <v/>
      </c>
      <c r="BI92" s="41"/>
      <c r="BJ92" s="41"/>
      <c r="BK92" s="19" t="str">
        <f>IF(Table_Styles[[#This Row],[Width]]&lt;&gt;"",Table_Styles[[#This Row],[Width]],IF(Table_Styles[[#This Row],[Width Default]]&lt;&gt;"",Table_Styles[[#This Row],[Width Default]],""))</f>
        <v/>
      </c>
      <c r="BL92" s="41"/>
      <c r="BM92" s="41"/>
      <c r="BN92" s="19" t="str">
        <f>IF(Table_Styles[[#This Row],[Height]]&lt;&gt;"",Table_Styles[[#This Row],[Height]],IF(Table_Styles[[#This Row],[Height Default]]&lt;&gt;"",Table_Styles[[#This Row],[Height Default]],""))</f>
        <v/>
      </c>
      <c r="BO92" s="19"/>
      <c r="BP92" s="91"/>
      <c r="BQ92" s="19" t="str">
        <f>IF(Table_Styles[[#This Row],[Top]]&lt;&gt;"",Table_Styles[[#This Row],[Top]],IF(Table_Styles[[#This Row],[Top Default]]&lt;&gt;"",Table_Styles[[#This Row],[Top Default]],""))</f>
        <v/>
      </c>
      <c r="BR92" s="19"/>
      <c r="BS92" s="19"/>
      <c r="BT92" s="19" t="str">
        <f>IF(Table_Styles[[#This Row],[Right]]&lt;&gt;"",Table_Styles[[#This Row],[Right]],IF(Table_Styles[[#This Row],[Right Default]]&lt;&gt;"",Table_Styles[[#This Row],[Right Default]],""))</f>
        <v/>
      </c>
      <c r="BU92" s="19"/>
      <c r="BV92" s="19"/>
      <c r="BW92" s="19" t="str">
        <f>IF(Table_Styles[[#This Row],[Bottom]]&lt;&gt;"",Table_Styles[[#This Row],[Bottom]],IF(Table_Styles[[#This Row],[Bottom Default]]&lt;&gt;"",Table_Styles[[#This Row],[Bottom Default]],""))</f>
        <v/>
      </c>
      <c r="BX92" s="19"/>
      <c r="BY92" s="91"/>
      <c r="BZ92" s="19" t="str">
        <f>IF(Table_Styles[[#This Row],[Left]]&lt;&gt;"",Table_Styles[[#This Row],[Left]],IF(Table_Styles[[#This Row],[Left Default]]&lt;&gt;"",Table_Styles[[#This Row],[Left Default]],""))</f>
        <v/>
      </c>
      <c r="CA92" s="41"/>
      <c r="CB92" s="22" t="str">
        <f>IF(AND(Table_Styles[[#This Row],[Selector]]&lt;&gt;"",Table_Styles[[#This Row],[Font Family Used]]&lt;&gt;"",Table_Styles[[#This Row],[Font Weight Used]]&lt;&gt;""),Table_Styles[[#This Row],[Font Family Used]]&amp;" "&amp;Table_Styles[[#This Row],[Font Weight Used]],"")</f>
        <v/>
      </c>
      <c r="CC92" s="22" t="str">
        <f ca="1">IF(AND(Table_Styles[[#This Row],[Selector]],COUNTIF(OFFSET(CC:CC,0,0,ROW()-1,1),"="&amp;Table_Styles[[#This Row],[Font]])=0),Table_Styles[[#This Row],[Font]],"")</f>
        <v/>
      </c>
      <c r="CD92" s="22" t="str">
        <f ca="1">IF(Table_Styles[[#This Row],[Unique Font]]&lt;&gt;"",
"{""fontFamily"":"""&amp;Table_Styles[[#This Row],[Font Family Used]]&amp;""",""fontWeight"":"&amp;Table_Styles[[#This Row],[Font Weight Used]]&amp;"}","")</f>
        <v/>
      </c>
      <c r="CE9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92" s="22" t="str">
        <f>IF(AND(Table_Styles[[#This Row],[Selector]]&lt;&gt;"", Table_Styles[[#This Row],[Config Properties]]&lt;&gt;""),
Table_Styles[[#This Row],[Selector]]&amp;" { "&amp;Table_Styles[[#This Row],[Config Properties]]&amp;" }","")</f>
        <v>formly-field .toggle .btn-icon { font-size: 25px;margin-top: 3px }</v>
      </c>
      <c r="CG92" s="22" t="str">
        <f xml:space="preserve">
SUBSTITUTE(SUBSTITUTE(SUBSTITUTE(SUBSTITUTE(SUBSTITUTE(SUBSTITUTE(SUBSTITUTE(SUBSTITUTE(Table_Styles[[#This Row],[Config]],
" {","{"),
"{ ","{"),
" }","}"),
"} ","}"),
" ,",","),
", ",","),
" :",":"),
": ",":")</f>
        <v>formly-field .toggle .btn-icon{font-size:25px;margin-top:3px}</v>
      </c>
    </row>
    <row r="93" spans="2:85" ht="21" customHeight="1">
      <c r="B93" s="22" t="s">
        <v>377</v>
      </c>
      <c r="C93" s="44" t="s">
        <v>928</v>
      </c>
      <c r="D93" s="59"/>
      <c r="E93" s="41"/>
      <c r="F93" s="19" t="str">
        <f>IF(Table_Styles[[#This Row],[Font Family]]&lt;&gt;"",Table_Styles[[#This Row],[Font Family]],IF(Table_Styles[[#This Row],[Font Family Default]]&lt;&gt;"",Table_Styles[[#This Row],[Font Family Default]],""))</f>
        <v/>
      </c>
      <c r="G93" s="59"/>
      <c r="H93" s="43" t="s">
        <v>370</v>
      </c>
      <c r="I93" s="19" t="str">
        <f>IF(Table_Styles[[#This Row],[Font Size]]&lt;&gt;"",Table_Styles[[#This Row],[Font Size]],IF(Table_Styles[[#This Row],[Font Size Default]]&lt;&gt;"",Table_Styles[[#This Row],[Font Size Default]],""))</f>
        <v>18px</v>
      </c>
      <c r="J93" s="59"/>
      <c r="K93" s="41"/>
      <c r="L93" s="19" t="str">
        <f>IF(Table_Styles[[#This Row],[Font Weight]]&lt;&gt;"",Table_Styles[[#This Row],[Font Weight]],IF(Table_Styles[[#This Row],[Font Weight Default]]&lt;&gt;"",Table_Styles[[#This Row],[Font Weight Default]],""))</f>
        <v/>
      </c>
      <c r="M93" s="41"/>
      <c r="N93" s="43"/>
      <c r="O93" s="19" t="str">
        <f>IF(Table_Styles[[#This Row],[Colour]]&lt;&gt;"",Table_Styles[[#This Row],[Colour]],IF(Table_Styles[[#This Row],[Colour Default]]&lt;&gt;"",Table_Styles[[#This Row],[Colour Default]],""))</f>
        <v/>
      </c>
      <c r="P93" s="41"/>
      <c r="Q93" s="41"/>
      <c r="R93" s="19" t="str">
        <f>IF(Table_Styles[[#This Row],[Background]]&lt;&gt;"",Table_Styles[[#This Row],[Background]],IF(Table_Styles[[#This Row],[Background Default]]&lt;&gt;"",Table_Styles[[#This Row],[Background Default]],""))</f>
        <v/>
      </c>
      <c r="S93" s="41"/>
      <c r="T93" s="43"/>
      <c r="U93" s="19" t="str">
        <f>IF(Table_Styles[[#This Row],[Border]]&lt;&gt;"",Table_Styles[[#This Row],[Border]],IF(Table_Styles[[#This Row],[Border Default]]&lt;&gt;"",Table_Styles[[#This Row],[Border Default]],""))</f>
        <v/>
      </c>
      <c r="V93" s="41"/>
      <c r="W93" s="41"/>
      <c r="X93" s="19" t="str">
        <f>IF(Table_Styles[[#This Row],[Border Radius]]&lt;&gt;"",Table_Styles[[#This Row],[Border Radius]],IF(Table_Styles[[#This Row],[Border Radius Default]]&lt;&gt;"",Table_Styles[[#This Row],[Border Radius Default]],""))</f>
        <v/>
      </c>
      <c r="Y93" s="41"/>
      <c r="Z93" s="93"/>
      <c r="AA93" s="19" t="str">
        <f>IF(Table_Styles[[#This Row],[MT]]&lt;&gt;"",Table_Styles[[#This Row],[MT]],IF(Table_Styles[[#This Row],[MT Default]]&lt;&gt;"",Table_Styles[[#This Row],[MT Default]],""))</f>
        <v/>
      </c>
      <c r="AB93" s="41"/>
      <c r="AC93" s="93"/>
      <c r="AD93" s="19" t="str">
        <f>IF(Table_Styles[[#This Row],[MR]]&lt;&gt;"",Table_Styles[[#This Row],[MR]],IF(Table_Styles[[#This Row],[MR Default]]&lt;&gt;"",Table_Styles[[#This Row],[MR Default]],""))</f>
        <v/>
      </c>
      <c r="AE93" s="41"/>
      <c r="AF93" s="41"/>
      <c r="AG93" s="19" t="str">
        <f>IF(Table_Styles[[#This Row],[MB]]&lt;&gt;"",Table_Styles[[#This Row],[MB]],IF(Table_Styles[[#This Row],[MB Default]]&lt;&gt;"",Table_Styles[[#This Row],[MB Default]],""))</f>
        <v/>
      </c>
      <c r="AH93" s="41"/>
      <c r="AI93" s="93"/>
      <c r="AJ93" s="19" t="str">
        <f>IF(Table_Styles[[#This Row],[ML]]&lt;&gt;"",Table_Styles[[#This Row],[ML]],IF(Table_Styles[[#This Row],[ML Default]]&lt;&gt;"",Table_Styles[[#This Row],[ML Default]],""))</f>
        <v/>
      </c>
      <c r="AK93" s="41"/>
      <c r="AL93" s="41"/>
      <c r="AM93" s="19" t="str">
        <f>IF(Table_Styles[[#This Row],[PT]]&lt;&gt;"",Table_Styles[[#This Row],[PT]],IF(Table_Styles[[#This Row],[PT Default]]&lt;&gt;"",Table_Styles[[#This Row],[PT Default]],""))</f>
        <v/>
      </c>
      <c r="AN93" s="41"/>
      <c r="AO93" s="41"/>
      <c r="AP93" s="19" t="str">
        <f>IF(Table_Styles[[#This Row],[PR]]&lt;&gt;"",Table_Styles[[#This Row],[PR]],IF(Table_Styles[[#This Row],[PR Default]]&lt;&gt;"",Table_Styles[[#This Row],[PR Default]],""))</f>
        <v/>
      </c>
      <c r="AQ93" s="41"/>
      <c r="AR93" s="41"/>
      <c r="AS93" s="19" t="str">
        <f>IF(Table_Styles[[#This Row],[PB]]&lt;&gt;"",Table_Styles[[#This Row],[PB]],IF(Table_Styles[[#This Row],[PB Default]]&lt;&gt;"",Table_Styles[[#This Row],[PB Default]],""))</f>
        <v/>
      </c>
      <c r="AT93" s="41"/>
      <c r="AU93" s="41"/>
      <c r="AV93" s="19" t="str">
        <f>IF(Table_Styles[[#This Row],[PL]]&lt;&gt;"",Table_Styles[[#This Row],[PL]],IF(Table_Styles[[#This Row],[PL Default]]&lt;&gt;"",Table_Styles[[#This Row],[PL Default]],""))</f>
        <v/>
      </c>
      <c r="AW93" s="41"/>
      <c r="AX93" s="41"/>
      <c r="AY93" s="19" t="str">
        <f>IF(Table_Styles[[#This Row],[BT]]&lt;&gt;"",Table_Styles[[#This Row],[BT]],IF(Table_Styles[[#This Row],[BT Default]]&lt;&gt;"",Table_Styles[[#This Row],[BT Default]],""))</f>
        <v/>
      </c>
      <c r="AZ93" s="41"/>
      <c r="BA93" s="41"/>
      <c r="BB93" s="19" t="str">
        <f>IF(Table_Styles[[#This Row],[BR]]&lt;&gt;"",Table_Styles[[#This Row],[BR]],IF(Table_Styles[[#This Row],[BR Default]]&lt;&gt;"",Table_Styles[[#This Row],[BR Default]],""))</f>
        <v/>
      </c>
      <c r="BC93" s="41"/>
      <c r="BD93" s="41"/>
      <c r="BE93" s="19" t="str">
        <f>IF(Table_Styles[[#This Row],[BB]]&lt;&gt;"",Table_Styles[[#This Row],[BB]],IF(Table_Styles[[#This Row],[BB Default]]&lt;&gt;"",Table_Styles[[#This Row],[BB Default]],""))</f>
        <v/>
      </c>
      <c r="BF93" s="41"/>
      <c r="BG93" s="41"/>
      <c r="BH93" s="19" t="str">
        <f>IF(Table_Styles[[#This Row],[BL]]&lt;&gt;"",Table_Styles[[#This Row],[BL]],IF(Table_Styles[[#This Row],[BL Default]]&lt;&gt;"",Table_Styles[[#This Row],[BL Default]],""))</f>
        <v/>
      </c>
      <c r="BI93" s="41"/>
      <c r="BJ93" s="41"/>
      <c r="BK93" s="19" t="str">
        <f>IF(Table_Styles[[#This Row],[Width]]&lt;&gt;"",Table_Styles[[#This Row],[Width]],IF(Table_Styles[[#This Row],[Width Default]]&lt;&gt;"",Table_Styles[[#This Row],[Width Default]],""))</f>
        <v/>
      </c>
      <c r="BL93" s="41"/>
      <c r="BM93" s="41"/>
      <c r="BN93" s="19" t="str">
        <f>IF(Table_Styles[[#This Row],[Height]]&lt;&gt;"",Table_Styles[[#This Row],[Height]],IF(Table_Styles[[#This Row],[Height Default]]&lt;&gt;"",Table_Styles[[#This Row],[Height Default]],""))</f>
        <v/>
      </c>
      <c r="BO93" s="19"/>
      <c r="BP93" s="43" t="s">
        <v>379</v>
      </c>
      <c r="BQ93" s="19" t="str">
        <f>IF(Table_Styles[[#This Row],[Top]]&lt;&gt;"",Table_Styles[[#This Row],[Top]],IF(Table_Styles[[#This Row],[Top Default]]&lt;&gt;"",Table_Styles[[#This Row],[Top Default]],""))</f>
        <v>-4px</v>
      </c>
      <c r="BR93" s="19"/>
      <c r="BS93" s="19"/>
      <c r="BT93" s="19" t="str">
        <f>IF(Table_Styles[[#This Row],[Right]]&lt;&gt;"",Table_Styles[[#This Row],[Right]],IF(Table_Styles[[#This Row],[Right Default]]&lt;&gt;"",Table_Styles[[#This Row],[Right Default]],""))</f>
        <v/>
      </c>
      <c r="BU93" s="19"/>
      <c r="BV93" s="19"/>
      <c r="BW93" s="19" t="str">
        <f>IF(Table_Styles[[#This Row],[Bottom]]&lt;&gt;"",Table_Styles[[#This Row],[Bottom]],IF(Table_Styles[[#This Row],[Bottom Default]]&lt;&gt;"",Table_Styles[[#This Row],[Bottom Default]],""))</f>
        <v/>
      </c>
      <c r="BX93" s="19"/>
      <c r="BY93" s="91"/>
      <c r="BZ93" s="19" t="str">
        <f>IF(Table_Styles[[#This Row],[Left]]&lt;&gt;"",Table_Styles[[#This Row],[Left]],IF(Table_Styles[[#This Row],[Left Default]]&lt;&gt;"",Table_Styles[[#This Row],[Left Default]],""))</f>
        <v/>
      </c>
      <c r="CA93" s="41"/>
      <c r="CB93" s="22" t="str">
        <f>IF(AND(Table_Styles[[#This Row],[Selector]]&lt;&gt;"",Table_Styles[[#This Row],[Font Family Used]]&lt;&gt;"",Table_Styles[[#This Row],[Font Weight Used]]&lt;&gt;""),Table_Styles[[#This Row],[Font Family Used]]&amp;" "&amp;Table_Styles[[#This Row],[Font Weight Used]],"")</f>
        <v/>
      </c>
      <c r="CC93" s="22" t="str">
        <f ca="1">IF(AND(Table_Styles[[#This Row],[Selector]],COUNTIF(OFFSET(CC:CC,0,0,ROW()-1,1),"="&amp;Table_Styles[[#This Row],[Font]])=0),Table_Styles[[#This Row],[Font]],"")</f>
        <v/>
      </c>
      <c r="CD93" s="22" t="str">
        <f ca="1">IF(Table_Styles[[#This Row],[Unique Font]]&lt;&gt;"",
"{""fontFamily"":"""&amp;Table_Styles[[#This Row],[Font Family Used]]&amp;""",""fontWeight"":"&amp;Table_Styles[[#This Row],[Font Weight Used]]&amp;"}","")</f>
        <v/>
      </c>
      <c r="CE9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93" s="22" t="str">
        <f>IF(AND(Table_Styles[[#This Row],[Selector]]&lt;&gt;"", Table_Styles[[#This Row],[Config Properties]]&lt;&gt;""),
Table_Styles[[#This Row],[Selector]]&amp;" { "&amp;Table_Styles[[#This Row],[Config Properties]]&amp;" }","")</f>
        <v>formly-field .toggle .btn-icon .sm { font-size: 18px;top: -4px }</v>
      </c>
      <c r="CG93" s="22" t="str">
        <f xml:space="preserve">
SUBSTITUTE(SUBSTITUTE(SUBSTITUTE(SUBSTITUTE(SUBSTITUTE(SUBSTITUTE(SUBSTITUTE(SUBSTITUTE(Table_Styles[[#This Row],[Config]],
" {","{"),
"{ ","{"),
" }","}"),
"} ","}"),
" ,",","),
", ",","),
" :",":"),
": ",":")</f>
        <v>formly-field .toggle .btn-icon .sm{font-size:18px;top:-4px}</v>
      </c>
    </row>
    <row r="94" spans="2:85" ht="21" customHeight="1">
      <c r="B94" s="22" t="s">
        <v>380</v>
      </c>
      <c r="C94" s="44" t="s">
        <v>929</v>
      </c>
      <c r="D94" s="59"/>
      <c r="E94" s="41"/>
      <c r="F94" s="19" t="str">
        <f>IF(Table_Styles[[#This Row],[Font Family]]&lt;&gt;"",Table_Styles[[#This Row],[Font Family]],IF(Table_Styles[[#This Row],[Font Family Default]]&lt;&gt;"",Table_Styles[[#This Row],[Font Family Default]],""))</f>
        <v/>
      </c>
      <c r="G94" s="59"/>
      <c r="H94" s="43" t="s">
        <v>375</v>
      </c>
      <c r="I94" s="19" t="str">
        <f>IF(Table_Styles[[#This Row],[Font Size]]&lt;&gt;"",Table_Styles[[#This Row],[Font Size]],IF(Table_Styles[[#This Row],[Font Size Default]]&lt;&gt;"",Table_Styles[[#This Row],[Font Size Default]],""))</f>
        <v>25px</v>
      </c>
      <c r="J94" s="59"/>
      <c r="K94" s="41"/>
      <c r="L94" s="19" t="str">
        <f>IF(Table_Styles[[#This Row],[Font Weight]]&lt;&gt;"",Table_Styles[[#This Row],[Font Weight]],IF(Table_Styles[[#This Row],[Font Weight Default]]&lt;&gt;"",Table_Styles[[#This Row],[Font Weight Default]],""))</f>
        <v/>
      </c>
      <c r="M94" s="41"/>
      <c r="N94" s="43"/>
      <c r="O94" s="19" t="str">
        <f>IF(Table_Styles[[#This Row],[Colour]]&lt;&gt;"",Table_Styles[[#This Row],[Colour]],IF(Table_Styles[[#This Row],[Colour Default]]&lt;&gt;"",Table_Styles[[#This Row],[Colour Default]],""))</f>
        <v/>
      </c>
      <c r="P94" s="41"/>
      <c r="Q94" s="41"/>
      <c r="R94" s="19" t="str">
        <f>IF(Table_Styles[[#This Row],[Background]]&lt;&gt;"",Table_Styles[[#This Row],[Background]],IF(Table_Styles[[#This Row],[Background Default]]&lt;&gt;"",Table_Styles[[#This Row],[Background Default]],""))</f>
        <v/>
      </c>
      <c r="S94" s="41"/>
      <c r="T94" s="43"/>
      <c r="U94" s="19" t="str">
        <f>IF(Table_Styles[[#This Row],[Border]]&lt;&gt;"",Table_Styles[[#This Row],[Border]],IF(Table_Styles[[#This Row],[Border Default]]&lt;&gt;"",Table_Styles[[#This Row],[Border Default]],""))</f>
        <v/>
      </c>
      <c r="V94" s="41"/>
      <c r="W94" s="41"/>
      <c r="X94" s="19" t="str">
        <f>IF(Table_Styles[[#This Row],[Border Radius]]&lt;&gt;"",Table_Styles[[#This Row],[Border Radius]],IF(Table_Styles[[#This Row],[Border Radius Default]]&lt;&gt;"",Table_Styles[[#This Row],[Border Radius Default]],""))</f>
        <v/>
      </c>
      <c r="Y94" s="41"/>
      <c r="Z94" s="93"/>
      <c r="AA94" s="19" t="str">
        <f>IF(Table_Styles[[#This Row],[MT]]&lt;&gt;"",Table_Styles[[#This Row],[MT]],IF(Table_Styles[[#This Row],[MT Default]]&lt;&gt;"",Table_Styles[[#This Row],[MT Default]],""))</f>
        <v/>
      </c>
      <c r="AB94" s="41"/>
      <c r="AC94" s="93"/>
      <c r="AD94" s="19" t="str">
        <f>IF(Table_Styles[[#This Row],[MR]]&lt;&gt;"",Table_Styles[[#This Row],[MR]],IF(Table_Styles[[#This Row],[MR Default]]&lt;&gt;"",Table_Styles[[#This Row],[MR Default]],""))</f>
        <v/>
      </c>
      <c r="AE94" s="41"/>
      <c r="AF94" s="41"/>
      <c r="AG94" s="19" t="str">
        <f>IF(Table_Styles[[#This Row],[MB]]&lt;&gt;"",Table_Styles[[#This Row],[MB]],IF(Table_Styles[[#This Row],[MB Default]]&lt;&gt;"",Table_Styles[[#This Row],[MB Default]],""))</f>
        <v/>
      </c>
      <c r="AH94" s="41"/>
      <c r="AI94" s="93"/>
      <c r="AJ94" s="19" t="str">
        <f>IF(Table_Styles[[#This Row],[ML]]&lt;&gt;"",Table_Styles[[#This Row],[ML]],IF(Table_Styles[[#This Row],[ML Default]]&lt;&gt;"",Table_Styles[[#This Row],[ML Default]],""))</f>
        <v/>
      </c>
      <c r="AK94" s="41"/>
      <c r="AL94" s="41"/>
      <c r="AM94" s="19" t="str">
        <f>IF(Table_Styles[[#This Row],[PT]]&lt;&gt;"",Table_Styles[[#This Row],[PT]],IF(Table_Styles[[#This Row],[PT Default]]&lt;&gt;"",Table_Styles[[#This Row],[PT Default]],""))</f>
        <v/>
      </c>
      <c r="AN94" s="41"/>
      <c r="AO94" s="41"/>
      <c r="AP94" s="19" t="str">
        <f>IF(Table_Styles[[#This Row],[PR]]&lt;&gt;"",Table_Styles[[#This Row],[PR]],IF(Table_Styles[[#This Row],[PR Default]]&lt;&gt;"",Table_Styles[[#This Row],[PR Default]],""))</f>
        <v/>
      </c>
      <c r="AQ94" s="41"/>
      <c r="AR94" s="41"/>
      <c r="AS94" s="19" t="str">
        <f>IF(Table_Styles[[#This Row],[PB]]&lt;&gt;"",Table_Styles[[#This Row],[PB]],IF(Table_Styles[[#This Row],[PB Default]]&lt;&gt;"",Table_Styles[[#This Row],[PB Default]],""))</f>
        <v/>
      </c>
      <c r="AT94" s="41"/>
      <c r="AU94" s="41"/>
      <c r="AV94" s="19" t="str">
        <f>IF(Table_Styles[[#This Row],[PL]]&lt;&gt;"",Table_Styles[[#This Row],[PL]],IF(Table_Styles[[#This Row],[PL Default]]&lt;&gt;"",Table_Styles[[#This Row],[PL Default]],""))</f>
        <v/>
      </c>
      <c r="AW94" s="41"/>
      <c r="AX94" s="41"/>
      <c r="AY94" s="19" t="str">
        <f>IF(Table_Styles[[#This Row],[BT]]&lt;&gt;"",Table_Styles[[#This Row],[BT]],IF(Table_Styles[[#This Row],[BT Default]]&lt;&gt;"",Table_Styles[[#This Row],[BT Default]],""))</f>
        <v/>
      </c>
      <c r="AZ94" s="41"/>
      <c r="BA94" s="41"/>
      <c r="BB94" s="19" t="str">
        <f>IF(Table_Styles[[#This Row],[BR]]&lt;&gt;"",Table_Styles[[#This Row],[BR]],IF(Table_Styles[[#This Row],[BR Default]]&lt;&gt;"",Table_Styles[[#This Row],[BR Default]],""))</f>
        <v/>
      </c>
      <c r="BC94" s="41"/>
      <c r="BD94" s="41"/>
      <c r="BE94" s="19" t="str">
        <f>IF(Table_Styles[[#This Row],[BB]]&lt;&gt;"",Table_Styles[[#This Row],[BB]],IF(Table_Styles[[#This Row],[BB Default]]&lt;&gt;"",Table_Styles[[#This Row],[BB Default]],""))</f>
        <v/>
      </c>
      <c r="BF94" s="41"/>
      <c r="BG94" s="41"/>
      <c r="BH94" s="19" t="str">
        <f>IF(Table_Styles[[#This Row],[BL]]&lt;&gt;"",Table_Styles[[#This Row],[BL]],IF(Table_Styles[[#This Row],[BL Default]]&lt;&gt;"",Table_Styles[[#This Row],[BL Default]],""))</f>
        <v/>
      </c>
      <c r="BI94" s="41"/>
      <c r="BJ94" s="41"/>
      <c r="BK94" s="19" t="str">
        <f>IF(Table_Styles[[#This Row],[Width]]&lt;&gt;"",Table_Styles[[#This Row],[Width]],IF(Table_Styles[[#This Row],[Width Default]]&lt;&gt;"",Table_Styles[[#This Row],[Width Default]],""))</f>
        <v/>
      </c>
      <c r="BL94" s="41"/>
      <c r="BM94" s="41"/>
      <c r="BN94" s="19" t="str">
        <f>IF(Table_Styles[[#This Row],[Height]]&lt;&gt;"",Table_Styles[[#This Row],[Height]],IF(Table_Styles[[#This Row],[Height Default]]&lt;&gt;"",Table_Styles[[#This Row],[Height Default]],""))</f>
        <v/>
      </c>
      <c r="BO94" s="19"/>
      <c r="BP94" s="43" t="s">
        <v>382</v>
      </c>
      <c r="BQ94" s="19" t="str">
        <f>IF(Table_Styles[[#This Row],[Top]]&lt;&gt;"",Table_Styles[[#This Row],[Top]],IF(Table_Styles[[#This Row],[Top Default]]&lt;&gt;"",Table_Styles[[#This Row],[Top Default]],""))</f>
        <v>-2px</v>
      </c>
      <c r="BR94" s="19"/>
      <c r="BS94" s="19"/>
      <c r="BT94" s="19" t="str">
        <f>IF(Table_Styles[[#This Row],[Right]]&lt;&gt;"",Table_Styles[[#This Row],[Right]],IF(Table_Styles[[#This Row],[Right Default]]&lt;&gt;"",Table_Styles[[#This Row],[Right Default]],""))</f>
        <v/>
      </c>
      <c r="BU94" s="19"/>
      <c r="BV94" s="19"/>
      <c r="BW94" s="19" t="str">
        <f>IF(Table_Styles[[#This Row],[Bottom]]&lt;&gt;"",Table_Styles[[#This Row],[Bottom]],IF(Table_Styles[[#This Row],[Bottom Default]]&lt;&gt;"",Table_Styles[[#This Row],[Bottom Default]],""))</f>
        <v/>
      </c>
      <c r="BX94" s="19"/>
      <c r="BY94" s="91"/>
      <c r="BZ94" s="19" t="str">
        <f>IF(Table_Styles[[#This Row],[Left]]&lt;&gt;"",Table_Styles[[#This Row],[Left]],IF(Table_Styles[[#This Row],[Left Default]]&lt;&gt;"",Table_Styles[[#This Row],[Left Default]],""))</f>
        <v/>
      </c>
      <c r="CA94" s="41"/>
      <c r="CB94" s="22" t="str">
        <f>IF(AND(Table_Styles[[#This Row],[Selector]]&lt;&gt;"",Table_Styles[[#This Row],[Font Family Used]]&lt;&gt;"",Table_Styles[[#This Row],[Font Weight Used]]&lt;&gt;""),Table_Styles[[#This Row],[Font Family Used]]&amp;" "&amp;Table_Styles[[#This Row],[Font Weight Used]],"")</f>
        <v/>
      </c>
      <c r="CC94" s="22" t="str">
        <f ca="1">IF(AND(Table_Styles[[#This Row],[Selector]],COUNTIF(OFFSET(CC:CC,0,0,ROW()-1,1),"="&amp;Table_Styles[[#This Row],[Font]])=0),Table_Styles[[#This Row],[Font]],"")</f>
        <v/>
      </c>
      <c r="CD94" s="22" t="str">
        <f ca="1">IF(Table_Styles[[#This Row],[Unique Font]]&lt;&gt;"",
"{""fontFamily"":"""&amp;Table_Styles[[#This Row],[Font Family Used]]&amp;""",""fontWeight"":"&amp;Table_Styles[[#This Row],[Font Weight Used]]&amp;"}","")</f>
        <v/>
      </c>
      <c r="CE9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94" s="22" t="str">
        <f>IF(AND(Table_Styles[[#This Row],[Selector]]&lt;&gt;"", Table_Styles[[#This Row],[Config Properties]]&lt;&gt;""),
Table_Styles[[#This Row],[Selector]]&amp;" { "&amp;Table_Styles[[#This Row],[Config Properties]]&amp;" }","")</f>
        <v>formly-field .toggle .btn-icon .md { font-size: 25px;top: -2px }</v>
      </c>
      <c r="CG94" s="22" t="str">
        <f xml:space="preserve">
SUBSTITUTE(SUBSTITUTE(SUBSTITUTE(SUBSTITUTE(SUBSTITUTE(SUBSTITUTE(SUBSTITUTE(SUBSTITUTE(Table_Styles[[#This Row],[Config]],
" {","{"),
"{ ","{"),
" }","}"),
"} ","}"),
" ,",","),
", ",","),
" :",":"),
": ",":")</f>
        <v>formly-field .toggle .btn-icon .md{font-size:25px;top:-2px}</v>
      </c>
    </row>
    <row r="95" spans="2:85" ht="21" customHeight="1">
      <c r="B95" s="22" t="s">
        <v>383</v>
      </c>
      <c r="C95" s="44" t="s">
        <v>930</v>
      </c>
      <c r="D95" s="41"/>
      <c r="E95" s="41"/>
      <c r="F95" s="19" t="str">
        <f>IF(Table_Styles[[#This Row],[Font Family]]&lt;&gt;"",Table_Styles[[#This Row],[Font Family]],IF(Table_Styles[[#This Row],[Font Family Default]]&lt;&gt;"",Table_Styles[[#This Row],[Font Family Default]],""))</f>
        <v/>
      </c>
      <c r="G95" s="41"/>
      <c r="H95" s="43" t="s">
        <v>322</v>
      </c>
      <c r="I95" s="19" t="str">
        <f>IF(Table_Styles[[#This Row],[Font Size]]&lt;&gt;"",Table_Styles[[#This Row],[Font Size]],IF(Table_Styles[[#This Row],[Font Size Default]]&lt;&gt;"",Table_Styles[[#This Row],[Font Size Default]],""))</f>
        <v>30px</v>
      </c>
      <c r="J95" s="41"/>
      <c r="K95" s="41"/>
      <c r="L95" s="19" t="str">
        <f>IF(Table_Styles[[#This Row],[Font Weight]]&lt;&gt;"",Table_Styles[[#This Row],[Font Weight]],IF(Table_Styles[[#This Row],[Font Weight Default]]&lt;&gt;"",Table_Styles[[#This Row],[Font Weight Default]],""))</f>
        <v/>
      </c>
      <c r="M95" s="41"/>
      <c r="N95" s="43"/>
      <c r="O95" s="19" t="str">
        <f>IF(Table_Styles[[#This Row],[Colour]]&lt;&gt;"",Table_Styles[[#This Row],[Colour]],IF(Table_Styles[[#This Row],[Colour Default]]&lt;&gt;"",Table_Styles[[#This Row],[Colour Default]],""))</f>
        <v/>
      </c>
      <c r="P95" s="41"/>
      <c r="Q95" s="41"/>
      <c r="R95" s="19" t="str">
        <f>IF(Table_Styles[[#This Row],[Background]]&lt;&gt;"",Table_Styles[[#This Row],[Background]],IF(Table_Styles[[#This Row],[Background Default]]&lt;&gt;"",Table_Styles[[#This Row],[Background Default]],""))</f>
        <v/>
      </c>
      <c r="S95" s="41"/>
      <c r="T95" s="43"/>
      <c r="U95" s="19" t="str">
        <f>IF(Table_Styles[[#This Row],[Border]]&lt;&gt;"",Table_Styles[[#This Row],[Border]],IF(Table_Styles[[#This Row],[Border Default]]&lt;&gt;"",Table_Styles[[#This Row],[Border Default]],""))</f>
        <v/>
      </c>
      <c r="V95" s="41"/>
      <c r="W95" s="41"/>
      <c r="X95" s="19" t="str">
        <f>IF(Table_Styles[[#This Row],[Border Radius]]&lt;&gt;"",Table_Styles[[#This Row],[Border Radius]],IF(Table_Styles[[#This Row],[Border Radius Default]]&lt;&gt;"",Table_Styles[[#This Row],[Border Radius Default]],""))</f>
        <v/>
      </c>
      <c r="Y95" s="41"/>
      <c r="Z95" s="93"/>
      <c r="AA95" s="19" t="str">
        <f>IF(Table_Styles[[#This Row],[MT]]&lt;&gt;"",Table_Styles[[#This Row],[MT]],IF(Table_Styles[[#This Row],[MT Default]]&lt;&gt;"",Table_Styles[[#This Row],[MT Default]],""))</f>
        <v/>
      </c>
      <c r="AB95" s="41"/>
      <c r="AC95" s="93"/>
      <c r="AD95" s="19" t="str">
        <f>IF(Table_Styles[[#This Row],[MR]]&lt;&gt;"",Table_Styles[[#This Row],[MR]],IF(Table_Styles[[#This Row],[MR Default]]&lt;&gt;"",Table_Styles[[#This Row],[MR Default]],""))</f>
        <v/>
      </c>
      <c r="AE95" s="41"/>
      <c r="AF95" s="41"/>
      <c r="AG95" s="19" t="str">
        <f>IF(Table_Styles[[#This Row],[MB]]&lt;&gt;"",Table_Styles[[#This Row],[MB]],IF(Table_Styles[[#This Row],[MB Default]]&lt;&gt;"",Table_Styles[[#This Row],[MB Default]],""))</f>
        <v/>
      </c>
      <c r="AH95" s="41"/>
      <c r="AI95" s="93"/>
      <c r="AJ95" s="19" t="str">
        <f>IF(Table_Styles[[#This Row],[ML]]&lt;&gt;"",Table_Styles[[#This Row],[ML]],IF(Table_Styles[[#This Row],[ML Default]]&lt;&gt;"",Table_Styles[[#This Row],[ML Default]],""))</f>
        <v/>
      </c>
      <c r="AK95" s="41"/>
      <c r="AL95" s="41"/>
      <c r="AM95" s="19" t="str">
        <f>IF(Table_Styles[[#This Row],[PT]]&lt;&gt;"",Table_Styles[[#This Row],[PT]],IF(Table_Styles[[#This Row],[PT Default]]&lt;&gt;"",Table_Styles[[#This Row],[PT Default]],""))</f>
        <v/>
      </c>
      <c r="AN95" s="41"/>
      <c r="AO95" s="41"/>
      <c r="AP95" s="19" t="str">
        <f>IF(Table_Styles[[#This Row],[PR]]&lt;&gt;"",Table_Styles[[#This Row],[PR]],IF(Table_Styles[[#This Row],[PR Default]]&lt;&gt;"",Table_Styles[[#This Row],[PR Default]],""))</f>
        <v/>
      </c>
      <c r="AQ95" s="41"/>
      <c r="AR95" s="41"/>
      <c r="AS95" s="19" t="str">
        <f>IF(Table_Styles[[#This Row],[PB]]&lt;&gt;"",Table_Styles[[#This Row],[PB]],IF(Table_Styles[[#This Row],[PB Default]]&lt;&gt;"",Table_Styles[[#This Row],[PB Default]],""))</f>
        <v/>
      </c>
      <c r="AT95" s="41"/>
      <c r="AU95" s="41"/>
      <c r="AV95" s="19" t="str">
        <f>IF(Table_Styles[[#This Row],[PL]]&lt;&gt;"",Table_Styles[[#This Row],[PL]],IF(Table_Styles[[#This Row],[PL Default]]&lt;&gt;"",Table_Styles[[#This Row],[PL Default]],""))</f>
        <v/>
      </c>
      <c r="AW95" s="41"/>
      <c r="AX95" s="41"/>
      <c r="AY95" s="19" t="str">
        <f>IF(Table_Styles[[#This Row],[BT]]&lt;&gt;"",Table_Styles[[#This Row],[BT]],IF(Table_Styles[[#This Row],[BT Default]]&lt;&gt;"",Table_Styles[[#This Row],[BT Default]],""))</f>
        <v/>
      </c>
      <c r="AZ95" s="41"/>
      <c r="BA95" s="41"/>
      <c r="BB95" s="19" t="str">
        <f>IF(Table_Styles[[#This Row],[BR]]&lt;&gt;"",Table_Styles[[#This Row],[BR]],IF(Table_Styles[[#This Row],[BR Default]]&lt;&gt;"",Table_Styles[[#This Row],[BR Default]],""))</f>
        <v/>
      </c>
      <c r="BC95" s="41"/>
      <c r="BD95" s="41"/>
      <c r="BE95" s="19" t="str">
        <f>IF(Table_Styles[[#This Row],[BB]]&lt;&gt;"",Table_Styles[[#This Row],[BB]],IF(Table_Styles[[#This Row],[BB Default]]&lt;&gt;"",Table_Styles[[#This Row],[BB Default]],""))</f>
        <v/>
      </c>
      <c r="BF95" s="41"/>
      <c r="BG95" s="41"/>
      <c r="BH95" s="19" t="str">
        <f>IF(Table_Styles[[#This Row],[BL]]&lt;&gt;"",Table_Styles[[#This Row],[BL]],IF(Table_Styles[[#This Row],[BL Default]]&lt;&gt;"",Table_Styles[[#This Row],[BL Default]],""))</f>
        <v/>
      </c>
      <c r="BI95" s="41"/>
      <c r="BJ95" s="41"/>
      <c r="BK95" s="19" t="str">
        <f>IF(Table_Styles[[#This Row],[Width]]&lt;&gt;"",Table_Styles[[#This Row],[Width]],IF(Table_Styles[[#This Row],[Width Default]]&lt;&gt;"",Table_Styles[[#This Row],[Width Default]],""))</f>
        <v/>
      </c>
      <c r="BL95" s="41"/>
      <c r="BM95" s="41"/>
      <c r="BN95" s="19" t="str">
        <f>IF(Table_Styles[[#This Row],[Height]]&lt;&gt;"",Table_Styles[[#This Row],[Height]],IF(Table_Styles[[#This Row],[Height Default]]&lt;&gt;"",Table_Styles[[#This Row],[Height Default]],""))</f>
        <v/>
      </c>
      <c r="BO95" s="19"/>
      <c r="BP95" s="91"/>
      <c r="BQ95" s="19" t="str">
        <f>IF(Table_Styles[[#This Row],[Top]]&lt;&gt;"",Table_Styles[[#This Row],[Top]],IF(Table_Styles[[#This Row],[Top Default]]&lt;&gt;"",Table_Styles[[#This Row],[Top Default]],""))</f>
        <v/>
      </c>
      <c r="BR95" s="19"/>
      <c r="BS95" s="19"/>
      <c r="BT95" s="19" t="str">
        <f>IF(Table_Styles[[#This Row],[Right]]&lt;&gt;"",Table_Styles[[#This Row],[Right]],IF(Table_Styles[[#This Row],[Right Default]]&lt;&gt;"",Table_Styles[[#This Row],[Right Default]],""))</f>
        <v/>
      </c>
      <c r="BU95" s="19"/>
      <c r="BV95" s="19"/>
      <c r="BW95" s="19" t="str">
        <f>IF(Table_Styles[[#This Row],[Bottom]]&lt;&gt;"",Table_Styles[[#This Row],[Bottom]],IF(Table_Styles[[#This Row],[Bottom Default]]&lt;&gt;"",Table_Styles[[#This Row],[Bottom Default]],""))</f>
        <v/>
      </c>
      <c r="BX95" s="19"/>
      <c r="BY95" s="91"/>
      <c r="BZ95" s="19" t="str">
        <f>IF(Table_Styles[[#This Row],[Left]]&lt;&gt;"",Table_Styles[[#This Row],[Left]],IF(Table_Styles[[#This Row],[Left Default]]&lt;&gt;"",Table_Styles[[#This Row],[Left Default]],""))</f>
        <v/>
      </c>
      <c r="CA95" s="41"/>
      <c r="CB95" s="22" t="str">
        <f>IF(AND(Table_Styles[[#This Row],[Selector]]&lt;&gt;"",Table_Styles[[#This Row],[Font Family Used]]&lt;&gt;"",Table_Styles[[#This Row],[Font Weight Used]]&lt;&gt;""),Table_Styles[[#This Row],[Font Family Used]]&amp;" "&amp;Table_Styles[[#This Row],[Font Weight Used]],"")</f>
        <v/>
      </c>
      <c r="CC95" s="22" t="str">
        <f ca="1">IF(AND(Table_Styles[[#This Row],[Selector]],COUNTIF(OFFSET(CC:CC,0,0,ROW()-1,1),"="&amp;Table_Styles[[#This Row],[Font]])=0),Table_Styles[[#This Row],[Font]],"")</f>
        <v/>
      </c>
      <c r="CD95" s="22" t="str">
        <f ca="1">IF(Table_Styles[[#This Row],[Unique Font]]&lt;&gt;"",
"{""fontFamily"":"""&amp;Table_Styles[[#This Row],[Font Family Used]]&amp;""",""fontWeight"":"&amp;Table_Styles[[#This Row],[Font Weight Used]]&amp;"}","")</f>
        <v/>
      </c>
      <c r="CE9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95" s="22" t="str">
        <f>IF(AND(Table_Styles[[#This Row],[Selector]]&lt;&gt;"", Table_Styles[[#This Row],[Config Properties]]&lt;&gt;""),
Table_Styles[[#This Row],[Selector]]&amp;" { "&amp;Table_Styles[[#This Row],[Config Properties]]&amp;" }","")</f>
        <v>formly-field .toggle .btn-icon .lg { font-size: 30px }</v>
      </c>
      <c r="CG95" s="22" t="str">
        <f xml:space="preserve">
SUBSTITUTE(SUBSTITUTE(SUBSTITUTE(SUBSTITUTE(SUBSTITUTE(SUBSTITUTE(SUBSTITUTE(SUBSTITUTE(Table_Styles[[#This Row],[Config]],
" {","{"),
"{ ","{"),
" }","}"),
"} ","}"),
" ,",","),
", ",","),
" :",":"),
": ",":")</f>
        <v>formly-field .toggle .btn-icon .lg{font-size:30px}</v>
      </c>
    </row>
    <row r="96" spans="2:85" ht="21" customHeight="1" thickBot="1">
      <c r="B96" s="67" t="s">
        <v>407</v>
      </c>
      <c r="C96" s="67"/>
      <c r="D96" s="77"/>
      <c r="E96" s="77"/>
      <c r="F96" s="67" t="str">
        <f>IF(Table_Styles[[#This Row],[Font Family]]&lt;&gt;"",Table_Styles[[#This Row],[Font Family]],IF(Table_Styles[[#This Row],[Font Family Default]]&lt;&gt;"",Table_Styles[[#This Row],[Font Family Default]],""))</f>
        <v/>
      </c>
      <c r="G96" s="77"/>
      <c r="H96" s="77"/>
      <c r="I96" s="67" t="str">
        <f>IF(Table_Styles[[#This Row],[Font Size]]&lt;&gt;"",Table_Styles[[#This Row],[Font Size]],IF(Table_Styles[[#This Row],[Font Size Default]]&lt;&gt;"",Table_Styles[[#This Row],[Font Size Default]],""))</f>
        <v/>
      </c>
      <c r="J96" s="77"/>
      <c r="K96" s="77"/>
      <c r="L96" s="67" t="str">
        <f>IF(Table_Styles[[#This Row],[Font Weight]]&lt;&gt;"",Table_Styles[[#This Row],[Font Weight]],IF(Table_Styles[[#This Row],[Font Weight Default]]&lt;&gt;"",Table_Styles[[#This Row],[Font Weight Default]],""))</f>
        <v/>
      </c>
      <c r="M96" s="77"/>
      <c r="N96" s="77"/>
      <c r="O96" s="67" t="str">
        <f>IF(Table_Styles[[#This Row],[Colour]]&lt;&gt;"",Table_Styles[[#This Row],[Colour]],IF(Table_Styles[[#This Row],[Colour Default]]&lt;&gt;"",Table_Styles[[#This Row],[Colour Default]],""))</f>
        <v/>
      </c>
      <c r="P96" s="77"/>
      <c r="Q96" s="77"/>
      <c r="R96" s="67" t="str">
        <f>IF(Table_Styles[[#This Row],[Background]]&lt;&gt;"",Table_Styles[[#This Row],[Background]],IF(Table_Styles[[#This Row],[Background Default]]&lt;&gt;"",Table_Styles[[#This Row],[Background Default]],""))</f>
        <v/>
      </c>
      <c r="S96" s="77"/>
      <c r="T96" s="77"/>
      <c r="U96" s="67" t="str">
        <f>IF(Table_Styles[[#This Row],[Border]]&lt;&gt;"",Table_Styles[[#This Row],[Border]],IF(Table_Styles[[#This Row],[Border Default]]&lt;&gt;"",Table_Styles[[#This Row],[Border Default]],""))</f>
        <v/>
      </c>
      <c r="V96" s="77"/>
      <c r="W96" s="77"/>
      <c r="X96" s="67" t="str">
        <f>IF(Table_Styles[[#This Row],[Border Radius]]&lt;&gt;"",Table_Styles[[#This Row],[Border Radius]],IF(Table_Styles[[#This Row],[Border Radius Default]]&lt;&gt;"",Table_Styles[[#This Row],[Border Radius Default]],""))</f>
        <v/>
      </c>
      <c r="Y96" s="77"/>
      <c r="Z96" s="77"/>
      <c r="AA96" s="67" t="str">
        <f>IF(Table_Styles[[#This Row],[MT]]&lt;&gt;"",Table_Styles[[#This Row],[MT]],IF(Table_Styles[[#This Row],[MT Default]]&lt;&gt;"",Table_Styles[[#This Row],[MT Default]],""))</f>
        <v/>
      </c>
      <c r="AB96" s="77"/>
      <c r="AC96" s="77"/>
      <c r="AD96" s="67" t="str">
        <f>IF(Table_Styles[[#This Row],[MR]]&lt;&gt;"",Table_Styles[[#This Row],[MR]],IF(Table_Styles[[#This Row],[MR Default]]&lt;&gt;"",Table_Styles[[#This Row],[MR Default]],""))</f>
        <v/>
      </c>
      <c r="AE96" s="77"/>
      <c r="AF96" s="77"/>
      <c r="AG96" s="67" t="str">
        <f>IF(Table_Styles[[#This Row],[MB]]&lt;&gt;"",Table_Styles[[#This Row],[MB]],IF(Table_Styles[[#This Row],[MB Default]]&lt;&gt;"",Table_Styles[[#This Row],[MB Default]],""))</f>
        <v/>
      </c>
      <c r="AH96" s="77"/>
      <c r="AI96" s="77"/>
      <c r="AJ96" s="67" t="str">
        <f>IF(Table_Styles[[#This Row],[ML]]&lt;&gt;"",Table_Styles[[#This Row],[ML]],IF(Table_Styles[[#This Row],[ML Default]]&lt;&gt;"",Table_Styles[[#This Row],[ML Default]],""))</f>
        <v/>
      </c>
      <c r="AK96" s="77"/>
      <c r="AL96" s="77"/>
      <c r="AM96" s="67" t="str">
        <f>IF(Table_Styles[[#This Row],[PT]]&lt;&gt;"",Table_Styles[[#This Row],[PT]],IF(Table_Styles[[#This Row],[PT Default]]&lt;&gt;"",Table_Styles[[#This Row],[PT Default]],""))</f>
        <v/>
      </c>
      <c r="AN96" s="77"/>
      <c r="AO96" s="77"/>
      <c r="AP96" s="67" t="str">
        <f>IF(Table_Styles[[#This Row],[PR]]&lt;&gt;"",Table_Styles[[#This Row],[PR]],IF(Table_Styles[[#This Row],[PR Default]]&lt;&gt;"",Table_Styles[[#This Row],[PR Default]],""))</f>
        <v/>
      </c>
      <c r="AQ96" s="77"/>
      <c r="AR96" s="77"/>
      <c r="AS96" s="67" t="str">
        <f>IF(Table_Styles[[#This Row],[PB]]&lt;&gt;"",Table_Styles[[#This Row],[PB]],IF(Table_Styles[[#This Row],[PB Default]]&lt;&gt;"",Table_Styles[[#This Row],[PB Default]],""))</f>
        <v/>
      </c>
      <c r="AT96" s="77"/>
      <c r="AU96" s="77"/>
      <c r="AV96" s="67" t="str">
        <f>IF(Table_Styles[[#This Row],[PL]]&lt;&gt;"",Table_Styles[[#This Row],[PL]],IF(Table_Styles[[#This Row],[PL Default]]&lt;&gt;"",Table_Styles[[#This Row],[PL Default]],""))</f>
        <v/>
      </c>
      <c r="AW96" s="77"/>
      <c r="AX96" s="77"/>
      <c r="AY96" s="67" t="str">
        <f>IF(Table_Styles[[#This Row],[BT]]&lt;&gt;"",Table_Styles[[#This Row],[BT]],IF(Table_Styles[[#This Row],[BT Default]]&lt;&gt;"",Table_Styles[[#This Row],[BT Default]],""))</f>
        <v/>
      </c>
      <c r="AZ96" s="77"/>
      <c r="BA96" s="77"/>
      <c r="BB96" s="67" t="str">
        <f>IF(Table_Styles[[#This Row],[BR]]&lt;&gt;"",Table_Styles[[#This Row],[BR]],IF(Table_Styles[[#This Row],[BR Default]]&lt;&gt;"",Table_Styles[[#This Row],[BR Default]],""))</f>
        <v/>
      </c>
      <c r="BC96" s="77"/>
      <c r="BD96" s="77"/>
      <c r="BE96" s="67" t="str">
        <f>IF(Table_Styles[[#This Row],[BB]]&lt;&gt;"",Table_Styles[[#This Row],[BB]],IF(Table_Styles[[#This Row],[BB Default]]&lt;&gt;"",Table_Styles[[#This Row],[BB Default]],""))</f>
        <v/>
      </c>
      <c r="BF96" s="77"/>
      <c r="BG96" s="77"/>
      <c r="BH96" s="67" t="str">
        <f>IF(Table_Styles[[#This Row],[BL]]&lt;&gt;"",Table_Styles[[#This Row],[BL]],IF(Table_Styles[[#This Row],[BL Default]]&lt;&gt;"",Table_Styles[[#This Row],[BL Default]],""))</f>
        <v/>
      </c>
      <c r="BI96" s="77"/>
      <c r="BJ96" s="77"/>
      <c r="BK96" s="67" t="str">
        <f>IF(Table_Styles[[#This Row],[Width]]&lt;&gt;"",Table_Styles[[#This Row],[Width]],IF(Table_Styles[[#This Row],[Width Default]]&lt;&gt;"",Table_Styles[[#This Row],[Width Default]],""))</f>
        <v/>
      </c>
      <c r="BL96" s="77"/>
      <c r="BM96" s="77"/>
      <c r="BN96" s="67" t="str">
        <f>IF(Table_Styles[[#This Row],[Height]]&lt;&gt;"",Table_Styles[[#This Row],[Height]],IF(Table_Styles[[#This Row],[Height Default]]&lt;&gt;"",Table_Styles[[#This Row],[Height Default]],""))</f>
        <v/>
      </c>
      <c r="BO96" s="67"/>
      <c r="BP96" s="67"/>
      <c r="BQ96" s="67" t="str">
        <f>IF(Table_Styles[[#This Row],[Top]]&lt;&gt;"",Table_Styles[[#This Row],[Top]],IF(Table_Styles[[#This Row],[Top Default]]&lt;&gt;"",Table_Styles[[#This Row],[Top Default]],""))</f>
        <v/>
      </c>
      <c r="BR96" s="67"/>
      <c r="BS96" s="67"/>
      <c r="BT96" s="67" t="str">
        <f>IF(Table_Styles[[#This Row],[Right]]&lt;&gt;"",Table_Styles[[#This Row],[Right]],IF(Table_Styles[[#This Row],[Right Default]]&lt;&gt;"",Table_Styles[[#This Row],[Right Default]],""))</f>
        <v/>
      </c>
      <c r="BU96" s="67"/>
      <c r="BV96" s="67"/>
      <c r="BW96" s="67" t="str">
        <f>IF(Table_Styles[[#This Row],[Bottom]]&lt;&gt;"",Table_Styles[[#This Row],[Bottom]],IF(Table_Styles[[#This Row],[Bottom Default]]&lt;&gt;"",Table_Styles[[#This Row],[Bottom Default]],""))</f>
        <v/>
      </c>
      <c r="BX96" s="67"/>
      <c r="BY96" s="67"/>
      <c r="BZ96" s="67" t="str">
        <f>IF(Table_Styles[[#This Row],[Left]]&lt;&gt;"",Table_Styles[[#This Row],[Left]],IF(Table_Styles[[#This Row],[Left Default]]&lt;&gt;"",Table_Styles[[#This Row],[Left Default]],""))</f>
        <v/>
      </c>
      <c r="CA96" s="77"/>
      <c r="CB96" s="67" t="str">
        <f>IF(AND(Table_Styles[[#This Row],[Selector]]&lt;&gt;"",Table_Styles[[#This Row],[Font Family Used]]&lt;&gt;"",Table_Styles[[#This Row],[Font Weight Used]]&lt;&gt;""),Table_Styles[[#This Row],[Font Family Used]]&amp;" "&amp;Table_Styles[[#This Row],[Font Weight Used]],"")</f>
        <v/>
      </c>
      <c r="CC96" s="67" t="str">
        <f ca="1">IF(AND(Table_Styles[[#This Row],[Selector]],COUNTIF(OFFSET(CC:CC,0,0,ROW()-1,1),"="&amp;Table_Styles[[#This Row],[Font]])=0),Table_Styles[[#This Row],[Font]],"")</f>
        <v/>
      </c>
      <c r="CD96" s="67" t="str">
        <f ca="1">IF(Table_Styles[[#This Row],[Unique Font]]&lt;&gt;"",
"{""fontFamily"":"""&amp;Table_Styles[[#This Row],[Font Family Used]]&amp;""",""fontWeight"":"&amp;Table_Styles[[#This Row],[Font Weight Used]]&amp;"}","")</f>
        <v/>
      </c>
      <c r="CE96"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6" s="67" t="str">
        <f>IF(AND(Table_Styles[[#This Row],[Selector]]&lt;&gt;"", Table_Styles[[#This Row],[Config Properties]]&lt;&gt;""),
Table_Styles[[#This Row],[Selector]]&amp;" { "&amp;Table_Styles[[#This Row],[Config Properties]]&amp;" }","")</f>
        <v/>
      </c>
      <c r="CG96" s="67" t="str">
        <f xml:space="preserve">
SUBSTITUTE(SUBSTITUTE(SUBSTITUTE(SUBSTITUTE(SUBSTITUTE(SUBSTITUTE(SUBSTITUTE(SUBSTITUTE(Table_Styles[[#This Row],[Config]],
" {","{"),
"{ ","{"),
" }","}"),
"} ","}"),
" ,",","),
", ",","),
" :",":"),
": ",":")</f>
        <v/>
      </c>
    </row>
    <row r="97" spans="2:85" ht="21" customHeight="1">
      <c r="B97" s="89" t="s">
        <v>408</v>
      </c>
      <c r="C97" s="44" t="s">
        <v>409</v>
      </c>
      <c r="D97" s="41"/>
      <c r="E97" s="41"/>
      <c r="F97" s="19" t="str">
        <f>IF(Table_Styles[[#This Row],[Font Family]]&lt;&gt;"",Table_Styles[[#This Row],[Font Family]],IF(Table_Styles[[#This Row],[Font Family Default]]&lt;&gt;"",Table_Styles[[#This Row],[Font Family Default]],""))</f>
        <v/>
      </c>
      <c r="G97" s="41"/>
      <c r="H97" s="41"/>
      <c r="I97" s="19" t="str">
        <f>IF(Table_Styles[[#This Row],[Font Size]]&lt;&gt;"",Table_Styles[[#This Row],[Font Size]],IF(Table_Styles[[#This Row],[Font Size Default]]&lt;&gt;"",Table_Styles[[#This Row],[Font Size Default]],""))</f>
        <v/>
      </c>
      <c r="J97" s="41"/>
      <c r="K97" s="41"/>
      <c r="L97" s="19" t="str">
        <f>IF(Table_Styles[[#This Row],[Font Weight]]&lt;&gt;"",Table_Styles[[#This Row],[Font Weight]],IF(Table_Styles[[#This Row],[Font Weight Default]]&lt;&gt;"",Table_Styles[[#This Row],[Font Weight Default]],""))</f>
        <v/>
      </c>
      <c r="M97" s="41"/>
      <c r="N97" s="41"/>
      <c r="O97" s="19" t="str">
        <f>IF(Table_Styles[[#This Row],[Colour]]&lt;&gt;"",Table_Styles[[#This Row],[Colour]],IF(Table_Styles[[#This Row],[Colour Default]]&lt;&gt;"",Table_Styles[[#This Row],[Colour Default]],""))</f>
        <v/>
      </c>
      <c r="P97" s="41"/>
      <c r="Q97" s="41" t="str">
        <f>Colour_Background_1</f>
        <v>#FFFFFF</v>
      </c>
      <c r="R97" s="19" t="str">
        <f>IF(Table_Styles[[#This Row],[Background]]&lt;&gt;"",Table_Styles[[#This Row],[Background]],IF(Table_Styles[[#This Row],[Background Default]]&lt;&gt;"",Table_Styles[[#This Row],[Background Default]],""))</f>
        <v>#FFFFFF</v>
      </c>
      <c r="S97" s="41"/>
      <c r="T97" s="43" t="s">
        <v>355</v>
      </c>
      <c r="U97" s="19" t="str">
        <f>IF(Table_Styles[[#This Row],[Border]]&lt;&gt;"",Table_Styles[[#This Row],[Border]],IF(Table_Styles[[#This Row],[Border Default]]&lt;&gt;"",Table_Styles[[#This Row],[Border Default]],""))</f>
        <v>none</v>
      </c>
      <c r="V97" s="41"/>
      <c r="W97" s="41">
        <f>Settings_Styling_Other_Default_Border_Radius</f>
        <v>0</v>
      </c>
      <c r="X97" s="19">
        <f>IF(Table_Styles[[#This Row],[Border Radius]]&lt;&gt;"",Table_Styles[[#This Row],[Border Radius]],IF(Table_Styles[[#This Row],[Border Radius Default]]&lt;&gt;"",Table_Styles[[#This Row],[Border Radius Default]],""))</f>
        <v>0</v>
      </c>
      <c r="Y97" s="41"/>
      <c r="Z97" s="41"/>
      <c r="AA97" s="19" t="str">
        <f>IF(Table_Styles[[#This Row],[MT]]&lt;&gt;"",Table_Styles[[#This Row],[MT]],IF(Table_Styles[[#This Row],[MT Default]]&lt;&gt;"",Table_Styles[[#This Row],[MT Default]],""))</f>
        <v/>
      </c>
      <c r="AB97" s="41"/>
      <c r="AC97" s="41"/>
      <c r="AD97" s="19" t="str">
        <f>IF(Table_Styles[[#This Row],[MR]]&lt;&gt;"",Table_Styles[[#This Row],[MR]],IF(Table_Styles[[#This Row],[MR Default]]&lt;&gt;"",Table_Styles[[#This Row],[MR Default]],""))</f>
        <v/>
      </c>
      <c r="AE97" s="41"/>
      <c r="AF97" s="41"/>
      <c r="AG97" s="19" t="str">
        <f>IF(Table_Styles[[#This Row],[MB]]&lt;&gt;"",Table_Styles[[#This Row],[MB]],IF(Table_Styles[[#This Row],[MB Default]]&lt;&gt;"",Table_Styles[[#This Row],[MB Default]],""))</f>
        <v/>
      </c>
      <c r="AH97" s="41"/>
      <c r="AI97" s="41"/>
      <c r="AJ97" s="19" t="str">
        <f>IF(Table_Styles[[#This Row],[ML]]&lt;&gt;"",Table_Styles[[#This Row],[ML]],IF(Table_Styles[[#This Row],[ML Default]]&lt;&gt;"",Table_Styles[[#This Row],[ML Default]],""))</f>
        <v/>
      </c>
      <c r="AK97" s="41"/>
      <c r="AL97" s="93" t="s">
        <v>345</v>
      </c>
      <c r="AM97" s="19" t="str">
        <f>IF(Table_Styles[[#This Row],[PT]]&lt;&gt;"",Table_Styles[[#This Row],[PT]],IF(Table_Styles[[#This Row],[PT Default]]&lt;&gt;"",Table_Styles[[#This Row],[PT Default]],""))</f>
        <v>5px</v>
      </c>
      <c r="AN97" s="41"/>
      <c r="AO97" s="93" t="s">
        <v>345</v>
      </c>
      <c r="AP97" s="19" t="str">
        <f>IF(Table_Styles[[#This Row],[PR]]&lt;&gt;"",Table_Styles[[#This Row],[PR]],IF(Table_Styles[[#This Row],[PR Default]]&lt;&gt;"",Table_Styles[[#This Row],[PR Default]],""))</f>
        <v>5px</v>
      </c>
      <c r="AQ97" s="41"/>
      <c r="AR97" s="93" t="s">
        <v>345</v>
      </c>
      <c r="AS97" s="19" t="str">
        <f>IF(Table_Styles[[#This Row],[PB]]&lt;&gt;"",Table_Styles[[#This Row],[PB]],IF(Table_Styles[[#This Row],[PB Default]]&lt;&gt;"",Table_Styles[[#This Row],[PB Default]],""))</f>
        <v>5px</v>
      </c>
      <c r="AT97" s="41"/>
      <c r="AU97" s="93" t="s">
        <v>410</v>
      </c>
      <c r="AV97" s="19" t="str">
        <f>IF(Table_Styles[[#This Row],[PL]]&lt;&gt;"",Table_Styles[[#This Row],[PL]],IF(Table_Styles[[#This Row],[PL Default]]&lt;&gt;"",Table_Styles[[#This Row],[PL Default]],""))</f>
        <v>4px</v>
      </c>
      <c r="AW97" s="41"/>
      <c r="AX97" s="41"/>
      <c r="AY97" s="19" t="str">
        <f>IF(Table_Styles[[#This Row],[BT]]&lt;&gt;"",Table_Styles[[#This Row],[BT]],IF(Table_Styles[[#This Row],[BT Default]]&lt;&gt;"",Table_Styles[[#This Row],[BT Default]],""))</f>
        <v/>
      </c>
      <c r="AZ97" s="41"/>
      <c r="BA97" s="41"/>
      <c r="BB97" s="19" t="str">
        <f>IF(Table_Styles[[#This Row],[BR]]&lt;&gt;"",Table_Styles[[#This Row],[BR]],IF(Table_Styles[[#This Row],[BR Default]]&lt;&gt;"",Table_Styles[[#This Row],[BR Default]],""))</f>
        <v/>
      </c>
      <c r="BC97" s="41"/>
      <c r="BD97" s="41"/>
      <c r="BE97" s="19" t="str">
        <f>IF(Table_Styles[[#This Row],[BB]]&lt;&gt;"",Table_Styles[[#This Row],[BB]],IF(Table_Styles[[#This Row],[BB Default]]&lt;&gt;"",Table_Styles[[#This Row],[BB Default]],""))</f>
        <v/>
      </c>
      <c r="BF97" s="41"/>
      <c r="BG97" s="41"/>
      <c r="BH97" s="19" t="str">
        <f>IF(Table_Styles[[#This Row],[BL]]&lt;&gt;"",Table_Styles[[#This Row],[BL]],IF(Table_Styles[[#This Row],[BL Default]]&lt;&gt;"",Table_Styles[[#This Row],[BL Default]],""))</f>
        <v/>
      </c>
      <c r="BI97" s="41"/>
      <c r="BJ97" s="41"/>
      <c r="BK97" s="19" t="str">
        <f>IF(Table_Styles[[#This Row],[Width]]&lt;&gt;"",Table_Styles[[#This Row],[Width]],IF(Table_Styles[[#This Row],[Width Default]]&lt;&gt;"",Table_Styles[[#This Row],[Width Default]],""))</f>
        <v/>
      </c>
      <c r="BL97" s="41"/>
      <c r="BM97" s="41"/>
      <c r="BN97" s="19" t="str">
        <f>IF(Table_Styles[[#This Row],[Height]]&lt;&gt;"",Table_Styles[[#This Row],[Height]],IF(Table_Styles[[#This Row],[Height Default]]&lt;&gt;"",Table_Styles[[#This Row],[Height Default]],""))</f>
        <v/>
      </c>
      <c r="BO97" s="19"/>
      <c r="BP97" s="19"/>
      <c r="BQ97" s="19" t="str">
        <f>IF(Table_Styles[[#This Row],[Top]]&lt;&gt;"",Table_Styles[[#This Row],[Top]],IF(Table_Styles[[#This Row],[Top Default]]&lt;&gt;"",Table_Styles[[#This Row],[Top Default]],""))</f>
        <v/>
      </c>
      <c r="BR97" s="19"/>
      <c r="BS97" s="19"/>
      <c r="BT97" s="19" t="str">
        <f>IF(Table_Styles[[#This Row],[Right]]&lt;&gt;"",Table_Styles[[#This Row],[Right]],IF(Table_Styles[[#This Row],[Right Default]]&lt;&gt;"",Table_Styles[[#This Row],[Right Default]],""))</f>
        <v/>
      </c>
      <c r="BU97" s="19"/>
      <c r="BV97" s="19"/>
      <c r="BW97" s="19" t="str">
        <f>IF(Table_Styles[[#This Row],[Bottom]]&lt;&gt;"",Table_Styles[[#This Row],[Bottom]],IF(Table_Styles[[#This Row],[Bottom Default]]&lt;&gt;"",Table_Styles[[#This Row],[Bottom Default]],""))</f>
        <v/>
      </c>
      <c r="BX97" s="19"/>
      <c r="BY97" s="19"/>
      <c r="BZ97" s="19" t="str">
        <f>IF(Table_Styles[[#This Row],[Left]]&lt;&gt;"",Table_Styles[[#This Row],[Left]],IF(Table_Styles[[#This Row],[Left Default]]&lt;&gt;"",Table_Styles[[#This Row],[Left Default]],""))</f>
        <v/>
      </c>
      <c r="CA97" s="41"/>
      <c r="CB97" s="22" t="str">
        <f>IF(AND(Table_Styles[[#This Row],[Selector]]&lt;&gt;"",Table_Styles[[#This Row],[Font Family Used]]&lt;&gt;"",Table_Styles[[#This Row],[Font Weight Used]]&lt;&gt;""),Table_Styles[[#This Row],[Font Family Used]]&amp;" "&amp;Table_Styles[[#This Row],[Font Weight Used]],"")</f>
        <v/>
      </c>
      <c r="CC97" s="22" t="str">
        <f ca="1">IF(AND(Table_Styles[[#This Row],[Selector]],COUNTIF(OFFSET(CC:CC,0,0,ROW()-1,1),"="&amp;Table_Styles[[#This Row],[Font]])=0),Table_Styles[[#This Row],[Font]],"")</f>
        <v/>
      </c>
      <c r="CD97" s="22" t="str">
        <f ca="1">IF(Table_Styles[[#This Row],[Unique Font]]&lt;&gt;"",
"{""fontFamily"":"""&amp;Table_Styles[[#This Row],[Font Family Used]]&amp;""",""fontWeight"":"&amp;Table_Styles[[#This Row],[Font Weight Used]]&amp;"}","")</f>
        <v/>
      </c>
      <c r="CE9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5px;padding-right: 5px;padding-bottom: 5px;padding-left: 4px</v>
      </c>
      <c r="CF97" s="22" t="str">
        <f>IF(AND(Table_Styles[[#This Row],[Selector]]&lt;&gt;"", Table_Styles[[#This Row],[Config Properties]]&lt;&gt;""),
Table_Styles[[#This Row],[Selector]]&amp;" { "&amp;Table_Styles[[#This Row],[Config Properties]]&amp;" }","")</f>
        <v>.ui-datepicker.ui-widget.ui-widget-content { background: #FFFFFF;border: none;border-radius: 0;padding-top: 5px;padding-right: 5px;padding-bottom: 5px;padding-left: 4px }</v>
      </c>
      <c r="CG97" s="22" t="str">
        <f xml:space="preserve">
SUBSTITUTE(SUBSTITUTE(SUBSTITUTE(SUBSTITUTE(SUBSTITUTE(SUBSTITUTE(SUBSTITUTE(SUBSTITUTE(Table_Styles[[#This Row],[Config]],
" {","{"),
"{ ","{"),
" }","}"),
"} ","}"),
" ,",","),
", ",","),
" :",":"),
": ",":")</f>
        <v>.ui-datepicker.ui-widget.ui-widget-content{background:#FFFFFF;border:none;border-radius:0;padding-top:5px;padding-right:5px;padding-bottom:5px;padding-left:4px}</v>
      </c>
    </row>
    <row r="98" spans="2:85" ht="21" customHeight="1">
      <c r="B98" s="89" t="s">
        <v>2</v>
      </c>
      <c r="C98" s="22" t="s">
        <v>411</v>
      </c>
      <c r="D98" s="41"/>
      <c r="E98" s="41"/>
      <c r="F98" s="19" t="str">
        <f>IF(Table_Styles[[#This Row],[Font Family]]&lt;&gt;"",Table_Styles[[#This Row],[Font Family]],IF(Table_Styles[[#This Row],[Font Family Default]]&lt;&gt;"",Table_Styles[[#This Row],[Font Family Default]],""))</f>
        <v/>
      </c>
      <c r="G98" s="41"/>
      <c r="H98" s="41"/>
      <c r="I98" s="19" t="str">
        <f>IF(Table_Styles[[#This Row],[Font Size]]&lt;&gt;"",Table_Styles[[#This Row],[Font Size]],IF(Table_Styles[[#This Row],[Font Size Default]]&lt;&gt;"",Table_Styles[[#This Row],[Font Size Default]],""))</f>
        <v/>
      </c>
      <c r="J98" s="41"/>
      <c r="K98" s="41"/>
      <c r="L98" s="19" t="str">
        <f>IF(Table_Styles[[#This Row],[Font Weight]]&lt;&gt;"",Table_Styles[[#This Row],[Font Weight]],IF(Table_Styles[[#This Row],[Font Weight Default]]&lt;&gt;"",Table_Styles[[#This Row],[Font Weight Default]],""))</f>
        <v/>
      </c>
      <c r="M98" s="41"/>
      <c r="N98" s="41"/>
      <c r="O98" s="19" t="str">
        <f>IF(Table_Styles[[#This Row],[Colour]]&lt;&gt;"",Table_Styles[[#This Row],[Colour]],IF(Table_Styles[[#This Row],[Colour Default]]&lt;&gt;"",Table_Styles[[#This Row],[Colour Default]],""))</f>
        <v/>
      </c>
      <c r="P98" s="41"/>
      <c r="Q98" s="43" t="str">
        <f>Colour_Background_2</f>
        <v>#f5f5f5</v>
      </c>
      <c r="R98" s="19" t="str">
        <f>IF(Table_Styles[[#This Row],[Background]]&lt;&gt;"",Table_Styles[[#This Row],[Background]],IF(Table_Styles[[#This Row],[Background Default]]&lt;&gt;"",Table_Styles[[#This Row],[Background Default]],""))</f>
        <v>#f5f5f5</v>
      </c>
      <c r="S98" s="41"/>
      <c r="T98" s="43" t="s">
        <v>355</v>
      </c>
      <c r="U98" s="19" t="str">
        <f>IF(Table_Styles[[#This Row],[Border]]&lt;&gt;"",Table_Styles[[#This Row],[Border]],IF(Table_Styles[[#This Row],[Border Default]]&lt;&gt;"",Table_Styles[[#This Row],[Border Default]],""))</f>
        <v>none</v>
      </c>
      <c r="V98" s="41"/>
      <c r="W98" s="41">
        <f>Settings_Styling_Other_Default_Border_Radius</f>
        <v>0</v>
      </c>
      <c r="X98" s="19">
        <f>IF(Table_Styles[[#This Row],[Border Radius]]&lt;&gt;"",Table_Styles[[#This Row],[Border Radius]],IF(Table_Styles[[#This Row],[Border Radius Default]]&lt;&gt;"",Table_Styles[[#This Row],[Border Radius Default]],""))</f>
        <v>0</v>
      </c>
      <c r="Y98" s="41"/>
      <c r="Z98" s="43" t="s">
        <v>397</v>
      </c>
      <c r="AA98" s="19" t="str">
        <f>IF(Table_Styles[[#This Row],[MT]]&lt;&gt;"",Table_Styles[[#This Row],[MT]],IF(Table_Styles[[#This Row],[MT Default]]&lt;&gt;"",Table_Styles[[#This Row],[MT Default]],""))</f>
        <v>1px</v>
      </c>
      <c r="AB98" s="41"/>
      <c r="AC98" s="43" t="s">
        <v>397</v>
      </c>
      <c r="AD98" s="19" t="str">
        <f>IF(Table_Styles[[#This Row],[MR]]&lt;&gt;"",Table_Styles[[#This Row],[MR]],IF(Table_Styles[[#This Row],[MR Default]]&lt;&gt;"",Table_Styles[[#This Row],[MR Default]],""))</f>
        <v>1px</v>
      </c>
      <c r="AE98" s="41"/>
      <c r="AF98" s="43" t="s">
        <v>397</v>
      </c>
      <c r="AG98" s="19" t="str">
        <f>IF(Table_Styles[[#This Row],[MB]]&lt;&gt;"",Table_Styles[[#This Row],[MB]],IF(Table_Styles[[#This Row],[MB Default]]&lt;&gt;"",Table_Styles[[#This Row],[MB Default]],""))</f>
        <v>1px</v>
      </c>
      <c r="AH98" s="41"/>
      <c r="AI98" s="43" t="s">
        <v>396</v>
      </c>
      <c r="AJ98" s="19" t="str">
        <f>IF(Table_Styles[[#This Row],[ML]]&lt;&gt;"",Table_Styles[[#This Row],[ML]],IF(Table_Styles[[#This Row],[ML Default]]&lt;&gt;"",Table_Styles[[#This Row],[ML Default]],""))</f>
        <v>2px</v>
      </c>
      <c r="AK98" s="41"/>
      <c r="AL98" s="41"/>
      <c r="AM98" s="19" t="str">
        <f>IF(Table_Styles[[#This Row],[PT]]&lt;&gt;"",Table_Styles[[#This Row],[PT]],IF(Table_Styles[[#This Row],[PT Default]]&lt;&gt;"",Table_Styles[[#This Row],[PT Default]],""))</f>
        <v/>
      </c>
      <c r="AN98" s="41"/>
      <c r="AO98" s="41"/>
      <c r="AP98" s="19" t="str">
        <f>IF(Table_Styles[[#This Row],[PR]]&lt;&gt;"",Table_Styles[[#This Row],[PR]],IF(Table_Styles[[#This Row],[PR Default]]&lt;&gt;"",Table_Styles[[#This Row],[PR Default]],""))</f>
        <v/>
      </c>
      <c r="AQ98" s="41"/>
      <c r="AR98" s="41"/>
      <c r="AS98" s="19" t="str">
        <f>IF(Table_Styles[[#This Row],[PB]]&lt;&gt;"",Table_Styles[[#This Row],[PB]],IF(Table_Styles[[#This Row],[PB Default]]&lt;&gt;"",Table_Styles[[#This Row],[PB Default]],""))</f>
        <v/>
      </c>
      <c r="AT98" s="41"/>
      <c r="AU98" s="41"/>
      <c r="AV98" s="19" t="str">
        <f>IF(Table_Styles[[#This Row],[PL]]&lt;&gt;"",Table_Styles[[#This Row],[PL]],IF(Table_Styles[[#This Row],[PL Default]]&lt;&gt;"",Table_Styles[[#This Row],[PL Default]],""))</f>
        <v/>
      </c>
      <c r="AW98" s="41"/>
      <c r="AX98" s="41"/>
      <c r="AY98" s="19" t="str">
        <f>IF(Table_Styles[[#This Row],[BT]]&lt;&gt;"",Table_Styles[[#This Row],[BT]],IF(Table_Styles[[#This Row],[BT Default]]&lt;&gt;"",Table_Styles[[#This Row],[BT Default]],""))</f>
        <v/>
      </c>
      <c r="AZ98" s="41"/>
      <c r="BA98" s="41"/>
      <c r="BB98" s="19" t="str">
        <f>IF(Table_Styles[[#This Row],[BR]]&lt;&gt;"",Table_Styles[[#This Row],[BR]],IF(Table_Styles[[#This Row],[BR Default]]&lt;&gt;"",Table_Styles[[#This Row],[BR Default]],""))</f>
        <v/>
      </c>
      <c r="BC98" s="41"/>
      <c r="BD98" s="41"/>
      <c r="BE98" s="19" t="str">
        <f>IF(Table_Styles[[#This Row],[BB]]&lt;&gt;"",Table_Styles[[#This Row],[BB]],IF(Table_Styles[[#This Row],[BB Default]]&lt;&gt;"",Table_Styles[[#This Row],[BB Default]],""))</f>
        <v/>
      </c>
      <c r="BF98" s="41"/>
      <c r="BG98" s="41"/>
      <c r="BH98" s="19" t="str">
        <f>IF(Table_Styles[[#This Row],[BL]]&lt;&gt;"",Table_Styles[[#This Row],[BL]],IF(Table_Styles[[#This Row],[BL Default]]&lt;&gt;"",Table_Styles[[#This Row],[BL Default]],""))</f>
        <v/>
      </c>
      <c r="BI98" s="41"/>
      <c r="BJ98" s="41"/>
      <c r="BK98" s="19" t="str">
        <f>IF(Table_Styles[[#This Row],[Width]]&lt;&gt;"",Table_Styles[[#This Row],[Width]],IF(Table_Styles[[#This Row],[Width Default]]&lt;&gt;"",Table_Styles[[#This Row],[Width Default]],""))</f>
        <v/>
      </c>
      <c r="BL98" s="41"/>
      <c r="BM98" s="41"/>
      <c r="BN98" s="19" t="str">
        <f>IF(Table_Styles[[#This Row],[Height]]&lt;&gt;"",Table_Styles[[#This Row],[Height]],IF(Table_Styles[[#This Row],[Height Default]]&lt;&gt;"",Table_Styles[[#This Row],[Height Default]],""))</f>
        <v/>
      </c>
      <c r="BO98" s="19"/>
      <c r="BP98" s="19"/>
      <c r="BQ98" s="19" t="str">
        <f>IF(Table_Styles[[#This Row],[Top]]&lt;&gt;"",Table_Styles[[#This Row],[Top]],IF(Table_Styles[[#This Row],[Top Default]]&lt;&gt;"",Table_Styles[[#This Row],[Top Default]],""))</f>
        <v/>
      </c>
      <c r="BR98" s="19"/>
      <c r="BS98" s="19"/>
      <c r="BT98" s="19" t="str">
        <f>IF(Table_Styles[[#This Row],[Right]]&lt;&gt;"",Table_Styles[[#This Row],[Right]],IF(Table_Styles[[#This Row],[Right Default]]&lt;&gt;"",Table_Styles[[#This Row],[Right Default]],""))</f>
        <v/>
      </c>
      <c r="BU98" s="19"/>
      <c r="BV98" s="19"/>
      <c r="BW98" s="19" t="str">
        <f>IF(Table_Styles[[#This Row],[Bottom]]&lt;&gt;"",Table_Styles[[#This Row],[Bottom]],IF(Table_Styles[[#This Row],[Bottom Default]]&lt;&gt;"",Table_Styles[[#This Row],[Bottom Default]],""))</f>
        <v/>
      </c>
      <c r="BX98" s="19"/>
      <c r="BY98" s="19"/>
      <c r="BZ98" s="19" t="str">
        <f>IF(Table_Styles[[#This Row],[Left]]&lt;&gt;"",Table_Styles[[#This Row],[Left]],IF(Table_Styles[[#This Row],[Left Default]]&lt;&gt;"",Table_Styles[[#This Row],[Left Default]],""))</f>
        <v/>
      </c>
      <c r="CA98" s="41"/>
      <c r="CB98" s="22" t="str">
        <f>IF(AND(Table_Styles[[#This Row],[Selector]]&lt;&gt;"",Table_Styles[[#This Row],[Font Family Used]]&lt;&gt;"",Table_Styles[[#This Row],[Font Weight Used]]&lt;&gt;""),Table_Styles[[#This Row],[Font Family Used]]&amp;" "&amp;Table_Styles[[#This Row],[Font Weight Used]],"")</f>
        <v/>
      </c>
      <c r="CC98" s="22" t="str">
        <f ca="1">IF(AND(Table_Styles[[#This Row],[Selector]],COUNTIF(OFFSET(CC:CC,0,0,ROW()-1,1),"="&amp;Table_Styles[[#This Row],[Font]])=0),Table_Styles[[#This Row],[Font]],"")</f>
        <v/>
      </c>
      <c r="CD98" s="22" t="str">
        <f ca="1">IF(Table_Styles[[#This Row],[Unique Font]]&lt;&gt;"",
"{""fontFamily"":"""&amp;Table_Styles[[#This Row],[Font Family Used]]&amp;""",""fontWeight"":"&amp;Table_Styles[[#This Row],[Font Weight Used]]&amp;"}","")</f>
        <v/>
      </c>
      <c r="CE9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#f5f5f5;border: none;border-radius: 0;margin-top: 1px;margin-right: 1px;margin-bottom: 1px;margin-left: 2px</v>
      </c>
      <c r="CF98" s="22" t="str">
        <f>IF(AND(Table_Styles[[#This Row],[Selector]]&lt;&gt;"", Table_Styles[[#This Row],[Config Properties]]&lt;&gt;""),
Table_Styles[[#This Row],[Selector]]&amp;" { "&amp;Table_Styles[[#This Row],[Config Properties]]&amp;" }","")</f>
        <v>.ui-datepicker .ui-datepicker-header { background: #f5f5f5;border: none;border-radius: 0;margin-top: 1px;margin-right: 1px;margin-bottom: 1px;margin-left: 2px }</v>
      </c>
      <c r="CG98" s="22" t="str">
        <f xml:space="preserve">
SUBSTITUTE(SUBSTITUTE(SUBSTITUTE(SUBSTITUTE(SUBSTITUTE(SUBSTITUTE(SUBSTITUTE(SUBSTITUTE(Table_Styles[[#This Row],[Config]],
" {","{"),
"{ ","{"),
" }","}"),
"} ","}"),
" ,",","),
", ",","),
" :",":"),
": ",":")</f>
        <v>.ui-datepicker .ui-datepicker-header{background:#f5f5f5;border:none;border-radius:0;margin-top:1px;margin-right:1px;margin-bottom:1px;margin-left:2px}</v>
      </c>
    </row>
    <row r="99" spans="2:85" ht="21" customHeight="1">
      <c r="B99" s="22" t="s">
        <v>412</v>
      </c>
      <c r="C99" s="22" t="s">
        <v>413</v>
      </c>
      <c r="D99" s="41"/>
      <c r="E99" s="41" t="str">
        <f>Settings_Styling_Font_Body_Text</f>
        <v>Roboto</v>
      </c>
      <c r="F99" s="19" t="str">
        <f>IF(Table_Styles[[#This Row],[Font Family]]&lt;&gt;"",Table_Styles[[#This Row],[Font Family]],IF(Table_Styles[[#This Row],[Font Family Default]]&lt;&gt;"",Table_Styles[[#This Row],[Font Family Default]],""))</f>
        <v>Roboto</v>
      </c>
      <c r="G99" s="41"/>
      <c r="H99" s="43" t="s">
        <v>353</v>
      </c>
      <c r="I99" s="19" t="str">
        <f>IF(Table_Styles[[#This Row],[Font Size]]&lt;&gt;"",Table_Styles[[#This Row],[Font Size]],IF(Table_Styles[[#This Row],[Font Size Default]]&lt;&gt;"",Table_Styles[[#This Row],[Font Size Default]],""))</f>
        <v>13px</v>
      </c>
      <c r="J99" s="41"/>
      <c r="K99" s="41">
        <f>Settings_Styling_Font_Weight_Body_Text</f>
        <v>400</v>
      </c>
      <c r="L99" s="19">
        <f>IF(Table_Styles[[#This Row],[Font Weight]]&lt;&gt;"",Table_Styles[[#This Row],[Font Weight]],IF(Table_Styles[[#This Row],[Font Weight Default]]&lt;&gt;"",Table_Styles[[#This Row],[Font Weight Default]],""))</f>
        <v>400</v>
      </c>
      <c r="M99" s="41"/>
      <c r="N99" s="41" t="str">
        <f>Colour_Foreground_1</f>
        <v>#2a2a2a</v>
      </c>
      <c r="O99" s="19" t="str">
        <f>IF(Table_Styles[[#This Row],[Colour]]&lt;&gt;"",Table_Styles[[#This Row],[Colour]],IF(Table_Styles[[#This Row],[Colour Default]]&lt;&gt;"",Table_Styles[[#This Row],[Colour Default]],""))</f>
        <v>#2a2a2a</v>
      </c>
      <c r="P99" s="41"/>
      <c r="Q99" s="41" t="str">
        <f>Colour_Background_1</f>
        <v>#FFFFFF</v>
      </c>
      <c r="R99" s="19" t="str">
        <f>IF(Table_Styles[[#This Row],[Background]]&lt;&gt;"",Table_Styles[[#This Row],[Background]],IF(Table_Styles[[#This Row],[Background Default]]&lt;&gt;"",Table_Styles[[#This Row],[Background Default]],""))</f>
        <v>#FFFFFF</v>
      </c>
      <c r="S99" s="41"/>
      <c r="T99" s="43" t="s">
        <v>355</v>
      </c>
      <c r="U99" s="19" t="str">
        <f>IF(Table_Styles[[#This Row],[Border]]&lt;&gt;"",Table_Styles[[#This Row],[Border]],IF(Table_Styles[[#This Row],[Border Default]]&lt;&gt;"",Table_Styles[[#This Row],[Border Default]],""))</f>
        <v>none</v>
      </c>
      <c r="V99" s="41"/>
      <c r="W99" s="41">
        <f>Settings_Styling_Other_Default_Border_Radius</f>
        <v>0</v>
      </c>
      <c r="X99" s="19">
        <f>IF(Table_Styles[[#This Row],[Border Radius]]&lt;&gt;"",Table_Styles[[#This Row],[Border Radius]],IF(Table_Styles[[#This Row],[Border Radius Default]]&lt;&gt;"",Table_Styles[[#This Row],[Border Radius Default]],""))</f>
        <v>0</v>
      </c>
      <c r="Y99" s="41"/>
      <c r="Z99" s="41" t="s">
        <v>396</v>
      </c>
      <c r="AA99" s="19" t="str">
        <f>IF(Table_Styles[[#This Row],[MT]]&lt;&gt;"",Table_Styles[[#This Row],[MT]],IF(Table_Styles[[#This Row],[MT Default]]&lt;&gt;"",Table_Styles[[#This Row],[MT Default]],""))</f>
        <v>2px</v>
      </c>
      <c r="AB99" s="41"/>
      <c r="AC99" s="41" t="s">
        <v>396</v>
      </c>
      <c r="AD99" s="19" t="str">
        <f>IF(Table_Styles[[#This Row],[MR]]&lt;&gt;"",Table_Styles[[#This Row],[MR]],IF(Table_Styles[[#This Row],[MR Default]]&lt;&gt;"",Table_Styles[[#This Row],[MR Default]],""))</f>
        <v>2px</v>
      </c>
      <c r="AE99" s="41"/>
      <c r="AF99" s="41" t="s">
        <v>396</v>
      </c>
      <c r="AG99" s="19" t="str">
        <f>IF(Table_Styles[[#This Row],[MB]]&lt;&gt;"",Table_Styles[[#This Row],[MB]],IF(Table_Styles[[#This Row],[MB Default]]&lt;&gt;"",Table_Styles[[#This Row],[MB Default]],""))</f>
        <v>2px</v>
      </c>
      <c r="AH99" s="41"/>
      <c r="AI99" s="43" t="s">
        <v>396</v>
      </c>
      <c r="AJ99" s="19" t="str">
        <f>IF(Table_Styles[[#This Row],[ML]]&lt;&gt;"",Table_Styles[[#This Row],[ML]],IF(Table_Styles[[#This Row],[ML Default]]&lt;&gt;"",Table_Styles[[#This Row],[ML Default]],""))</f>
        <v>2px</v>
      </c>
      <c r="AK99" s="41"/>
      <c r="AL99" s="41"/>
      <c r="AM99" s="19" t="str">
        <f>IF(Table_Styles[[#This Row],[PT]]&lt;&gt;"",Table_Styles[[#This Row],[PT]],IF(Table_Styles[[#This Row],[PT Default]]&lt;&gt;"",Table_Styles[[#This Row],[PT Default]],""))</f>
        <v/>
      </c>
      <c r="AN99" s="41"/>
      <c r="AO99" s="41"/>
      <c r="AP99" s="19" t="str">
        <f>IF(Table_Styles[[#This Row],[PR]]&lt;&gt;"",Table_Styles[[#This Row],[PR]],IF(Table_Styles[[#This Row],[PR Default]]&lt;&gt;"",Table_Styles[[#This Row],[PR Default]],""))</f>
        <v/>
      </c>
      <c r="AQ99" s="41"/>
      <c r="AR99" s="41"/>
      <c r="AS99" s="19" t="str">
        <f>IF(Table_Styles[[#This Row],[PB]]&lt;&gt;"",Table_Styles[[#This Row],[PB]],IF(Table_Styles[[#This Row],[PB Default]]&lt;&gt;"",Table_Styles[[#This Row],[PB Default]],""))</f>
        <v/>
      </c>
      <c r="AT99" s="41"/>
      <c r="AU99" s="41"/>
      <c r="AV99" s="19" t="str">
        <f>IF(Table_Styles[[#This Row],[PL]]&lt;&gt;"",Table_Styles[[#This Row],[PL]],IF(Table_Styles[[#This Row],[PL Default]]&lt;&gt;"",Table_Styles[[#This Row],[PL Default]],""))</f>
        <v/>
      </c>
      <c r="AW99" s="41"/>
      <c r="AX99" s="41"/>
      <c r="AY99" s="19" t="str">
        <f>IF(Table_Styles[[#This Row],[BT]]&lt;&gt;"",Table_Styles[[#This Row],[BT]],IF(Table_Styles[[#This Row],[BT Default]]&lt;&gt;"",Table_Styles[[#This Row],[BT Default]],""))</f>
        <v/>
      </c>
      <c r="AZ99" s="41"/>
      <c r="BA99" s="41"/>
      <c r="BB99" s="19" t="str">
        <f>IF(Table_Styles[[#This Row],[BR]]&lt;&gt;"",Table_Styles[[#This Row],[BR]],IF(Table_Styles[[#This Row],[BR Default]]&lt;&gt;"",Table_Styles[[#This Row],[BR Default]],""))</f>
        <v/>
      </c>
      <c r="BC99" s="41"/>
      <c r="BD99" s="41"/>
      <c r="BE99" s="19" t="str">
        <f>IF(Table_Styles[[#This Row],[BB]]&lt;&gt;"",Table_Styles[[#This Row],[BB]],IF(Table_Styles[[#This Row],[BB Default]]&lt;&gt;"",Table_Styles[[#This Row],[BB Default]],""))</f>
        <v/>
      </c>
      <c r="BF99" s="41"/>
      <c r="BG99" s="41"/>
      <c r="BH99" s="19" t="str">
        <f>IF(Table_Styles[[#This Row],[BL]]&lt;&gt;"",Table_Styles[[#This Row],[BL]],IF(Table_Styles[[#This Row],[BL Default]]&lt;&gt;"",Table_Styles[[#This Row],[BL Default]],""))</f>
        <v/>
      </c>
      <c r="BI99" s="41"/>
      <c r="BJ99" s="43" t="s">
        <v>414</v>
      </c>
      <c r="BK99" s="19" t="str">
        <f>IF(Table_Styles[[#This Row],[Width]]&lt;&gt;"",Table_Styles[[#This Row],[Width]],IF(Table_Styles[[#This Row],[Width Default]]&lt;&gt;"",Table_Styles[[#This Row],[Width Default]],""))</f>
        <v>40%</v>
      </c>
      <c r="BL99" s="41"/>
      <c r="BM99" s="41"/>
      <c r="BN99" s="19" t="str">
        <f>IF(Table_Styles[[#This Row],[Height]]&lt;&gt;"",Table_Styles[[#This Row],[Height]],IF(Table_Styles[[#This Row],[Height Default]]&lt;&gt;"",Table_Styles[[#This Row],[Height Default]],""))</f>
        <v/>
      </c>
      <c r="BO99" s="19"/>
      <c r="BP99" s="19"/>
      <c r="BQ99" s="19" t="str">
        <f>IF(Table_Styles[[#This Row],[Top]]&lt;&gt;"",Table_Styles[[#This Row],[Top]],IF(Table_Styles[[#This Row],[Top Default]]&lt;&gt;"",Table_Styles[[#This Row],[Top Default]],""))</f>
        <v/>
      </c>
      <c r="BR99" s="19"/>
      <c r="BS99" s="19"/>
      <c r="BT99" s="19" t="str">
        <f>IF(Table_Styles[[#This Row],[Right]]&lt;&gt;"",Table_Styles[[#This Row],[Right]],IF(Table_Styles[[#This Row],[Right Default]]&lt;&gt;"",Table_Styles[[#This Row],[Right Default]],""))</f>
        <v/>
      </c>
      <c r="BU99" s="19"/>
      <c r="BV99" s="19"/>
      <c r="BW99" s="19" t="str">
        <f>IF(Table_Styles[[#This Row],[Bottom]]&lt;&gt;"",Table_Styles[[#This Row],[Bottom]],IF(Table_Styles[[#This Row],[Bottom Default]]&lt;&gt;"",Table_Styles[[#This Row],[Bottom Default]],""))</f>
        <v/>
      </c>
      <c r="BX99" s="19"/>
      <c r="BY99" s="19"/>
      <c r="BZ99" s="19" t="str">
        <f>IF(Table_Styles[[#This Row],[Left]]&lt;&gt;"",Table_Styles[[#This Row],[Left]],IF(Table_Styles[[#This Row],[Left Default]]&lt;&gt;"",Table_Styles[[#This Row],[Left Default]],""))</f>
        <v/>
      </c>
      <c r="CA99" s="41"/>
      <c r="CB99" s="22" t="str">
        <f>IF(AND(Table_Styles[[#This Row],[Selector]]&lt;&gt;"",Table_Styles[[#This Row],[Font Family Used]]&lt;&gt;"",Table_Styles[[#This Row],[Font Weight Used]]&lt;&gt;""),Table_Styles[[#This Row],[Font Family Used]]&amp;" "&amp;Table_Styles[[#This Row],[Font Weight Used]],"")</f>
        <v>Roboto 400</v>
      </c>
      <c r="CC99" s="22" t="str">
        <f ca="1">IF(AND(Table_Styles[[#This Row],[Selector]],COUNTIF(OFFSET(CC:CC,0,0,ROW()-1,1),"="&amp;Table_Styles[[#This Row],[Font]])=0),Table_Styles[[#This Row],[Font]],"")</f>
        <v/>
      </c>
      <c r="CD99" s="22" t="str">
        <f ca="1">IF(Table_Styles[[#This Row],[Unique Font]]&lt;&gt;"",
"{""fontFamily"":"""&amp;Table_Styles[[#This Row],[Font Family Used]]&amp;""",""fontWeight"":"&amp;Table_Styles[[#This Row],[Font Weight Used]]&amp;"}","")</f>
        <v/>
      </c>
      <c r="CE9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13px;font-weight: 400;color: #2a2a2a;background: #FFFFFF;border: none;border-radius: 0;margin-top: 2px;margin-right: 2px;margin-bottom: 2px;margin-left: 2px;width: 40%</v>
      </c>
      <c r="CF99" s="22"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'Roboto';font-size: 13px;font-weight: 400;color: #2a2a2a;background: #FFFFFF;border: none;border-radius: 0;margin-top: 2px;margin-right: 2px;margin-bottom: 2px;margin-left: 2px;width: 40% }</v>
      </c>
      <c r="CG99" s="22" t="str">
        <f xml:space="preserve">
SUBSTITUTE(SUBSTITUTE(SUBSTITUTE(SUBSTITUTE(SUBSTITUTE(SUBSTITUTE(SUBSTITUTE(SUBSTITUTE(Table_Styles[[#This Row],[Config]],
" {","{"),
"{ ","{"),
" }","}"),
"} ","}"),
" ,",","),
", ",","),
" :",":"),
": ",":")</f>
        <v>.ui-datepicker .ui-datepicker-title select,.ui-datepicker select.ui-datepicker-month,.ui-datepicker select.ui-datepicker-year{font-family:'Roboto';font-size:13px;font-weight:400;color:#2a2a2a;background:#FFFFFF;border:none;border-radius:0;margin-top:2px;margin-right:2px;margin-bottom:2px;margin-left:2px;width:40%}</v>
      </c>
    </row>
    <row r="100" spans="2:85" ht="21" customHeight="1">
      <c r="B100" s="22" t="s">
        <v>415</v>
      </c>
      <c r="C100" s="22" t="s">
        <v>416</v>
      </c>
      <c r="D100" s="41"/>
      <c r="E100" s="41" t="str">
        <f>Settings_Styling_Font_Labels</f>
        <v>Roboto</v>
      </c>
      <c r="F100" s="19" t="str">
        <f>IF(Table_Styles[[#This Row],[Font Family]]&lt;&gt;"",Table_Styles[[#This Row],[Font Family]],IF(Table_Styles[[#This Row],[Font Family Default]]&lt;&gt;"",Table_Styles[[#This Row],[Font Family Default]],""))</f>
        <v>Roboto</v>
      </c>
      <c r="G100" s="41"/>
      <c r="H100" s="43" t="s">
        <v>350</v>
      </c>
      <c r="I100" s="19" t="str">
        <f>IF(Table_Styles[[#This Row],[Font Size]]&lt;&gt;"",Table_Styles[[#This Row],[Font Size]],IF(Table_Styles[[#This Row],[Font Size Default]]&lt;&gt;"",Table_Styles[[#This Row],[Font Size Default]],""))</f>
        <v>14px</v>
      </c>
      <c r="J100" s="41"/>
      <c r="K100" s="41">
        <f>Settings_Styling_Font_Weight_Labels</f>
        <v>700</v>
      </c>
      <c r="L100" s="19">
        <f>IF(Table_Styles[[#This Row],[Font Weight]]&lt;&gt;"",Table_Styles[[#This Row],[Font Weight]],IF(Table_Styles[[#This Row],[Font Weight Default]]&lt;&gt;"",Table_Styles[[#This Row],[Font Weight Default]],""))</f>
        <v>700</v>
      </c>
      <c r="M100" s="41"/>
      <c r="N100" s="41" t="str">
        <f>Colour_Foreground_1</f>
        <v>#2a2a2a</v>
      </c>
      <c r="O100" s="19" t="str">
        <f>IF(Table_Styles[[#This Row],[Colour]]&lt;&gt;"",Table_Styles[[#This Row],[Colour]],IF(Table_Styles[[#This Row],[Colour Default]]&lt;&gt;"",Table_Styles[[#This Row],[Colour Default]],""))</f>
        <v>#2a2a2a</v>
      </c>
      <c r="P100" s="41"/>
      <c r="Q100" s="41"/>
      <c r="R100" s="19" t="str">
        <f>IF(Table_Styles[[#This Row],[Background]]&lt;&gt;"",Table_Styles[[#This Row],[Background]],IF(Table_Styles[[#This Row],[Background Default]]&lt;&gt;"",Table_Styles[[#This Row],[Background Default]],""))</f>
        <v/>
      </c>
      <c r="S100" s="41"/>
      <c r="T100" s="41"/>
      <c r="U100" s="19" t="str">
        <f>IF(Table_Styles[[#This Row],[Border]]&lt;&gt;"",Table_Styles[[#This Row],[Border]],IF(Table_Styles[[#This Row],[Border Default]]&lt;&gt;"",Table_Styles[[#This Row],[Border Default]],""))</f>
        <v/>
      </c>
      <c r="V100" s="41"/>
      <c r="W100" s="41"/>
      <c r="X100" s="19" t="str">
        <f>IF(Table_Styles[[#This Row],[Border Radius]]&lt;&gt;"",Table_Styles[[#This Row],[Border Radius]],IF(Table_Styles[[#This Row],[Border Radius Default]]&lt;&gt;"",Table_Styles[[#This Row],[Border Radius Default]],""))</f>
        <v/>
      </c>
      <c r="Y100" s="41"/>
      <c r="Z100" s="41"/>
      <c r="AA100" s="19" t="str">
        <f>IF(Table_Styles[[#This Row],[MT]]&lt;&gt;"",Table_Styles[[#This Row],[MT]],IF(Table_Styles[[#This Row],[MT Default]]&lt;&gt;"",Table_Styles[[#This Row],[MT Default]],""))</f>
        <v/>
      </c>
      <c r="AB100" s="41"/>
      <c r="AC100" s="41"/>
      <c r="AD100" s="19" t="str">
        <f>IF(Table_Styles[[#This Row],[MR]]&lt;&gt;"",Table_Styles[[#This Row],[MR]],IF(Table_Styles[[#This Row],[MR Default]]&lt;&gt;"",Table_Styles[[#This Row],[MR Default]],""))</f>
        <v/>
      </c>
      <c r="AE100" s="41"/>
      <c r="AF100" s="41"/>
      <c r="AG100" s="19" t="str">
        <f>IF(Table_Styles[[#This Row],[MB]]&lt;&gt;"",Table_Styles[[#This Row],[MB]],IF(Table_Styles[[#This Row],[MB Default]]&lt;&gt;"",Table_Styles[[#This Row],[MB Default]],""))</f>
        <v/>
      </c>
      <c r="AH100" s="41"/>
      <c r="AI100" s="41"/>
      <c r="AJ100" s="19" t="str">
        <f>IF(Table_Styles[[#This Row],[ML]]&lt;&gt;"",Table_Styles[[#This Row],[ML]],IF(Table_Styles[[#This Row],[ML Default]]&lt;&gt;"",Table_Styles[[#This Row],[ML Default]],""))</f>
        <v/>
      </c>
      <c r="AK100" s="41"/>
      <c r="AL100" s="41"/>
      <c r="AM100" s="19" t="str">
        <f>IF(Table_Styles[[#This Row],[PT]]&lt;&gt;"",Table_Styles[[#This Row],[PT]],IF(Table_Styles[[#This Row],[PT Default]]&lt;&gt;"",Table_Styles[[#This Row],[PT Default]],""))</f>
        <v/>
      </c>
      <c r="AN100" s="41"/>
      <c r="AO100" s="41"/>
      <c r="AP100" s="19" t="str">
        <f>IF(Table_Styles[[#This Row],[PR]]&lt;&gt;"",Table_Styles[[#This Row],[PR]],IF(Table_Styles[[#This Row],[PR Default]]&lt;&gt;"",Table_Styles[[#This Row],[PR Default]],""))</f>
        <v/>
      </c>
      <c r="AQ100" s="41"/>
      <c r="AR100" s="41"/>
      <c r="AS100" s="19" t="str">
        <f>IF(Table_Styles[[#This Row],[PB]]&lt;&gt;"",Table_Styles[[#This Row],[PB]],IF(Table_Styles[[#This Row],[PB Default]]&lt;&gt;"",Table_Styles[[#This Row],[PB Default]],""))</f>
        <v/>
      </c>
      <c r="AT100" s="41"/>
      <c r="AU100" s="41"/>
      <c r="AV100" s="19" t="str">
        <f>IF(Table_Styles[[#This Row],[PL]]&lt;&gt;"",Table_Styles[[#This Row],[PL]],IF(Table_Styles[[#This Row],[PL Default]]&lt;&gt;"",Table_Styles[[#This Row],[PL Default]],""))</f>
        <v/>
      </c>
      <c r="AW100" s="41"/>
      <c r="AX100" s="41"/>
      <c r="AY100" s="19" t="str">
        <f>IF(Table_Styles[[#This Row],[BT]]&lt;&gt;"",Table_Styles[[#This Row],[BT]],IF(Table_Styles[[#This Row],[BT Default]]&lt;&gt;"",Table_Styles[[#This Row],[BT Default]],""))</f>
        <v/>
      </c>
      <c r="AZ100" s="41"/>
      <c r="BA100" s="41"/>
      <c r="BB100" s="19" t="str">
        <f>IF(Table_Styles[[#This Row],[BR]]&lt;&gt;"",Table_Styles[[#This Row],[BR]],IF(Table_Styles[[#This Row],[BR Default]]&lt;&gt;"",Table_Styles[[#This Row],[BR Default]],""))</f>
        <v/>
      </c>
      <c r="BC100" s="41"/>
      <c r="BD100" s="41"/>
      <c r="BE100" s="19" t="str">
        <f>IF(Table_Styles[[#This Row],[BB]]&lt;&gt;"",Table_Styles[[#This Row],[BB]],IF(Table_Styles[[#This Row],[BB Default]]&lt;&gt;"",Table_Styles[[#This Row],[BB Default]],""))</f>
        <v/>
      </c>
      <c r="BF100" s="41"/>
      <c r="BG100" s="41"/>
      <c r="BH100" s="19" t="str">
        <f>IF(Table_Styles[[#This Row],[BL]]&lt;&gt;"",Table_Styles[[#This Row],[BL]],IF(Table_Styles[[#This Row],[BL Default]]&lt;&gt;"",Table_Styles[[#This Row],[BL Default]],""))</f>
        <v/>
      </c>
      <c r="BI100" s="41"/>
      <c r="BJ100" s="41"/>
      <c r="BK100" s="19" t="str">
        <f>IF(Table_Styles[[#This Row],[Width]]&lt;&gt;"",Table_Styles[[#This Row],[Width]],IF(Table_Styles[[#This Row],[Width Default]]&lt;&gt;"",Table_Styles[[#This Row],[Width Default]],""))</f>
        <v/>
      </c>
      <c r="BL100" s="41"/>
      <c r="BM100" s="41"/>
      <c r="BN100" s="19" t="str">
        <f>IF(Table_Styles[[#This Row],[Height]]&lt;&gt;"",Table_Styles[[#This Row],[Height]],IF(Table_Styles[[#This Row],[Height Default]]&lt;&gt;"",Table_Styles[[#This Row],[Height Default]],""))</f>
        <v/>
      </c>
      <c r="BO100" s="19"/>
      <c r="BP100" s="19"/>
      <c r="BQ100" s="19" t="str">
        <f>IF(Table_Styles[[#This Row],[Top]]&lt;&gt;"",Table_Styles[[#This Row],[Top]],IF(Table_Styles[[#This Row],[Top Default]]&lt;&gt;"",Table_Styles[[#This Row],[Top Default]],""))</f>
        <v/>
      </c>
      <c r="BR100" s="19"/>
      <c r="BS100" s="19"/>
      <c r="BT100" s="19" t="str">
        <f>IF(Table_Styles[[#This Row],[Right]]&lt;&gt;"",Table_Styles[[#This Row],[Right]],IF(Table_Styles[[#This Row],[Right Default]]&lt;&gt;"",Table_Styles[[#This Row],[Right Default]],""))</f>
        <v/>
      </c>
      <c r="BU100" s="19"/>
      <c r="BV100" s="19"/>
      <c r="BW100" s="19" t="str">
        <f>IF(Table_Styles[[#This Row],[Bottom]]&lt;&gt;"",Table_Styles[[#This Row],[Bottom]],IF(Table_Styles[[#This Row],[Bottom Default]]&lt;&gt;"",Table_Styles[[#This Row],[Bottom Default]],""))</f>
        <v/>
      </c>
      <c r="BX100" s="19"/>
      <c r="BY100" s="19"/>
      <c r="BZ100" s="19" t="str">
        <f>IF(Table_Styles[[#This Row],[Left]]&lt;&gt;"",Table_Styles[[#This Row],[Left]],IF(Table_Styles[[#This Row],[Left Default]]&lt;&gt;"",Table_Styles[[#This Row],[Left Default]],""))</f>
        <v/>
      </c>
      <c r="CA100" s="41"/>
      <c r="CB100" s="22" t="str">
        <f>IF(AND(Table_Styles[[#This Row],[Selector]]&lt;&gt;"",Table_Styles[[#This Row],[Font Family Used]]&lt;&gt;"",Table_Styles[[#This Row],[Font Weight Used]]&lt;&gt;""),Table_Styles[[#This Row],[Font Family Used]]&amp;" "&amp;Table_Styles[[#This Row],[Font Weight Used]],"")</f>
        <v>Roboto 700</v>
      </c>
      <c r="CC100" s="22" t="str">
        <f ca="1">IF(AND(Table_Styles[[#This Row],[Selector]],COUNTIF(OFFSET(CC:CC,0,0,ROW()-1,1),"="&amp;Table_Styles[[#This Row],[Font]])=0),Table_Styles[[#This Row],[Font]],"")</f>
        <v/>
      </c>
      <c r="CD100" s="22" t="str">
        <f ca="1">IF(Table_Styles[[#This Row],[Unique Font]]&lt;&gt;"",
"{""fontFamily"":"""&amp;Table_Styles[[#This Row],[Font Family Used]]&amp;""",""fontWeight"":"&amp;Table_Styles[[#This Row],[Font Weight Used]]&amp;"}","")</f>
        <v/>
      </c>
      <c r="CE10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14px;font-weight: 700;color: #2a2a2a</v>
      </c>
      <c r="CF100" s="22" t="str">
        <f>IF(AND(Table_Styles[[#This Row],[Selector]]&lt;&gt;"", Table_Styles[[#This Row],[Config Properties]]&lt;&gt;""),
Table_Styles[[#This Row],[Selector]]&amp;" { "&amp;Table_Styles[[#This Row],[Config Properties]]&amp;" }","")</f>
        <v>.ui-datepicker .ui-datepicker-calendar th { font-family: 'Roboto';font-size: 14px;font-weight: 700;color: #2a2a2a }</v>
      </c>
      <c r="CG100" s="22" t="str">
        <f xml:space="preserve">
SUBSTITUTE(SUBSTITUTE(SUBSTITUTE(SUBSTITUTE(SUBSTITUTE(SUBSTITUTE(SUBSTITUTE(SUBSTITUTE(Table_Styles[[#This Row],[Config]],
" {","{"),
"{ ","{"),
" }","}"),
"} ","}"),
" ,",","),
", ",","),
" :",":"),
": ",":")</f>
        <v>.ui-datepicker .ui-datepicker-calendar th{font-family:'Roboto';font-size:14px;font-weight:700;color:#2a2a2a}</v>
      </c>
    </row>
    <row r="101" spans="2:85" ht="21" customHeight="1">
      <c r="B101" s="22" t="s">
        <v>417</v>
      </c>
      <c r="C101" s="89" t="s">
        <v>418</v>
      </c>
      <c r="D101" s="41"/>
      <c r="E101" s="41" t="str">
        <f>Settings_Styling_Font_Body_Text</f>
        <v>Roboto</v>
      </c>
      <c r="F101" s="19" t="str">
        <f>IF(Table_Styles[[#This Row],[Font Family]]&lt;&gt;"",Table_Styles[[#This Row],[Font Family]],IF(Table_Styles[[#This Row],[Font Family Default]]&lt;&gt;"",Table_Styles[[#This Row],[Font Family Default]],""))</f>
        <v>Roboto</v>
      </c>
      <c r="G101" s="41"/>
      <c r="H101" s="43" t="s">
        <v>353</v>
      </c>
      <c r="I101" s="19" t="str">
        <f>IF(Table_Styles[[#This Row],[Font Size]]&lt;&gt;"",Table_Styles[[#This Row],[Font Size]],IF(Table_Styles[[#This Row],[Font Size Default]]&lt;&gt;"",Table_Styles[[#This Row],[Font Size Default]],""))</f>
        <v>13px</v>
      </c>
      <c r="J101" s="41"/>
      <c r="K101" s="41">
        <f>Settings_Styling_Font_Weight_Body_Text</f>
        <v>400</v>
      </c>
      <c r="L101" s="19">
        <f>IF(Table_Styles[[#This Row],[Font Weight]]&lt;&gt;"",Table_Styles[[#This Row],[Font Weight]],IF(Table_Styles[[#This Row],[Font Weight Default]]&lt;&gt;"",Table_Styles[[#This Row],[Font Weight Default]],""))</f>
        <v>400</v>
      </c>
      <c r="M101" s="41"/>
      <c r="N101" s="41" t="str">
        <f>Colour_Foreground_1</f>
        <v>#2a2a2a</v>
      </c>
      <c r="O101" s="19" t="str">
        <f>IF(Table_Styles[[#This Row],[Colour]]&lt;&gt;"",Table_Styles[[#This Row],[Colour]],IF(Table_Styles[[#This Row],[Colour Default]]&lt;&gt;"",Table_Styles[[#This Row],[Colour Default]],""))</f>
        <v>#2a2a2a</v>
      </c>
      <c r="P101" s="41"/>
      <c r="Q101" s="43" t="str">
        <f>Colour_Background_2</f>
        <v>#f5f5f5</v>
      </c>
      <c r="R101" s="19" t="str">
        <f>IF(Table_Styles[[#This Row],[Background]]&lt;&gt;"",Table_Styles[[#This Row],[Background]],IF(Table_Styles[[#This Row],[Background Default]]&lt;&gt;"",Table_Styles[[#This Row],[Background Default]],""))</f>
        <v>#f5f5f5</v>
      </c>
      <c r="S101" s="41"/>
      <c r="T101" s="41" t="s">
        <v>355</v>
      </c>
      <c r="U101" s="19" t="str">
        <f>IF(Table_Styles[[#This Row],[Border]]&lt;&gt;"",Table_Styles[[#This Row],[Border]],IF(Table_Styles[[#This Row],[Border Default]]&lt;&gt;"",Table_Styles[[#This Row],[Border Default]],""))</f>
        <v>none</v>
      </c>
      <c r="V101" s="41"/>
      <c r="W101" s="41"/>
      <c r="X101" s="19" t="str">
        <f>IF(Table_Styles[[#This Row],[Border Radius]]&lt;&gt;"",Table_Styles[[#This Row],[Border Radius]],IF(Table_Styles[[#This Row],[Border Radius Default]]&lt;&gt;"",Table_Styles[[#This Row],[Border Radius Default]],""))</f>
        <v/>
      </c>
      <c r="Y101" s="41"/>
      <c r="Z101" s="41"/>
      <c r="AA101" s="19" t="str">
        <f>IF(Table_Styles[[#This Row],[MT]]&lt;&gt;"",Table_Styles[[#This Row],[MT]],IF(Table_Styles[[#This Row],[MT Default]]&lt;&gt;"",Table_Styles[[#This Row],[MT Default]],""))</f>
        <v/>
      </c>
      <c r="AB101" s="41"/>
      <c r="AC101" s="41"/>
      <c r="AD101" s="19" t="str">
        <f>IF(Table_Styles[[#This Row],[MR]]&lt;&gt;"",Table_Styles[[#This Row],[MR]],IF(Table_Styles[[#This Row],[MR Default]]&lt;&gt;"",Table_Styles[[#This Row],[MR Default]],""))</f>
        <v/>
      </c>
      <c r="AE101" s="41"/>
      <c r="AF101" s="41"/>
      <c r="AG101" s="19" t="str">
        <f>IF(Table_Styles[[#This Row],[MB]]&lt;&gt;"",Table_Styles[[#This Row],[MB]],IF(Table_Styles[[#This Row],[MB Default]]&lt;&gt;"",Table_Styles[[#This Row],[MB Default]],""))</f>
        <v/>
      </c>
      <c r="AH101" s="41"/>
      <c r="AI101" s="41"/>
      <c r="AJ101" s="19" t="str">
        <f>IF(Table_Styles[[#This Row],[ML]]&lt;&gt;"",Table_Styles[[#This Row],[ML]],IF(Table_Styles[[#This Row],[ML Default]]&lt;&gt;"",Table_Styles[[#This Row],[ML Default]],""))</f>
        <v/>
      </c>
      <c r="AK101" s="41"/>
      <c r="AL101" s="41"/>
      <c r="AM101" s="19" t="str">
        <f>IF(Table_Styles[[#This Row],[PT]]&lt;&gt;"",Table_Styles[[#This Row],[PT]],IF(Table_Styles[[#This Row],[PT Default]]&lt;&gt;"",Table_Styles[[#This Row],[PT Default]],""))</f>
        <v/>
      </c>
      <c r="AN101" s="41"/>
      <c r="AO101" s="43" t="s">
        <v>410</v>
      </c>
      <c r="AP101" s="19" t="str">
        <f>IF(Table_Styles[[#This Row],[PR]]&lt;&gt;"",Table_Styles[[#This Row],[PR]],IF(Table_Styles[[#This Row],[PR Default]]&lt;&gt;"",Table_Styles[[#This Row],[PR Default]],""))</f>
        <v>4px</v>
      </c>
      <c r="AQ101" s="41"/>
      <c r="AR101" s="43" t="s">
        <v>376</v>
      </c>
      <c r="AS101" s="19" t="str">
        <f>IF(Table_Styles[[#This Row],[PB]]&lt;&gt;"",Table_Styles[[#This Row],[PB]],IF(Table_Styles[[#This Row],[PB Default]]&lt;&gt;"",Table_Styles[[#This Row],[PB Default]],""))</f>
        <v>3px</v>
      </c>
      <c r="AT101" s="41"/>
      <c r="AU101" s="41"/>
      <c r="AV101" s="19" t="str">
        <f>IF(Table_Styles[[#This Row],[PL]]&lt;&gt;"",Table_Styles[[#This Row],[PL]],IF(Table_Styles[[#This Row],[PL Default]]&lt;&gt;"",Table_Styles[[#This Row],[PL Default]],""))</f>
        <v/>
      </c>
      <c r="AW101" s="41"/>
      <c r="AX101" s="41"/>
      <c r="AY101" s="19" t="str">
        <f>IF(Table_Styles[[#This Row],[BT]]&lt;&gt;"",Table_Styles[[#This Row],[BT]],IF(Table_Styles[[#This Row],[BT Default]]&lt;&gt;"",Table_Styles[[#This Row],[BT Default]],""))</f>
        <v/>
      </c>
      <c r="AZ101" s="41"/>
      <c r="BA101" s="41"/>
      <c r="BB101" s="19" t="str">
        <f>IF(Table_Styles[[#This Row],[BR]]&lt;&gt;"",Table_Styles[[#This Row],[BR]],IF(Table_Styles[[#This Row],[BR Default]]&lt;&gt;"",Table_Styles[[#This Row],[BR Default]],""))</f>
        <v/>
      </c>
      <c r="BC101" s="41"/>
      <c r="BD101" s="41"/>
      <c r="BE101" s="19" t="str">
        <f>IF(Table_Styles[[#This Row],[BB]]&lt;&gt;"",Table_Styles[[#This Row],[BB]],IF(Table_Styles[[#This Row],[BB Default]]&lt;&gt;"",Table_Styles[[#This Row],[BB Default]],""))</f>
        <v/>
      </c>
      <c r="BF101" s="41"/>
      <c r="BG101" s="41"/>
      <c r="BH101" s="19" t="str">
        <f>IF(Table_Styles[[#This Row],[BL]]&lt;&gt;"",Table_Styles[[#This Row],[BL]],IF(Table_Styles[[#This Row],[BL Default]]&lt;&gt;"",Table_Styles[[#This Row],[BL Default]],""))</f>
        <v/>
      </c>
      <c r="BI101" s="41"/>
      <c r="BJ101" s="41"/>
      <c r="BK101" s="19" t="str">
        <f>IF(Table_Styles[[#This Row],[Width]]&lt;&gt;"",Table_Styles[[#This Row],[Width]],IF(Table_Styles[[#This Row],[Width Default]]&lt;&gt;"",Table_Styles[[#This Row],[Width Default]],""))</f>
        <v/>
      </c>
      <c r="BL101" s="41"/>
      <c r="BM101" s="41"/>
      <c r="BN101" s="19" t="str">
        <f>IF(Table_Styles[[#This Row],[Height]]&lt;&gt;"",Table_Styles[[#This Row],[Height]],IF(Table_Styles[[#This Row],[Height Default]]&lt;&gt;"",Table_Styles[[#This Row],[Height Default]],""))</f>
        <v/>
      </c>
      <c r="BO101" s="19"/>
      <c r="BP101" s="19"/>
      <c r="BQ101" s="19" t="str">
        <f>IF(Table_Styles[[#This Row],[Top]]&lt;&gt;"",Table_Styles[[#This Row],[Top]],IF(Table_Styles[[#This Row],[Top Default]]&lt;&gt;"",Table_Styles[[#This Row],[Top Default]],""))</f>
        <v/>
      </c>
      <c r="BR101" s="19"/>
      <c r="BS101" s="19"/>
      <c r="BT101" s="19" t="str">
        <f>IF(Table_Styles[[#This Row],[Right]]&lt;&gt;"",Table_Styles[[#This Row],[Right]],IF(Table_Styles[[#This Row],[Right Default]]&lt;&gt;"",Table_Styles[[#This Row],[Right Default]],""))</f>
        <v/>
      </c>
      <c r="BU101" s="19"/>
      <c r="BV101" s="19"/>
      <c r="BW101" s="19" t="str">
        <f>IF(Table_Styles[[#This Row],[Bottom]]&lt;&gt;"",Table_Styles[[#This Row],[Bottom]],IF(Table_Styles[[#This Row],[Bottom Default]]&lt;&gt;"",Table_Styles[[#This Row],[Bottom Default]],""))</f>
        <v/>
      </c>
      <c r="BX101" s="19"/>
      <c r="BY101" s="19"/>
      <c r="BZ101" s="19" t="str">
        <f>IF(Table_Styles[[#This Row],[Left]]&lt;&gt;"",Table_Styles[[#This Row],[Left]],IF(Table_Styles[[#This Row],[Left Default]]&lt;&gt;"",Table_Styles[[#This Row],[Left Default]],""))</f>
        <v/>
      </c>
      <c r="CA101" s="41"/>
      <c r="CB101" s="22" t="str">
        <f>IF(AND(Table_Styles[[#This Row],[Selector]]&lt;&gt;"",Table_Styles[[#This Row],[Font Family Used]]&lt;&gt;"",Table_Styles[[#This Row],[Font Weight Used]]&lt;&gt;""),Table_Styles[[#This Row],[Font Family Used]]&amp;" "&amp;Table_Styles[[#This Row],[Font Weight Used]],"")</f>
        <v>Roboto 400</v>
      </c>
      <c r="CC101" s="22" t="str">
        <f ca="1">IF(AND(Table_Styles[[#This Row],[Selector]],COUNTIF(OFFSET(CC:CC,0,0,ROW()-1,1),"="&amp;Table_Styles[[#This Row],[Font]])=0),Table_Styles[[#This Row],[Font]],"")</f>
        <v/>
      </c>
      <c r="CD101" s="22" t="str">
        <f ca="1">IF(Table_Styles[[#This Row],[Unique Font]]&lt;&gt;"",
"{""fontFamily"":"""&amp;Table_Styles[[#This Row],[Font Family Used]]&amp;""",""fontWeight"":"&amp;Table_Styles[[#This Row],[Font Weight Used]]&amp;"}","")</f>
        <v/>
      </c>
      <c r="CE10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13px;font-weight: 400;color: #2a2a2a;background: #f5f5f5;border: none;padding-right: 4px;padding-bottom: 3px</v>
      </c>
      <c r="CF101" s="22" t="str">
        <f>IF(AND(Table_Styles[[#This Row],[Selector]]&lt;&gt;"", Table_Styles[[#This Row],[Config Properties]]&lt;&gt;""),
Table_Styles[[#This Row],[Selector]]&amp;" { "&amp;Table_Styles[[#This Row],[Config Properties]]&amp;" }","")</f>
        <v>.ui-widget-content .ui-state-default { font-family: 'Roboto';font-size: 13px;font-weight: 400;color: #2a2a2a;background: #f5f5f5;border: none;padding-right: 4px;padding-bottom: 3px }</v>
      </c>
      <c r="CG101" s="22" t="str">
        <f xml:space="preserve">
SUBSTITUTE(SUBSTITUTE(SUBSTITUTE(SUBSTITUTE(SUBSTITUTE(SUBSTITUTE(SUBSTITUTE(SUBSTITUTE(Table_Styles[[#This Row],[Config]],
" {","{"),
"{ ","{"),
" }","}"),
"} ","}"),
" ,",","),
", ",","),
" :",":"),
": ",":")</f>
        <v>.ui-widget-content .ui-state-default{font-family:'Roboto';font-size:13px;font-weight:400;color:#2a2a2a;background:#f5f5f5;border:none;padding-right:4px;padding-bottom:3px}</v>
      </c>
    </row>
    <row r="102" spans="2:85" ht="21" customHeight="1">
      <c r="B102" s="22" t="s">
        <v>419</v>
      </c>
      <c r="C102" s="89" t="s">
        <v>420</v>
      </c>
      <c r="D102" s="41"/>
      <c r="E102" s="41"/>
      <c r="F102" s="19" t="str">
        <f>IF(Table_Styles[[#This Row],[Font Family]]&lt;&gt;"",Table_Styles[[#This Row],[Font Family]],IF(Table_Styles[[#This Row],[Font Family Default]]&lt;&gt;"",Table_Styles[[#This Row],[Font Family Default]],""))</f>
        <v/>
      </c>
      <c r="G102" s="41"/>
      <c r="H102" s="43"/>
      <c r="I102" s="19" t="str">
        <f>IF(Table_Styles[[#This Row],[Font Size]]&lt;&gt;"",Table_Styles[[#This Row],[Font Size]],IF(Table_Styles[[#This Row],[Font Size Default]]&lt;&gt;"",Table_Styles[[#This Row],[Font Size Default]],""))</f>
        <v/>
      </c>
      <c r="J102" s="41"/>
      <c r="K102" s="41"/>
      <c r="L102" s="19" t="str">
        <f>IF(Table_Styles[[#This Row],[Font Weight]]&lt;&gt;"",Table_Styles[[#This Row],[Font Weight]],IF(Table_Styles[[#This Row],[Font Weight Default]]&lt;&gt;"",Table_Styles[[#This Row],[Font Weight Default]],""))</f>
        <v/>
      </c>
      <c r="M102" s="41"/>
      <c r="N102" s="41" t="str">
        <f>Colour_Foreground_1</f>
        <v>#2a2a2a</v>
      </c>
      <c r="O102" s="19" t="str">
        <f>IF(Table_Styles[[#This Row],[Colour]]&lt;&gt;"",Table_Styles[[#This Row],[Colour]],IF(Table_Styles[[#This Row],[Colour Default]]&lt;&gt;"",Table_Styles[[#This Row],[Colour Default]],""))</f>
        <v>#2a2a2a</v>
      </c>
      <c r="P102" s="41"/>
      <c r="Q102" s="43" t="str">
        <f>Colour_Background_3</f>
        <v>#e0e0e0</v>
      </c>
      <c r="R102" s="19" t="str">
        <f>IF(Table_Styles[[#This Row],[Background]]&lt;&gt;"",Table_Styles[[#This Row],[Background]],IF(Table_Styles[[#This Row],[Background Default]]&lt;&gt;"",Table_Styles[[#This Row],[Background Default]],""))</f>
        <v>#e0e0e0</v>
      </c>
      <c r="S102" s="41"/>
      <c r="T102" s="41" t="s">
        <v>355</v>
      </c>
      <c r="U102" s="19" t="str">
        <f>IF(Table_Styles[[#This Row],[Border]]&lt;&gt;"",Table_Styles[[#This Row],[Border]],IF(Table_Styles[[#This Row],[Border Default]]&lt;&gt;"",Table_Styles[[#This Row],[Border Default]],""))</f>
        <v>none</v>
      </c>
      <c r="V102" s="41"/>
      <c r="W102" s="41"/>
      <c r="X102" s="19" t="str">
        <f>IF(Table_Styles[[#This Row],[Border Radius]]&lt;&gt;"",Table_Styles[[#This Row],[Border Radius]],IF(Table_Styles[[#This Row],[Border Radius Default]]&lt;&gt;"",Table_Styles[[#This Row],[Border Radius Default]],""))</f>
        <v/>
      </c>
      <c r="Y102" s="41"/>
      <c r="Z102" s="41"/>
      <c r="AA102" s="19" t="str">
        <f>IF(Table_Styles[[#This Row],[MT]]&lt;&gt;"",Table_Styles[[#This Row],[MT]],IF(Table_Styles[[#This Row],[MT Default]]&lt;&gt;"",Table_Styles[[#This Row],[MT Default]],""))</f>
        <v/>
      </c>
      <c r="AB102" s="41"/>
      <c r="AC102" s="41"/>
      <c r="AD102" s="19" t="str">
        <f>IF(Table_Styles[[#This Row],[MR]]&lt;&gt;"",Table_Styles[[#This Row],[MR]],IF(Table_Styles[[#This Row],[MR Default]]&lt;&gt;"",Table_Styles[[#This Row],[MR Default]],""))</f>
        <v/>
      </c>
      <c r="AE102" s="41"/>
      <c r="AF102" s="41"/>
      <c r="AG102" s="19" t="str">
        <f>IF(Table_Styles[[#This Row],[MB]]&lt;&gt;"",Table_Styles[[#This Row],[MB]],IF(Table_Styles[[#This Row],[MB Default]]&lt;&gt;"",Table_Styles[[#This Row],[MB Default]],""))</f>
        <v/>
      </c>
      <c r="AH102" s="41"/>
      <c r="AI102" s="41"/>
      <c r="AJ102" s="19" t="str">
        <f>IF(Table_Styles[[#This Row],[ML]]&lt;&gt;"",Table_Styles[[#This Row],[ML]],IF(Table_Styles[[#This Row],[ML Default]]&lt;&gt;"",Table_Styles[[#This Row],[ML Default]],""))</f>
        <v/>
      </c>
      <c r="AK102" s="41"/>
      <c r="AL102" s="41"/>
      <c r="AM102" s="19" t="str">
        <f>IF(Table_Styles[[#This Row],[PT]]&lt;&gt;"",Table_Styles[[#This Row],[PT]],IF(Table_Styles[[#This Row],[PT Default]]&lt;&gt;"",Table_Styles[[#This Row],[PT Default]],""))</f>
        <v/>
      </c>
      <c r="AN102" s="41"/>
      <c r="AO102" s="41"/>
      <c r="AP102" s="19" t="str">
        <f>IF(Table_Styles[[#This Row],[PR]]&lt;&gt;"",Table_Styles[[#This Row],[PR]],IF(Table_Styles[[#This Row],[PR Default]]&lt;&gt;"",Table_Styles[[#This Row],[PR Default]],""))</f>
        <v/>
      </c>
      <c r="AQ102" s="41"/>
      <c r="AR102" s="41"/>
      <c r="AS102" s="19" t="str">
        <f>IF(Table_Styles[[#This Row],[PB]]&lt;&gt;"",Table_Styles[[#This Row],[PB]],IF(Table_Styles[[#This Row],[PB Default]]&lt;&gt;"",Table_Styles[[#This Row],[PB Default]],""))</f>
        <v/>
      </c>
      <c r="AT102" s="41"/>
      <c r="AU102" s="41"/>
      <c r="AV102" s="19" t="str">
        <f>IF(Table_Styles[[#This Row],[PL]]&lt;&gt;"",Table_Styles[[#This Row],[PL]],IF(Table_Styles[[#This Row],[PL Default]]&lt;&gt;"",Table_Styles[[#This Row],[PL Default]],""))</f>
        <v/>
      </c>
      <c r="AW102" s="41"/>
      <c r="AX102" s="41"/>
      <c r="AY102" s="19" t="str">
        <f>IF(Table_Styles[[#This Row],[BT]]&lt;&gt;"",Table_Styles[[#This Row],[BT]],IF(Table_Styles[[#This Row],[BT Default]]&lt;&gt;"",Table_Styles[[#This Row],[BT Default]],""))</f>
        <v/>
      </c>
      <c r="AZ102" s="41"/>
      <c r="BA102" s="41"/>
      <c r="BB102" s="19" t="str">
        <f>IF(Table_Styles[[#This Row],[BR]]&lt;&gt;"",Table_Styles[[#This Row],[BR]],IF(Table_Styles[[#This Row],[BR Default]]&lt;&gt;"",Table_Styles[[#This Row],[BR Default]],""))</f>
        <v/>
      </c>
      <c r="BC102" s="41"/>
      <c r="BD102" s="41"/>
      <c r="BE102" s="19" t="str">
        <f>IF(Table_Styles[[#This Row],[BB]]&lt;&gt;"",Table_Styles[[#This Row],[BB]],IF(Table_Styles[[#This Row],[BB Default]]&lt;&gt;"",Table_Styles[[#This Row],[BB Default]],""))</f>
        <v/>
      </c>
      <c r="BF102" s="41"/>
      <c r="BG102" s="41"/>
      <c r="BH102" s="19" t="str">
        <f>IF(Table_Styles[[#This Row],[BL]]&lt;&gt;"",Table_Styles[[#This Row],[BL]],IF(Table_Styles[[#This Row],[BL Default]]&lt;&gt;"",Table_Styles[[#This Row],[BL Default]],""))</f>
        <v/>
      </c>
      <c r="BI102" s="41"/>
      <c r="BJ102" s="41"/>
      <c r="BK102" s="19" t="str">
        <f>IF(Table_Styles[[#This Row],[Width]]&lt;&gt;"",Table_Styles[[#This Row],[Width]],IF(Table_Styles[[#This Row],[Width Default]]&lt;&gt;"",Table_Styles[[#This Row],[Width Default]],""))</f>
        <v/>
      </c>
      <c r="BL102" s="41"/>
      <c r="BM102" s="41"/>
      <c r="BN102" s="19" t="str">
        <f>IF(Table_Styles[[#This Row],[Height]]&lt;&gt;"",Table_Styles[[#This Row],[Height]],IF(Table_Styles[[#This Row],[Height Default]]&lt;&gt;"",Table_Styles[[#This Row],[Height Default]],""))</f>
        <v/>
      </c>
      <c r="BO102" s="19"/>
      <c r="BP102" s="19"/>
      <c r="BQ102" s="19" t="str">
        <f>IF(Table_Styles[[#This Row],[Top]]&lt;&gt;"",Table_Styles[[#This Row],[Top]],IF(Table_Styles[[#This Row],[Top Default]]&lt;&gt;"",Table_Styles[[#This Row],[Top Default]],""))</f>
        <v/>
      </c>
      <c r="BR102" s="19"/>
      <c r="BS102" s="19"/>
      <c r="BT102" s="19" t="str">
        <f>IF(Table_Styles[[#This Row],[Right]]&lt;&gt;"",Table_Styles[[#This Row],[Right]],IF(Table_Styles[[#This Row],[Right Default]]&lt;&gt;"",Table_Styles[[#This Row],[Right Default]],""))</f>
        <v/>
      </c>
      <c r="BU102" s="19"/>
      <c r="BV102" s="19"/>
      <c r="BW102" s="19" t="str">
        <f>IF(Table_Styles[[#This Row],[Bottom]]&lt;&gt;"",Table_Styles[[#This Row],[Bottom]],IF(Table_Styles[[#This Row],[Bottom Default]]&lt;&gt;"",Table_Styles[[#This Row],[Bottom Default]],""))</f>
        <v/>
      </c>
      <c r="BX102" s="19"/>
      <c r="BY102" s="19"/>
      <c r="BZ102" s="19" t="str">
        <f>IF(Table_Styles[[#This Row],[Left]]&lt;&gt;"",Table_Styles[[#This Row],[Left]],IF(Table_Styles[[#This Row],[Left Default]]&lt;&gt;"",Table_Styles[[#This Row],[Left Default]],""))</f>
        <v/>
      </c>
      <c r="CA102" s="41"/>
      <c r="CB102" s="22" t="str">
        <f>IF(AND(Table_Styles[[#This Row],[Selector]]&lt;&gt;"",Table_Styles[[#This Row],[Font Family Used]]&lt;&gt;"",Table_Styles[[#This Row],[Font Weight Used]]&lt;&gt;""),Table_Styles[[#This Row],[Font Family Used]]&amp;" "&amp;Table_Styles[[#This Row],[Font Weight Used]],"")</f>
        <v/>
      </c>
      <c r="CC102" s="22" t="str">
        <f ca="1">IF(AND(Table_Styles[[#This Row],[Selector]],COUNTIF(OFFSET(CC:CC,0,0,ROW()-1,1),"="&amp;Table_Styles[[#This Row],[Font]])=0),Table_Styles[[#This Row],[Font]],"")</f>
        <v/>
      </c>
      <c r="CD102" s="22" t="str">
        <f ca="1">IF(Table_Styles[[#This Row],[Unique Font]]&lt;&gt;"",
"{""fontFamily"":"""&amp;Table_Styles[[#This Row],[Font Family Used]]&amp;""",""fontWeight"":"&amp;Table_Styles[[#This Row],[Font Weight Used]]&amp;"}","")</f>
        <v/>
      </c>
      <c r="CE10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#2a2a2a;background: #e0e0e0;border: none</v>
      </c>
      <c r="CF102" s="22" t="str">
        <f>IF(AND(Table_Styles[[#This Row],[Selector]]&lt;&gt;"", Table_Styles[[#This Row],[Config Properties]]&lt;&gt;""),
Table_Styles[[#This Row],[Selector]]&amp;" { "&amp;Table_Styles[[#This Row],[Config Properties]]&amp;" }","")</f>
        <v>.ui-widget-content .ui-state-hover { color: #2a2a2a;background: #e0e0e0;border: none }</v>
      </c>
      <c r="CG102" s="22" t="str">
        <f xml:space="preserve">
SUBSTITUTE(SUBSTITUTE(SUBSTITUTE(SUBSTITUTE(SUBSTITUTE(SUBSTITUTE(SUBSTITUTE(SUBSTITUTE(Table_Styles[[#This Row],[Config]],
" {","{"),
"{ ","{"),
" }","}"),
"} ","}"),
" ,",","),
", ",","),
" :",":"),
": ",":")</f>
        <v>.ui-widget-content .ui-state-hover{color:#2a2a2a;background:#e0e0e0;border:none}</v>
      </c>
    </row>
    <row r="103" spans="2:85" ht="21" customHeight="1">
      <c r="B103" s="22" t="s">
        <v>421</v>
      </c>
      <c r="C103" s="89" t="s">
        <v>422</v>
      </c>
      <c r="D103" s="41"/>
      <c r="E103" s="41"/>
      <c r="F103" s="19" t="str">
        <f>IF(Table_Styles[[#This Row],[Font Family]]&lt;&gt;"",Table_Styles[[#This Row],[Font Family]],IF(Table_Styles[[#This Row],[Font Family Default]]&lt;&gt;"",Table_Styles[[#This Row],[Font Family Default]],""))</f>
        <v/>
      </c>
      <c r="G103" s="41"/>
      <c r="H103" s="43"/>
      <c r="I103" s="19" t="str">
        <f>IF(Table_Styles[[#This Row],[Font Size]]&lt;&gt;"",Table_Styles[[#This Row],[Font Size]],IF(Table_Styles[[#This Row],[Font Size Default]]&lt;&gt;"",Table_Styles[[#This Row],[Font Size Default]],""))</f>
        <v/>
      </c>
      <c r="J103" s="41"/>
      <c r="K103" s="41"/>
      <c r="L103" s="19" t="str">
        <f>IF(Table_Styles[[#This Row],[Font Weight]]&lt;&gt;"",Table_Styles[[#This Row],[Font Weight]],IF(Table_Styles[[#This Row],[Font Weight Default]]&lt;&gt;"",Table_Styles[[#This Row],[Font Weight Default]],""))</f>
        <v/>
      </c>
      <c r="M103" s="41"/>
      <c r="N103" s="41" t="str">
        <f>Colour_Background_1</f>
        <v>#FFFFFF</v>
      </c>
      <c r="O103" s="19" t="str">
        <f>IF(Table_Styles[[#This Row],[Colour]]&lt;&gt;"",Table_Styles[[#This Row],[Colour]],IF(Table_Styles[[#This Row],[Colour Default]]&lt;&gt;"",Table_Styles[[#This Row],[Colour Default]],""))</f>
        <v>#FFFFFF</v>
      </c>
      <c r="P103" s="41"/>
      <c r="Q103" s="41" t="str">
        <f>Colour_Foreground_2</f>
        <v>#666666</v>
      </c>
      <c r="R103" s="19" t="str">
        <f>IF(Table_Styles[[#This Row],[Background]]&lt;&gt;"",Table_Styles[[#This Row],[Background]],IF(Table_Styles[[#This Row],[Background Default]]&lt;&gt;"",Table_Styles[[#This Row],[Background Default]],""))</f>
        <v>#666666</v>
      </c>
      <c r="S103" s="41"/>
      <c r="T103" s="41" t="s">
        <v>355</v>
      </c>
      <c r="U103" s="19" t="str">
        <f>IF(Table_Styles[[#This Row],[Border]]&lt;&gt;"",Table_Styles[[#This Row],[Border]],IF(Table_Styles[[#This Row],[Border Default]]&lt;&gt;"",Table_Styles[[#This Row],[Border Default]],""))</f>
        <v>none</v>
      </c>
      <c r="V103" s="41"/>
      <c r="W103" s="41"/>
      <c r="X103" s="19" t="str">
        <f>IF(Table_Styles[[#This Row],[Border Radius]]&lt;&gt;"",Table_Styles[[#This Row],[Border Radius]],IF(Table_Styles[[#This Row],[Border Radius Default]]&lt;&gt;"",Table_Styles[[#This Row],[Border Radius Default]],""))</f>
        <v/>
      </c>
      <c r="Y103" s="41"/>
      <c r="Z103" s="41"/>
      <c r="AA103" s="19" t="str">
        <f>IF(Table_Styles[[#This Row],[MT]]&lt;&gt;"",Table_Styles[[#This Row],[MT]],IF(Table_Styles[[#This Row],[MT Default]]&lt;&gt;"",Table_Styles[[#This Row],[MT Default]],""))</f>
        <v/>
      </c>
      <c r="AB103" s="41"/>
      <c r="AC103" s="41"/>
      <c r="AD103" s="19" t="str">
        <f>IF(Table_Styles[[#This Row],[MR]]&lt;&gt;"",Table_Styles[[#This Row],[MR]],IF(Table_Styles[[#This Row],[MR Default]]&lt;&gt;"",Table_Styles[[#This Row],[MR Default]],""))</f>
        <v/>
      </c>
      <c r="AE103" s="41"/>
      <c r="AF103" s="41"/>
      <c r="AG103" s="19" t="str">
        <f>IF(Table_Styles[[#This Row],[MB]]&lt;&gt;"",Table_Styles[[#This Row],[MB]],IF(Table_Styles[[#This Row],[MB Default]]&lt;&gt;"",Table_Styles[[#This Row],[MB Default]],""))</f>
        <v/>
      </c>
      <c r="AH103" s="41"/>
      <c r="AI103" s="41"/>
      <c r="AJ103" s="19" t="str">
        <f>IF(Table_Styles[[#This Row],[ML]]&lt;&gt;"",Table_Styles[[#This Row],[ML]],IF(Table_Styles[[#This Row],[ML Default]]&lt;&gt;"",Table_Styles[[#This Row],[ML Default]],""))</f>
        <v/>
      </c>
      <c r="AK103" s="41"/>
      <c r="AL103" s="41"/>
      <c r="AM103" s="19" t="str">
        <f>IF(Table_Styles[[#This Row],[PT]]&lt;&gt;"",Table_Styles[[#This Row],[PT]],IF(Table_Styles[[#This Row],[PT Default]]&lt;&gt;"",Table_Styles[[#This Row],[PT Default]],""))</f>
        <v/>
      </c>
      <c r="AN103" s="41"/>
      <c r="AO103" s="41"/>
      <c r="AP103" s="19" t="str">
        <f>IF(Table_Styles[[#This Row],[PR]]&lt;&gt;"",Table_Styles[[#This Row],[PR]],IF(Table_Styles[[#This Row],[PR Default]]&lt;&gt;"",Table_Styles[[#This Row],[PR Default]],""))</f>
        <v/>
      </c>
      <c r="AQ103" s="41"/>
      <c r="AR103" s="41"/>
      <c r="AS103" s="19" t="str">
        <f>IF(Table_Styles[[#This Row],[PB]]&lt;&gt;"",Table_Styles[[#This Row],[PB]],IF(Table_Styles[[#This Row],[PB Default]]&lt;&gt;"",Table_Styles[[#This Row],[PB Default]],""))</f>
        <v/>
      </c>
      <c r="AT103" s="41"/>
      <c r="AU103" s="41"/>
      <c r="AV103" s="19" t="str">
        <f>IF(Table_Styles[[#This Row],[PL]]&lt;&gt;"",Table_Styles[[#This Row],[PL]],IF(Table_Styles[[#This Row],[PL Default]]&lt;&gt;"",Table_Styles[[#This Row],[PL Default]],""))</f>
        <v/>
      </c>
      <c r="AW103" s="41"/>
      <c r="AX103" s="41"/>
      <c r="AY103" s="19" t="str">
        <f>IF(Table_Styles[[#This Row],[BT]]&lt;&gt;"",Table_Styles[[#This Row],[BT]],IF(Table_Styles[[#This Row],[BT Default]]&lt;&gt;"",Table_Styles[[#This Row],[BT Default]],""))</f>
        <v/>
      </c>
      <c r="AZ103" s="41"/>
      <c r="BA103" s="41"/>
      <c r="BB103" s="19" t="str">
        <f>IF(Table_Styles[[#This Row],[BR]]&lt;&gt;"",Table_Styles[[#This Row],[BR]],IF(Table_Styles[[#This Row],[BR Default]]&lt;&gt;"",Table_Styles[[#This Row],[BR Default]],""))</f>
        <v/>
      </c>
      <c r="BC103" s="41"/>
      <c r="BD103" s="41"/>
      <c r="BE103" s="19" t="str">
        <f>IF(Table_Styles[[#This Row],[BB]]&lt;&gt;"",Table_Styles[[#This Row],[BB]],IF(Table_Styles[[#This Row],[BB Default]]&lt;&gt;"",Table_Styles[[#This Row],[BB Default]],""))</f>
        <v/>
      </c>
      <c r="BF103" s="41"/>
      <c r="BG103" s="41"/>
      <c r="BH103" s="19" t="str">
        <f>IF(Table_Styles[[#This Row],[BL]]&lt;&gt;"",Table_Styles[[#This Row],[BL]],IF(Table_Styles[[#This Row],[BL Default]]&lt;&gt;"",Table_Styles[[#This Row],[BL Default]],""))</f>
        <v/>
      </c>
      <c r="BI103" s="41"/>
      <c r="BJ103" s="41"/>
      <c r="BK103" s="19" t="str">
        <f>IF(Table_Styles[[#This Row],[Width]]&lt;&gt;"",Table_Styles[[#This Row],[Width]],IF(Table_Styles[[#This Row],[Width Default]]&lt;&gt;"",Table_Styles[[#This Row],[Width Default]],""))</f>
        <v/>
      </c>
      <c r="BL103" s="41"/>
      <c r="BM103" s="41"/>
      <c r="BN103" s="19" t="str">
        <f>IF(Table_Styles[[#This Row],[Height]]&lt;&gt;"",Table_Styles[[#This Row],[Height]],IF(Table_Styles[[#This Row],[Height Default]]&lt;&gt;"",Table_Styles[[#This Row],[Height Default]],""))</f>
        <v/>
      </c>
      <c r="BO103" s="19"/>
      <c r="BP103" s="19"/>
      <c r="BQ103" s="19" t="str">
        <f>IF(Table_Styles[[#This Row],[Top]]&lt;&gt;"",Table_Styles[[#This Row],[Top]],IF(Table_Styles[[#This Row],[Top Default]]&lt;&gt;"",Table_Styles[[#This Row],[Top Default]],""))</f>
        <v/>
      </c>
      <c r="BR103" s="19"/>
      <c r="BS103" s="19"/>
      <c r="BT103" s="19" t="str">
        <f>IF(Table_Styles[[#This Row],[Right]]&lt;&gt;"",Table_Styles[[#This Row],[Right]],IF(Table_Styles[[#This Row],[Right Default]]&lt;&gt;"",Table_Styles[[#This Row],[Right Default]],""))</f>
        <v/>
      </c>
      <c r="BU103" s="19"/>
      <c r="BV103" s="19"/>
      <c r="BW103" s="19" t="str">
        <f>IF(Table_Styles[[#This Row],[Bottom]]&lt;&gt;"",Table_Styles[[#This Row],[Bottom]],IF(Table_Styles[[#This Row],[Bottom Default]]&lt;&gt;"",Table_Styles[[#This Row],[Bottom Default]],""))</f>
        <v/>
      </c>
      <c r="BX103" s="19"/>
      <c r="BY103" s="19"/>
      <c r="BZ103" s="19" t="str">
        <f>IF(Table_Styles[[#This Row],[Left]]&lt;&gt;"",Table_Styles[[#This Row],[Left]],IF(Table_Styles[[#This Row],[Left Default]]&lt;&gt;"",Table_Styles[[#This Row],[Left Default]],""))</f>
        <v/>
      </c>
      <c r="CA103" s="41"/>
      <c r="CB103" s="22" t="str">
        <f>IF(AND(Table_Styles[[#This Row],[Selector]]&lt;&gt;"",Table_Styles[[#This Row],[Font Family Used]]&lt;&gt;"",Table_Styles[[#This Row],[Font Weight Used]]&lt;&gt;""),Table_Styles[[#This Row],[Font Family Used]]&amp;" "&amp;Table_Styles[[#This Row],[Font Weight Used]],"")</f>
        <v/>
      </c>
      <c r="CC103" s="22" t="str">
        <f ca="1">IF(AND(Table_Styles[[#This Row],[Selector]],COUNTIF(OFFSET(CC:CC,0,0,ROW()-1,1),"="&amp;Table_Styles[[#This Row],[Font]])=0),Table_Styles[[#This Row],[Font]],"")</f>
        <v/>
      </c>
      <c r="CD103" s="22" t="str">
        <f ca="1">IF(Table_Styles[[#This Row],[Unique Font]]&lt;&gt;"",
"{""fontFamily"":"""&amp;Table_Styles[[#This Row],[Font Family Used]]&amp;""",""fontWeight"":"&amp;Table_Styles[[#This Row],[Font Weight Used]]&amp;"}","")</f>
        <v/>
      </c>
      <c r="CE10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#666666;border: none</v>
      </c>
      <c r="CF103" s="22" t="str">
        <f>IF(AND(Table_Styles[[#This Row],[Selector]]&lt;&gt;"", Table_Styles[[#This Row],[Config Properties]]&lt;&gt;""),
Table_Styles[[#This Row],[Selector]]&amp;" { "&amp;Table_Styles[[#This Row],[Config Properties]]&amp;" }","")</f>
        <v>.ui-widget-content .ui-state-highlight { color: #FFFFFF;background: #666666;border: none }</v>
      </c>
      <c r="CG103" s="22" t="str">
        <f xml:space="preserve">
SUBSTITUTE(SUBSTITUTE(SUBSTITUTE(SUBSTITUTE(SUBSTITUTE(SUBSTITUTE(SUBSTITUTE(SUBSTITUTE(Table_Styles[[#This Row],[Config]],
" {","{"),
"{ ","{"),
" }","}"),
"} ","}"),
" ,",","),
", ",","),
" :",":"),
": ",":")</f>
        <v>.ui-widget-content .ui-state-highlight{color:#FFFFFF;background:#666666;border:none}</v>
      </c>
    </row>
    <row r="104" spans="2:85" ht="21" customHeight="1">
      <c r="B104" s="22" t="s">
        <v>423</v>
      </c>
      <c r="C104" s="89" t="s">
        <v>424</v>
      </c>
      <c r="D104" s="41"/>
      <c r="E104" s="41"/>
      <c r="F104" s="19" t="str">
        <f>IF(Table_Styles[[#This Row],[Font Family]]&lt;&gt;"",Table_Styles[[#This Row],[Font Family]],IF(Table_Styles[[#This Row],[Font Family Default]]&lt;&gt;"",Table_Styles[[#This Row],[Font Family Default]],""))</f>
        <v/>
      </c>
      <c r="G104" s="41"/>
      <c r="H104" s="43"/>
      <c r="I104" s="19" t="str">
        <f>IF(Table_Styles[[#This Row],[Font Size]]&lt;&gt;"",Table_Styles[[#This Row],[Font Size]],IF(Table_Styles[[#This Row],[Font Size Default]]&lt;&gt;"",Table_Styles[[#This Row],[Font Size Default]],""))</f>
        <v/>
      </c>
      <c r="J104" s="41"/>
      <c r="K104" s="41"/>
      <c r="L104" s="19" t="str">
        <f>IF(Table_Styles[[#This Row],[Font Weight]]&lt;&gt;"",Table_Styles[[#This Row],[Font Weight]],IF(Table_Styles[[#This Row],[Font Weight Default]]&lt;&gt;"",Table_Styles[[#This Row],[Font Weight Default]],""))</f>
        <v/>
      </c>
      <c r="M104" s="41"/>
      <c r="N104" s="41" t="str">
        <f>Colour_Background_1</f>
        <v>#FFFFFF</v>
      </c>
      <c r="O104" s="19" t="str">
        <f>IF(Table_Styles[[#This Row],[Colour]]&lt;&gt;"",Table_Styles[[#This Row],[Colour]],IF(Table_Styles[[#This Row],[Colour Default]]&lt;&gt;"",Table_Styles[[#This Row],[Colour Default]],""))</f>
        <v>#FFFFFF</v>
      </c>
      <c r="P104" s="41"/>
      <c r="Q104" s="41" t="str">
        <f>Colour_Accent_1</f>
        <v>#2c6ec3</v>
      </c>
      <c r="R104" s="19" t="str">
        <f>IF(Table_Styles[[#This Row],[Background]]&lt;&gt;"",Table_Styles[[#This Row],[Background]],IF(Table_Styles[[#This Row],[Background Default]]&lt;&gt;"",Table_Styles[[#This Row],[Background Default]],""))</f>
        <v>#2c6ec3</v>
      </c>
      <c r="S104" s="41"/>
      <c r="T104" s="41" t="s">
        <v>355</v>
      </c>
      <c r="U104" s="19" t="str">
        <f>IF(Table_Styles[[#This Row],[Border]]&lt;&gt;"",Table_Styles[[#This Row],[Border]],IF(Table_Styles[[#This Row],[Border Default]]&lt;&gt;"",Table_Styles[[#This Row],[Border Default]],""))</f>
        <v>none</v>
      </c>
      <c r="V104" s="41"/>
      <c r="W104" s="41"/>
      <c r="X104" s="19" t="str">
        <f>IF(Table_Styles[[#This Row],[Border Radius]]&lt;&gt;"",Table_Styles[[#This Row],[Border Radius]],IF(Table_Styles[[#This Row],[Border Radius Default]]&lt;&gt;"",Table_Styles[[#This Row],[Border Radius Default]],""))</f>
        <v/>
      </c>
      <c r="Y104" s="41"/>
      <c r="Z104" s="41"/>
      <c r="AA104" s="19" t="str">
        <f>IF(Table_Styles[[#This Row],[MT]]&lt;&gt;"",Table_Styles[[#This Row],[MT]],IF(Table_Styles[[#This Row],[MT Default]]&lt;&gt;"",Table_Styles[[#This Row],[MT Default]],""))</f>
        <v/>
      </c>
      <c r="AB104" s="41"/>
      <c r="AC104" s="41"/>
      <c r="AD104" s="19" t="str">
        <f>IF(Table_Styles[[#This Row],[MR]]&lt;&gt;"",Table_Styles[[#This Row],[MR]],IF(Table_Styles[[#This Row],[MR Default]]&lt;&gt;"",Table_Styles[[#This Row],[MR Default]],""))</f>
        <v/>
      </c>
      <c r="AE104" s="41"/>
      <c r="AF104" s="41"/>
      <c r="AG104" s="19" t="str">
        <f>IF(Table_Styles[[#This Row],[MB]]&lt;&gt;"",Table_Styles[[#This Row],[MB]],IF(Table_Styles[[#This Row],[MB Default]]&lt;&gt;"",Table_Styles[[#This Row],[MB Default]],""))</f>
        <v/>
      </c>
      <c r="AH104" s="41"/>
      <c r="AI104" s="41"/>
      <c r="AJ104" s="19" t="str">
        <f>IF(Table_Styles[[#This Row],[ML]]&lt;&gt;"",Table_Styles[[#This Row],[ML]],IF(Table_Styles[[#This Row],[ML Default]]&lt;&gt;"",Table_Styles[[#This Row],[ML Default]],""))</f>
        <v/>
      </c>
      <c r="AK104" s="41"/>
      <c r="AL104" s="41"/>
      <c r="AM104" s="19" t="str">
        <f>IF(Table_Styles[[#This Row],[PT]]&lt;&gt;"",Table_Styles[[#This Row],[PT]],IF(Table_Styles[[#This Row],[PT Default]]&lt;&gt;"",Table_Styles[[#This Row],[PT Default]],""))</f>
        <v/>
      </c>
      <c r="AN104" s="41"/>
      <c r="AO104" s="41"/>
      <c r="AP104" s="19" t="str">
        <f>IF(Table_Styles[[#This Row],[PR]]&lt;&gt;"",Table_Styles[[#This Row],[PR]],IF(Table_Styles[[#This Row],[PR Default]]&lt;&gt;"",Table_Styles[[#This Row],[PR Default]],""))</f>
        <v/>
      </c>
      <c r="AQ104" s="41"/>
      <c r="AR104" s="41"/>
      <c r="AS104" s="19" t="str">
        <f>IF(Table_Styles[[#This Row],[PB]]&lt;&gt;"",Table_Styles[[#This Row],[PB]],IF(Table_Styles[[#This Row],[PB Default]]&lt;&gt;"",Table_Styles[[#This Row],[PB Default]],""))</f>
        <v/>
      </c>
      <c r="AT104" s="41"/>
      <c r="AU104" s="41"/>
      <c r="AV104" s="19" t="str">
        <f>IF(Table_Styles[[#This Row],[PL]]&lt;&gt;"",Table_Styles[[#This Row],[PL]],IF(Table_Styles[[#This Row],[PL Default]]&lt;&gt;"",Table_Styles[[#This Row],[PL Default]],""))</f>
        <v/>
      </c>
      <c r="AW104" s="41"/>
      <c r="AX104" s="41"/>
      <c r="AY104" s="19" t="str">
        <f>IF(Table_Styles[[#This Row],[BT]]&lt;&gt;"",Table_Styles[[#This Row],[BT]],IF(Table_Styles[[#This Row],[BT Default]]&lt;&gt;"",Table_Styles[[#This Row],[BT Default]],""))</f>
        <v/>
      </c>
      <c r="AZ104" s="41"/>
      <c r="BA104" s="41"/>
      <c r="BB104" s="19" t="str">
        <f>IF(Table_Styles[[#This Row],[BR]]&lt;&gt;"",Table_Styles[[#This Row],[BR]],IF(Table_Styles[[#This Row],[BR Default]]&lt;&gt;"",Table_Styles[[#This Row],[BR Default]],""))</f>
        <v/>
      </c>
      <c r="BC104" s="41"/>
      <c r="BD104" s="41"/>
      <c r="BE104" s="19" t="str">
        <f>IF(Table_Styles[[#This Row],[BB]]&lt;&gt;"",Table_Styles[[#This Row],[BB]],IF(Table_Styles[[#This Row],[BB Default]]&lt;&gt;"",Table_Styles[[#This Row],[BB Default]],""))</f>
        <v/>
      </c>
      <c r="BF104" s="41"/>
      <c r="BG104" s="41"/>
      <c r="BH104" s="19" t="str">
        <f>IF(Table_Styles[[#This Row],[BL]]&lt;&gt;"",Table_Styles[[#This Row],[BL]],IF(Table_Styles[[#This Row],[BL Default]]&lt;&gt;"",Table_Styles[[#This Row],[BL Default]],""))</f>
        <v/>
      </c>
      <c r="BI104" s="41"/>
      <c r="BJ104" s="41"/>
      <c r="BK104" s="19" t="str">
        <f>IF(Table_Styles[[#This Row],[Width]]&lt;&gt;"",Table_Styles[[#This Row],[Width]],IF(Table_Styles[[#This Row],[Width Default]]&lt;&gt;"",Table_Styles[[#This Row],[Width Default]],""))</f>
        <v/>
      </c>
      <c r="BL104" s="41"/>
      <c r="BM104" s="41"/>
      <c r="BN104" s="19" t="str">
        <f>IF(Table_Styles[[#This Row],[Height]]&lt;&gt;"",Table_Styles[[#This Row],[Height]],IF(Table_Styles[[#This Row],[Height Default]]&lt;&gt;"",Table_Styles[[#This Row],[Height Default]],""))</f>
        <v/>
      </c>
      <c r="BO104" s="19"/>
      <c r="BP104" s="19"/>
      <c r="BQ104" s="19" t="str">
        <f>IF(Table_Styles[[#This Row],[Top]]&lt;&gt;"",Table_Styles[[#This Row],[Top]],IF(Table_Styles[[#This Row],[Top Default]]&lt;&gt;"",Table_Styles[[#This Row],[Top Default]],""))</f>
        <v/>
      </c>
      <c r="BR104" s="19"/>
      <c r="BS104" s="19"/>
      <c r="BT104" s="19" t="str">
        <f>IF(Table_Styles[[#This Row],[Right]]&lt;&gt;"",Table_Styles[[#This Row],[Right]],IF(Table_Styles[[#This Row],[Right Default]]&lt;&gt;"",Table_Styles[[#This Row],[Right Default]],""))</f>
        <v/>
      </c>
      <c r="BU104" s="19"/>
      <c r="BV104" s="19"/>
      <c r="BW104" s="19" t="str">
        <f>IF(Table_Styles[[#This Row],[Bottom]]&lt;&gt;"",Table_Styles[[#This Row],[Bottom]],IF(Table_Styles[[#This Row],[Bottom Default]]&lt;&gt;"",Table_Styles[[#This Row],[Bottom Default]],""))</f>
        <v/>
      </c>
      <c r="BX104" s="19"/>
      <c r="BY104" s="19"/>
      <c r="BZ104" s="19" t="str">
        <f>IF(Table_Styles[[#This Row],[Left]]&lt;&gt;"",Table_Styles[[#This Row],[Left]],IF(Table_Styles[[#This Row],[Left Default]]&lt;&gt;"",Table_Styles[[#This Row],[Left Default]],""))</f>
        <v/>
      </c>
      <c r="CA104" s="41"/>
      <c r="CB104" s="22" t="str">
        <f>IF(AND(Table_Styles[[#This Row],[Selector]]&lt;&gt;"",Table_Styles[[#This Row],[Font Family Used]]&lt;&gt;"",Table_Styles[[#This Row],[Font Weight Used]]&lt;&gt;""),Table_Styles[[#This Row],[Font Family Used]]&amp;" "&amp;Table_Styles[[#This Row],[Font Weight Used]],"")</f>
        <v/>
      </c>
      <c r="CC104" s="22" t="str">
        <f ca="1">IF(AND(Table_Styles[[#This Row],[Selector]],COUNTIF(OFFSET(CC:CC,0,0,ROW()-1,1),"="&amp;Table_Styles[[#This Row],[Font]])=0),Table_Styles[[#This Row],[Font]],"")</f>
        <v/>
      </c>
      <c r="CD104" s="22" t="str">
        <f ca="1">IF(Table_Styles[[#This Row],[Unique Font]]&lt;&gt;"",
"{""fontFamily"":"""&amp;Table_Styles[[#This Row],[Font Family Used]]&amp;""",""fontWeight"":"&amp;Table_Styles[[#This Row],[Font Weight Used]]&amp;"}","")</f>
        <v/>
      </c>
      <c r="CE10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#2c6ec3;border: none</v>
      </c>
      <c r="CF104" s="22" t="str">
        <f>IF(AND(Table_Styles[[#This Row],[Selector]]&lt;&gt;"", Table_Styles[[#This Row],[Config Properties]]&lt;&gt;""),
Table_Styles[[#This Row],[Selector]]&amp;" { "&amp;Table_Styles[[#This Row],[Config Properties]]&amp;" }","")</f>
        <v>.ui-widget-content .ui-state-active { color: #FFFFFF;background: #2c6ec3;border: none }</v>
      </c>
      <c r="CG104" s="22" t="str">
        <f xml:space="preserve">
SUBSTITUTE(SUBSTITUTE(SUBSTITUTE(SUBSTITUTE(SUBSTITUTE(SUBSTITUTE(SUBSTITUTE(SUBSTITUTE(Table_Styles[[#This Row],[Config]],
" {","{"),
"{ ","{"),
" }","}"),
"} ","}"),
" ,",","),
", ",","),
" :",":"),
": ",":")</f>
        <v>.ui-widget-content .ui-state-active{color:#FFFFFF;background:#2c6ec3;border:none}</v>
      </c>
    </row>
    <row r="105" spans="2:85" ht="21.75" thickBot="1">
      <c r="B105" s="67" t="s">
        <v>64</v>
      </c>
      <c r="C105" s="67"/>
      <c r="D105" s="77"/>
      <c r="E105" s="77"/>
      <c r="F105" s="67" t="str">
        <f>IF(Table_Styles[[#This Row],[Font Family]]&lt;&gt;"",Table_Styles[[#This Row],[Font Family]],IF(Table_Styles[[#This Row],[Font Family Default]]&lt;&gt;"",Table_Styles[[#This Row],[Font Family Default]],""))</f>
        <v/>
      </c>
      <c r="G105" s="77"/>
      <c r="H105" s="77"/>
      <c r="I105" s="67" t="str">
        <f>IF(Table_Styles[[#This Row],[Font Size]]&lt;&gt;"",Table_Styles[[#This Row],[Font Size]],IF(Table_Styles[[#This Row],[Font Size Default]]&lt;&gt;"",Table_Styles[[#This Row],[Font Size Default]],""))</f>
        <v/>
      </c>
      <c r="J105" s="77"/>
      <c r="K105" s="77"/>
      <c r="L105" s="67" t="str">
        <f>IF(Table_Styles[[#This Row],[Font Weight]]&lt;&gt;"",Table_Styles[[#This Row],[Font Weight]],IF(Table_Styles[[#This Row],[Font Weight Default]]&lt;&gt;"",Table_Styles[[#This Row],[Font Weight Default]],""))</f>
        <v/>
      </c>
      <c r="M105" s="77"/>
      <c r="N105" s="77"/>
      <c r="O105" s="67" t="str">
        <f>IF(Table_Styles[[#This Row],[Colour]]&lt;&gt;"",Table_Styles[[#This Row],[Colour]],IF(Table_Styles[[#This Row],[Colour Default]]&lt;&gt;"",Table_Styles[[#This Row],[Colour Default]],""))</f>
        <v/>
      </c>
      <c r="P105" s="77"/>
      <c r="Q105" s="77"/>
      <c r="R105" s="67" t="str">
        <f>IF(Table_Styles[[#This Row],[Background]]&lt;&gt;"",Table_Styles[[#This Row],[Background]],IF(Table_Styles[[#This Row],[Background Default]]&lt;&gt;"",Table_Styles[[#This Row],[Background Default]],""))</f>
        <v/>
      </c>
      <c r="S105" s="77"/>
      <c r="T105" s="77"/>
      <c r="U105" s="67" t="str">
        <f>IF(Table_Styles[[#This Row],[Border]]&lt;&gt;"",Table_Styles[[#This Row],[Border]],IF(Table_Styles[[#This Row],[Border Default]]&lt;&gt;"",Table_Styles[[#This Row],[Border Default]],""))</f>
        <v/>
      </c>
      <c r="V105" s="77"/>
      <c r="W105" s="77"/>
      <c r="X105" s="67" t="str">
        <f>IF(Table_Styles[[#This Row],[Border Radius]]&lt;&gt;"",Table_Styles[[#This Row],[Border Radius]],IF(Table_Styles[[#This Row],[Border Radius Default]]&lt;&gt;"",Table_Styles[[#This Row],[Border Radius Default]],""))</f>
        <v/>
      </c>
      <c r="Y105" s="77"/>
      <c r="Z105" s="77"/>
      <c r="AA105" s="67" t="str">
        <f>IF(Table_Styles[[#This Row],[MT]]&lt;&gt;"",Table_Styles[[#This Row],[MT]],IF(Table_Styles[[#This Row],[MT Default]]&lt;&gt;"",Table_Styles[[#This Row],[MT Default]],""))</f>
        <v/>
      </c>
      <c r="AB105" s="77"/>
      <c r="AC105" s="77"/>
      <c r="AD105" s="67" t="str">
        <f>IF(Table_Styles[[#This Row],[MR]]&lt;&gt;"",Table_Styles[[#This Row],[MR]],IF(Table_Styles[[#This Row],[MR Default]]&lt;&gt;"",Table_Styles[[#This Row],[MR Default]],""))</f>
        <v/>
      </c>
      <c r="AE105" s="77"/>
      <c r="AF105" s="77"/>
      <c r="AG105" s="67" t="str">
        <f>IF(Table_Styles[[#This Row],[MB]]&lt;&gt;"",Table_Styles[[#This Row],[MB]],IF(Table_Styles[[#This Row],[MB Default]]&lt;&gt;"",Table_Styles[[#This Row],[MB Default]],""))</f>
        <v/>
      </c>
      <c r="AH105" s="77"/>
      <c r="AI105" s="77"/>
      <c r="AJ105" s="67" t="str">
        <f>IF(Table_Styles[[#This Row],[ML]]&lt;&gt;"",Table_Styles[[#This Row],[ML]],IF(Table_Styles[[#This Row],[ML Default]]&lt;&gt;"",Table_Styles[[#This Row],[ML Default]],""))</f>
        <v/>
      </c>
      <c r="AK105" s="77"/>
      <c r="AL105" s="77"/>
      <c r="AM105" s="67" t="str">
        <f>IF(Table_Styles[[#This Row],[PT]]&lt;&gt;"",Table_Styles[[#This Row],[PT]],IF(Table_Styles[[#This Row],[PT Default]]&lt;&gt;"",Table_Styles[[#This Row],[PT Default]],""))</f>
        <v/>
      </c>
      <c r="AN105" s="77"/>
      <c r="AO105" s="77"/>
      <c r="AP105" s="67" t="str">
        <f>IF(Table_Styles[[#This Row],[PR]]&lt;&gt;"",Table_Styles[[#This Row],[PR]],IF(Table_Styles[[#This Row],[PR Default]]&lt;&gt;"",Table_Styles[[#This Row],[PR Default]],""))</f>
        <v/>
      </c>
      <c r="AQ105" s="77"/>
      <c r="AR105" s="77"/>
      <c r="AS105" s="67" t="str">
        <f>IF(Table_Styles[[#This Row],[PB]]&lt;&gt;"",Table_Styles[[#This Row],[PB]],IF(Table_Styles[[#This Row],[PB Default]]&lt;&gt;"",Table_Styles[[#This Row],[PB Default]],""))</f>
        <v/>
      </c>
      <c r="AT105" s="77"/>
      <c r="AU105" s="77"/>
      <c r="AV105" s="67" t="str">
        <f>IF(Table_Styles[[#This Row],[PL]]&lt;&gt;"",Table_Styles[[#This Row],[PL]],IF(Table_Styles[[#This Row],[PL Default]]&lt;&gt;"",Table_Styles[[#This Row],[PL Default]],""))</f>
        <v/>
      </c>
      <c r="AW105" s="77"/>
      <c r="AX105" s="77"/>
      <c r="AY105" s="67" t="str">
        <f>IF(Table_Styles[[#This Row],[BT]]&lt;&gt;"",Table_Styles[[#This Row],[BT]],IF(Table_Styles[[#This Row],[BT Default]]&lt;&gt;"",Table_Styles[[#This Row],[BT Default]],""))</f>
        <v/>
      </c>
      <c r="AZ105" s="77"/>
      <c r="BA105" s="77"/>
      <c r="BB105" s="67" t="str">
        <f>IF(Table_Styles[[#This Row],[BR]]&lt;&gt;"",Table_Styles[[#This Row],[BR]],IF(Table_Styles[[#This Row],[BR Default]]&lt;&gt;"",Table_Styles[[#This Row],[BR Default]],""))</f>
        <v/>
      </c>
      <c r="BC105" s="77"/>
      <c r="BD105" s="77"/>
      <c r="BE105" s="67" t="str">
        <f>IF(Table_Styles[[#This Row],[BB]]&lt;&gt;"",Table_Styles[[#This Row],[BB]],IF(Table_Styles[[#This Row],[BB Default]]&lt;&gt;"",Table_Styles[[#This Row],[BB Default]],""))</f>
        <v/>
      </c>
      <c r="BF105" s="77"/>
      <c r="BG105" s="77"/>
      <c r="BH105" s="67" t="str">
        <f>IF(Table_Styles[[#This Row],[BL]]&lt;&gt;"",Table_Styles[[#This Row],[BL]],IF(Table_Styles[[#This Row],[BL Default]]&lt;&gt;"",Table_Styles[[#This Row],[BL Default]],""))</f>
        <v/>
      </c>
      <c r="BI105" s="77"/>
      <c r="BJ105" s="77"/>
      <c r="BK105" s="67" t="str">
        <f>IF(Table_Styles[[#This Row],[Width]]&lt;&gt;"",Table_Styles[[#This Row],[Width]],IF(Table_Styles[[#This Row],[Width Default]]&lt;&gt;"",Table_Styles[[#This Row],[Width Default]],""))</f>
        <v/>
      </c>
      <c r="BL105" s="77"/>
      <c r="BM105" s="77"/>
      <c r="BN105" s="67" t="str">
        <f>IF(Table_Styles[[#This Row],[Height]]&lt;&gt;"",Table_Styles[[#This Row],[Height]],IF(Table_Styles[[#This Row],[Height Default]]&lt;&gt;"",Table_Styles[[#This Row],[Height Default]],""))</f>
        <v/>
      </c>
      <c r="BO105" s="67"/>
      <c r="BP105" s="67"/>
      <c r="BQ105" s="67" t="str">
        <f>IF(Table_Styles[[#This Row],[Top]]&lt;&gt;"",Table_Styles[[#This Row],[Top]],IF(Table_Styles[[#This Row],[Top Default]]&lt;&gt;"",Table_Styles[[#This Row],[Top Default]],""))</f>
        <v/>
      </c>
      <c r="BR105" s="67"/>
      <c r="BS105" s="67"/>
      <c r="BT105" s="67" t="str">
        <f>IF(Table_Styles[[#This Row],[Right]]&lt;&gt;"",Table_Styles[[#This Row],[Right]],IF(Table_Styles[[#This Row],[Right Default]]&lt;&gt;"",Table_Styles[[#This Row],[Right Default]],""))</f>
        <v/>
      </c>
      <c r="BU105" s="67"/>
      <c r="BV105" s="67"/>
      <c r="BW105" s="67" t="str">
        <f>IF(Table_Styles[[#This Row],[Bottom]]&lt;&gt;"",Table_Styles[[#This Row],[Bottom]],IF(Table_Styles[[#This Row],[Bottom Default]]&lt;&gt;"",Table_Styles[[#This Row],[Bottom Default]],""))</f>
        <v/>
      </c>
      <c r="BX105" s="67"/>
      <c r="BY105" s="67"/>
      <c r="BZ105" s="67" t="str">
        <f>IF(Table_Styles[[#This Row],[Left]]&lt;&gt;"",Table_Styles[[#This Row],[Left]],IF(Table_Styles[[#This Row],[Left Default]]&lt;&gt;"",Table_Styles[[#This Row],[Left Default]],""))</f>
        <v/>
      </c>
      <c r="CA105" s="77"/>
      <c r="CB105" s="67" t="str">
        <f>IF(AND(Table_Styles[[#This Row],[Selector]]&lt;&gt;"",Table_Styles[[#This Row],[Font Family Used]]&lt;&gt;"",Table_Styles[[#This Row],[Font Weight Used]]&lt;&gt;""),Table_Styles[[#This Row],[Font Family Used]]&amp;" "&amp;Table_Styles[[#This Row],[Font Weight Used]],"")</f>
        <v/>
      </c>
      <c r="CC105" s="67" t="str">
        <f ca="1">IF(AND(Table_Styles[[#This Row],[Selector]],COUNTIF(OFFSET(CC:CC,0,0,ROW()-1,1),"="&amp;Table_Styles[[#This Row],[Font]])=0),Table_Styles[[#This Row],[Font]],"")</f>
        <v/>
      </c>
      <c r="CD105" s="67" t="str">
        <f ca="1">IF(Table_Styles[[#This Row],[Unique Font]]&lt;&gt;"",
"{""fontFamily"":"""&amp;Table_Styles[[#This Row],[Font Family Used]]&amp;""",""fontWeight"":"&amp;Table_Styles[[#This Row],[Font Weight Used]]&amp;"}","")</f>
        <v/>
      </c>
      <c r="CE105"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5" s="67" t="str">
        <f>IF(AND(Table_Styles[[#This Row],[Selector]]&lt;&gt;"", Table_Styles[[#This Row],[Config Properties]]&lt;&gt;""),
Table_Styles[[#This Row],[Selector]]&amp;" { "&amp;Table_Styles[[#This Row],[Config Properties]]&amp;" }","")</f>
        <v/>
      </c>
      <c r="CG105" s="67" t="str">
        <f xml:space="preserve">
SUBSTITUTE(SUBSTITUTE(SUBSTITUTE(SUBSTITUTE(SUBSTITUTE(SUBSTITUTE(SUBSTITUTE(SUBSTITUTE(Table_Styles[[#This Row],[Config]],
" {","{"),
"{ ","{"),
" }","}"),
"} ","}"),
" ,",","),
", ",","),
" :",":"),
": ",":")</f>
        <v/>
      </c>
    </row>
    <row r="106" spans="2:85" ht="21" customHeight="1">
      <c r="B106" s="44" t="s">
        <v>408</v>
      </c>
      <c r="C106" s="44" t="s">
        <v>425</v>
      </c>
      <c r="D106" s="41"/>
      <c r="E106" s="41"/>
      <c r="F106" s="19" t="str">
        <f>IF(Table_Styles[[#This Row],[Font Family]]&lt;&gt;"",Table_Styles[[#This Row],[Font Family]],IF(Table_Styles[[#This Row],[Font Family Default]]&lt;&gt;"",Table_Styles[[#This Row],[Font Family Default]],""))</f>
        <v/>
      </c>
      <c r="G106" s="41"/>
      <c r="H106" s="41"/>
      <c r="I106" s="19" t="str">
        <f>IF(Table_Styles[[#This Row],[Font Size]]&lt;&gt;"",Table_Styles[[#This Row],[Font Size]],IF(Table_Styles[[#This Row],[Font Size Default]]&lt;&gt;"",Table_Styles[[#This Row],[Font Size Default]],""))</f>
        <v/>
      </c>
      <c r="J106" s="41"/>
      <c r="K106" s="41"/>
      <c r="L106" s="19" t="str">
        <f>IF(Table_Styles[[#This Row],[Font Weight]]&lt;&gt;"",Table_Styles[[#This Row],[Font Weight]],IF(Table_Styles[[#This Row],[Font Weight Default]]&lt;&gt;"",Table_Styles[[#This Row],[Font Weight Default]],""))</f>
        <v/>
      </c>
      <c r="M106" s="41"/>
      <c r="N106" s="41"/>
      <c r="O106" s="19" t="str">
        <f>IF(Table_Styles[[#This Row],[Colour]]&lt;&gt;"",Table_Styles[[#This Row],[Colour]],IF(Table_Styles[[#This Row],[Colour Default]]&lt;&gt;"",Table_Styles[[#This Row],[Colour Default]],""))</f>
        <v/>
      </c>
      <c r="P106" s="41"/>
      <c r="Q106" s="41"/>
      <c r="R106" s="19" t="str">
        <f>IF(Table_Styles[[#This Row],[Background]]&lt;&gt;"",Table_Styles[[#This Row],[Background]],IF(Table_Styles[[#This Row],[Background Default]]&lt;&gt;"",Table_Styles[[#This Row],[Background Default]],""))</f>
        <v/>
      </c>
      <c r="S106" s="19"/>
      <c r="T106" s="41"/>
      <c r="U106" s="19" t="str">
        <f>IF(Table_Styles[[#This Row],[Border]]&lt;&gt;"",Table_Styles[[#This Row],[Border]],IF(Table_Styles[[#This Row],[Border Default]]&lt;&gt;"",Table_Styles[[#This Row],[Border Default]],""))</f>
        <v/>
      </c>
      <c r="V106" s="41"/>
      <c r="W106" s="41"/>
      <c r="X106" s="19" t="str">
        <f>IF(Table_Styles[[#This Row],[Border Radius]]&lt;&gt;"",Table_Styles[[#This Row],[Border Radius]],IF(Table_Styles[[#This Row],[Border Radius Default]]&lt;&gt;"",Table_Styles[[#This Row],[Border Radius Default]],""))</f>
        <v/>
      </c>
      <c r="Y106" s="41"/>
      <c r="Z106" s="43" t="s">
        <v>339</v>
      </c>
      <c r="AA106" s="19" t="str">
        <f>IF(Table_Styles[[#This Row],[MT]]&lt;&gt;"",Table_Styles[[#This Row],[MT]],IF(Table_Styles[[#This Row],[MT Default]]&lt;&gt;"",Table_Styles[[#This Row],[MT Default]],""))</f>
        <v>10px</v>
      </c>
      <c r="AB106" s="41"/>
      <c r="AC106" s="41"/>
      <c r="AD106" s="19" t="str">
        <f>IF(Table_Styles[[#This Row],[MR]]&lt;&gt;"",Table_Styles[[#This Row],[MR]],IF(Table_Styles[[#This Row],[MR Default]]&lt;&gt;"",Table_Styles[[#This Row],[MR Default]],""))</f>
        <v/>
      </c>
      <c r="AE106" s="41"/>
      <c r="AF106" s="41"/>
      <c r="AG106" s="19" t="str">
        <f>IF(Table_Styles[[#This Row],[MB]]&lt;&gt;"",Table_Styles[[#This Row],[MB]],IF(Table_Styles[[#This Row],[MB Default]]&lt;&gt;"",Table_Styles[[#This Row],[MB Default]],""))</f>
        <v/>
      </c>
      <c r="AH106" s="41"/>
      <c r="AI106" s="41"/>
      <c r="AJ106" s="19" t="str">
        <f>IF(Table_Styles[[#This Row],[ML]]&lt;&gt;"",Table_Styles[[#This Row],[ML]],IF(Table_Styles[[#This Row],[ML Default]]&lt;&gt;"",Table_Styles[[#This Row],[ML Default]],""))</f>
        <v/>
      </c>
      <c r="AK106" s="41"/>
      <c r="AL106" s="41"/>
      <c r="AM106" s="19" t="str">
        <f>IF(Table_Styles[[#This Row],[PT]]&lt;&gt;"",Table_Styles[[#This Row],[PT]],IF(Table_Styles[[#This Row],[PT Default]]&lt;&gt;"",Table_Styles[[#This Row],[PT Default]],""))</f>
        <v/>
      </c>
      <c r="AN106" s="41"/>
      <c r="AO106" s="41"/>
      <c r="AP106" s="19" t="str">
        <f>IF(Table_Styles[[#This Row],[PR]]&lt;&gt;"",Table_Styles[[#This Row],[PR]],IF(Table_Styles[[#This Row],[PR Default]]&lt;&gt;"",Table_Styles[[#This Row],[PR Default]],""))</f>
        <v/>
      </c>
      <c r="AQ106" s="41"/>
      <c r="AR106" s="41"/>
      <c r="AS106" s="19" t="str">
        <f>IF(Table_Styles[[#This Row],[PB]]&lt;&gt;"",Table_Styles[[#This Row],[PB]],IF(Table_Styles[[#This Row],[PB Default]]&lt;&gt;"",Table_Styles[[#This Row],[PB Default]],""))</f>
        <v/>
      </c>
      <c r="AT106" s="41"/>
      <c r="AU106" s="41"/>
      <c r="AV106" s="19" t="str">
        <f>IF(Table_Styles[[#This Row],[PL]]&lt;&gt;"",Table_Styles[[#This Row],[PL]],IF(Table_Styles[[#This Row],[PL Default]]&lt;&gt;"",Table_Styles[[#This Row],[PL Default]],""))</f>
        <v/>
      </c>
      <c r="AW106" s="41"/>
      <c r="AX106" s="41"/>
      <c r="AY106" s="19" t="str">
        <f>IF(Table_Styles[[#This Row],[BT]]&lt;&gt;"",Table_Styles[[#This Row],[BT]],IF(Table_Styles[[#This Row],[BT Default]]&lt;&gt;"",Table_Styles[[#This Row],[BT Default]],""))</f>
        <v/>
      </c>
      <c r="AZ106" s="41"/>
      <c r="BA106" s="41"/>
      <c r="BB106" s="19" t="str">
        <f>IF(Table_Styles[[#This Row],[BR]]&lt;&gt;"",Table_Styles[[#This Row],[BR]],IF(Table_Styles[[#This Row],[BR Default]]&lt;&gt;"",Table_Styles[[#This Row],[BR Default]],""))</f>
        <v/>
      </c>
      <c r="BC106" s="41"/>
      <c r="BD106" s="41"/>
      <c r="BE106" s="19" t="str">
        <f>IF(Table_Styles[[#This Row],[BB]]&lt;&gt;"",Table_Styles[[#This Row],[BB]],IF(Table_Styles[[#This Row],[BB Default]]&lt;&gt;"",Table_Styles[[#This Row],[BB Default]],""))</f>
        <v/>
      </c>
      <c r="BF106" s="41"/>
      <c r="BG106" s="41"/>
      <c r="BH106" s="19" t="str">
        <f>IF(Table_Styles[[#This Row],[BL]]&lt;&gt;"",Table_Styles[[#This Row],[BL]],IF(Table_Styles[[#This Row],[BL Default]]&lt;&gt;"",Table_Styles[[#This Row],[BL Default]],""))</f>
        <v/>
      </c>
      <c r="BI106" s="41"/>
      <c r="BJ106" s="41"/>
      <c r="BK106" s="19" t="str">
        <f>IF(Table_Styles[[#This Row],[Width]]&lt;&gt;"",Table_Styles[[#This Row],[Width]],IF(Table_Styles[[#This Row],[Width Default]]&lt;&gt;"",Table_Styles[[#This Row],[Width Default]],""))</f>
        <v/>
      </c>
      <c r="BL106" s="41"/>
      <c r="BM106" s="43"/>
      <c r="BN106" s="19" t="str">
        <f>IF(Table_Styles[[#This Row],[Height]]&lt;&gt;"",Table_Styles[[#This Row],[Height]],IF(Table_Styles[[#This Row],[Height Default]]&lt;&gt;"",Table_Styles[[#This Row],[Height Default]],""))</f>
        <v/>
      </c>
      <c r="BO106" s="19"/>
      <c r="BP106" s="19"/>
      <c r="BQ106" s="19" t="str">
        <f>IF(Table_Styles[[#This Row],[Top]]&lt;&gt;"",Table_Styles[[#This Row],[Top]],IF(Table_Styles[[#This Row],[Top Default]]&lt;&gt;"",Table_Styles[[#This Row],[Top Default]],""))</f>
        <v/>
      </c>
      <c r="BR106" s="19"/>
      <c r="BS106" s="19"/>
      <c r="BT106" s="19" t="str">
        <f>IF(Table_Styles[[#This Row],[Right]]&lt;&gt;"",Table_Styles[[#This Row],[Right]],IF(Table_Styles[[#This Row],[Right Default]]&lt;&gt;"",Table_Styles[[#This Row],[Right Default]],""))</f>
        <v/>
      </c>
      <c r="BU106" s="19"/>
      <c r="BV106" s="19"/>
      <c r="BW106" s="19" t="str">
        <f>IF(Table_Styles[[#This Row],[Bottom]]&lt;&gt;"",Table_Styles[[#This Row],[Bottom]],IF(Table_Styles[[#This Row],[Bottom Default]]&lt;&gt;"",Table_Styles[[#This Row],[Bottom Default]],""))</f>
        <v/>
      </c>
      <c r="BX106" s="19"/>
      <c r="BY106" s="19"/>
      <c r="BZ106" s="19" t="str">
        <f>IF(Table_Styles[[#This Row],[Left]]&lt;&gt;"",Table_Styles[[#This Row],[Left]],IF(Table_Styles[[#This Row],[Left Default]]&lt;&gt;"",Table_Styles[[#This Row],[Left Default]],""))</f>
        <v/>
      </c>
      <c r="CA106" s="41"/>
      <c r="CB106" s="22" t="str">
        <f>IF(AND(Table_Styles[[#This Row],[Selector]]&lt;&gt;"",Table_Styles[[#This Row],[Font Family Used]]&lt;&gt;"",Table_Styles[[#This Row],[Font Weight Used]]&lt;&gt;""),Table_Styles[[#This Row],[Font Family Used]]&amp;" "&amp;Table_Styles[[#This Row],[Font Weight Used]],"")</f>
        <v/>
      </c>
      <c r="CC106" s="22" t="str">
        <f ca="1">IF(AND(Table_Styles[[#This Row],[Selector]],COUNTIF(OFFSET(CC:CC,0,0,ROW()-1,1),"="&amp;Table_Styles[[#This Row],[Font]])=0),Table_Styles[[#This Row],[Font]],"")</f>
        <v/>
      </c>
      <c r="CD106" s="22" t="str">
        <f ca="1">IF(Table_Styles[[#This Row],[Unique Font]]&lt;&gt;"",
"{""fontFamily"":"""&amp;Table_Styles[[#This Row],[Font Family Used]]&amp;""",""fontWeight"":"&amp;Table_Styles[[#This Row],[Font Weight Used]]&amp;"}","")</f>
        <v/>
      </c>
      <c r="CE10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06" s="22" t="str">
        <f>IF(AND(Table_Styles[[#This Row],[Selector]]&lt;&gt;"", Table_Styles[[#This Row],[Config Properties]]&lt;&gt;""),
Table_Styles[[#This Row],[Selector]]&amp;" { "&amp;Table_Styles[[#This Row],[Config Properties]]&amp;" }","")</f>
        <v>formly-field radio-field { margin-top: 10px }</v>
      </c>
      <c r="CG106" s="22" t="str">
        <f xml:space="preserve">
SUBSTITUTE(SUBSTITUTE(SUBSTITUTE(SUBSTITUTE(SUBSTITUTE(SUBSTITUTE(SUBSTITUTE(SUBSTITUTE(Table_Styles[[#This Row],[Config]],
" {","{"),
"{ ","{"),
" }","}"),
"} ","}"),
" ,",","),
", ",","),
" :",":"),
": ",":")</f>
        <v>formly-field radio-field{margin-top:10px}</v>
      </c>
    </row>
    <row r="107" spans="2:85" ht="21" customHeight="1">
      <c r="B107" s="44" t="s">
        <v>18</v>
      </c>
      <c r="C107" s="89" t="s">
        <v>426</v>
      </c>
      <c r="D107" s="41"/>
      <c r="E107" s="41" t="str">
        <f>Settings_Styling_Font_Body_Text</f>
        <v>Roboto</v>
      </c>
      <c r="F107" s="19" t="str">
        <f>IF(Table_Styles[[#This Row],[Font Family]]&lt;&gt;"",Table_Styles[[#This Row],[Font Family]],IF(Table_Styles[[#This Row],[Font Family Default]]&lt;&gt;"",Table_Styles[[#This Row],[Font Family Default]],""))</f>
        <v>Roboto</v>
      </c>
      <c r="G107" s="41"/>
      <c r="H107" s="125" t="s">
        <v>406</v>
      </c>
      <c r="I107" s="19" t="str">
        <f>IF(Table_Styles[[#This Row],[Font Size]]&lt;&gt;"",Table_Styles[[#This Row],[Font Size]],IF(Table_Styles[[#This Row],[Font Size Default]]&lt;&gt;"",Table_Styles[[#This Row],[Font Size Default]],""))</f>
        <v>16px</v>
      </c>
      <c r="J107" s="41"/>
      <c r="K107" s="41">
        <f>Settings_Styling_Font_Weight_Body_Text</f>
        <v>400</v>
      </c>
      <c r="L107" s="19">
        <f>IF(Table_Styles[[#This Row],[Font Weight]]&lt;&gt;"",Table_Styles[[#This Row],[Font Weight]],IF(Table_Styles[[#This Row],[Font Weight Default]]&lt;&gt;"",Table_Styles[[#This Row],[Font Weight Default]],""))</f>
        <v>400</v>
      </c>
      <c r="M107" s="41"/>
      <c r="N107" s="41" t="str">
        <f>Colour_Foreground_1</f>
        <v>#2a2a2a</v>
      </c>
      <c r="O107" s="19" t="str">
        <f>IF(Table_Styles[[#This Row],[Colour]]&lt;&gt;"",Table_Styles[[#This Row],[Colour]],IF(Table_Styles[[#This Row],[Colour Default]]&lt;&gt;"",Table_Styles[[#This Row],[Colour Default]],""))</f>
        <v>#2a2a2a</v>
      </c>
      <c r="P107" s="41"/>
      <c r="Q107" s="41"/>
      <c r="R107" s="19" t="str">
        <f>IF(Table_Styles[[#This Row],[Background]]&lt;&gt;"",Table_Styles[[#This Row],[Background]],IF(Table_Styles[[#This Row],[Background Default]]&lt;&gt;"",Table_Styles[[#This Row],[Background Default]],""))</f>
        <v/>
      </c>
      <c r="S107" s="41"/>
      <c r="T107" s="41"/>
      <c r="U107" s="19" t="str">
        <f>IF(Table_Styles[[#This Row],[Border]]&lt;&gt;"",Table_Styles[[#This Row],[Border]],IF(Table_Styles[[#This Row],[Border Default]]&lt;&gt;"",Table_Styles[[#This Row],[Border Default]],""))</f>
        <v/>
      </c>
      <c r="V107" s="41"/>
      <c r="W107" s="41"/>
      <c r="X107" s="19" t="str">
        <f>IF(Table_Styles[[#This Row],[Border Radius]]&lt;&gt;"",Table_Styles[[#This Row],[Border Radius]],IF(Table_Styles[[#This Row],[Border Radius Default]]&lt;&gt;"",Table_Styles[[#This Row],[Border Radius Default]],""))</f>
        <v/>
      </c>
      <c r="Y107" s="41"/>
      <c r="Z107" s="41"/>
      <c r="AA107" s="19" t="str">
        <f>IF(Table_Styles[[#This Row],[MT]]&lt;&gt;"",Table_Styles[[#This Row],[MT]],IF(Table_Styles[[#This Row],[MT Default]]&lt;&gt;"",Table_Styles[[#This Row],[MT Default]],""))</f>
        <v/>
      </c>
      <c r="AB107" s="41"/>
      <c r="AC107" s="41"/>
      <c r="AD107" s="19" t="str">
        <f>IF(Table_Styles[[#This Row],[MR]]&lt;&gt;"",Table_Styles[[#This Row],[MR]],IF(Table_Styles[[#This Row],[MR Default]]&lt;&gt;"",Table_Styles[[#This Row],[MR Default]],""))</f>
        <v/>
      </c>
      <c r="AE107" s="41"/>
      <c r="AF107" s="43" t="s">
        <v>376</v>
      </c>
      <c r="AG107" s="19" t="str">
        <f>IF(Table_Styles[[#This Row],[MB]]&lt;&gt;"",Table_Styles[[#This Row],[MB]],IF(Table_Styles[[#This Row],[MB Default]]&lt;&gt;"",Table_Styles[[#This Row],[MB Default]],""))</f>
        <v>3px</v>
      </c>
      <c r="AH107" s="41"/>
      <c r="AI107" s="43" t="s">
        <v>339</v>
      </c>
      <c r="AJ107" s="19" t="str">
        <f>IF(Table_Styles[[#This Row],[ML]]&lt;&gt;"",Table_Styles[[#This Row],[ML]],IF(Table_Styles[[#This Row],[ML Default]]&lt;&gt;"",Table_Styles[[#This Row],[ML Default]],""))</f>
        <v>10px</v>
      </c>
      <c r="AK107" s="41"/>
      <c r="AL107" s="41" t="s">
        <v>376</v>
      </c>
      <c r="AM107" s="19" t="str">
        <f>IF(Table_Styles[[#This Row],[PT]]&lt;&gt;"",Table_Styles[[#This Row],[PT]],IF(Table_Styles[[#This Row],[PT Default]]&lt;&gt;"",Table_Styles[[#This Row],[PT Default]],""))</f>
        <v>3px</v>
      </c>
      <c r="AN107" s="41"/>
      <c r="AO107" s="41"/>
      <c r="AP107" s="19" t="str">
        <f>IF(Table_Styles[[#This Row],[PR]]&lt;&gt;"",Table_Styles[[#This Row],[PR]],IF(Table_Styles[[#This Row],[PR Default]]&lt;&gt;"",Table_Styles[[#This Row],[PR Default]],""))</f>
        <v/>
      </c>
      <c r="AQ107" s="41"/>
      <c r="AR107" s="41"/>
      <c r="AS107" s="19" t="str">
        <f>IF(Table_Styles[[#This Row],[PB]]&lt;&gt;"",Table_Styles[[#This Row],[PB]],IF(Table_Styles[[#This Row],[PB Default]]&lt;&gt;"",Table_Styles[[#This Row],[PB Default]],""))</f>
        <v/>
      </c>
      <c r="AT107" s="41"/>
      <c r="AU107" s="41"/>
      <c r="AV107" s="19" t="str">
        <f>IF(Table_Styles[[#This Row],[PL]]&lt;&gt;"",Table_Styles[[#This Row],[PL]],IF(Table_Styles[[#This Row],[PL Default]]&lt;&gt;"",Table_Styles[[#This Row],[PL Default]],""))</f>
        <v/>
      </c>
      <c r="AW107" s="41"/>
      <c r="AX107" s="41"/>
      <c r="AY107" s="19" t="str">
        <f>IF(Table_Styles[[#This Row],[BT]]&lt;&gt;"",Table_Styles[[#This Row],[BT]],IF(Table_Styles[[#This Row],[BT Default]]&lt;&gt;"",Table_Styles[[#This Row],[BT Default]],""))</f>
        <v/>
      </c>
      <c r="AZ107" s="41"/>
      <c r="BA107" s="41"/>
      <c r="BB107" s="19" t="str">
        <f>IF(Table_Styles[[#This Row],[BR]]&lt;&gt;"",Table_Styles[[#This Row],[BR]],IF(Table_Styles[[#This Row],[BR Default]]&lt;&gt;"",Table_Styles[[#This Row],[BR Default]],""))</f>
        <v/>
      </c>
      <c r="BC107" s="41"/>
      <c r="BD107" s="41"/>
      <c r="BE107" s="19" t="str">
        <f>IF(Table_Styles[[#This Row],[BB]]&lt;&gt;"",Table_Styles[[#This Row],[BB]],IF(Table_Styles[[#This Row],[BB Default]]&lt;&gt;"",Table_Styles[[#This Row],[BB Default]],""))</f>
        <v/>
      </c>
      <c r="BF107" s="41"/>
      <c r="BG107" s="41"/>
      <c r="BH107" s="19" t="str">
        <f>IF(Table_Styles[[#This Row],[BL]]&lt;&gt;"",Table_Styles[[#This Row],[BL]],IF(Table_Styles[[#This Row],[BL Default]]&lt;&gt;"",Table_Styles[[#This Row],[BL Default]],""))</f>
        <v/>
      </c>
      <c r="BI107" s="41"/>
      <c r="BJ107" s="41"/>
      <c r="BK107" s="19" t="str">
        <f>IF(Table_Styles[[#This Row],[Width]]&lt;&gt;"",Table_Styles[[#This Row],[Width]],IF(Table_Styles[[#This Row],[Width Default]]&lt;&gt;"",Table_Styles[[#This Row],[Width Default]],""))</f>
        <v/>
      </c>
      <c r="BL107" s="41"/>
      <c r="BM107" s="41"/>
      <c r="BN107" s="19" t="str">
        <f>IF(Table_Styles[[#This Row],[Height]]&lt;&gt;"",Table_Styles[[#This Row],[Height]],IF(Table_Styles[[#This Row],[Height Default]]&lt;&gt;"",Table_Styles[[#This Row],[Height Default]],""))</f>
        <v/>
      </c>
      <c r="BO107" s="19"/>
      <c r="BP107" s="19"/>
      <c r="BQ107" s="19" t="str">
        <f>IF(Table_Styles[[#This Row],[Top]]&lt;&gt;"",Table_Styles[[#This Row],[Top]],IF(Table_Styles[[#This Row],[Top Default]]&lt;&gt;"",Table_Styles[[#This Row],[Top Default]],""))</f>
        <v/>
      </c>
      <c r="BR107" s="19"/>
      <c r="BS107" s="19"/>
      <c r="BT107" s="19" t="str">
        <f>IF(Table_Styles[[#This Row],[Right]]&lt;&gt;"",Table_Styles[[#This Row],[Right]],IF(Table_Styles[[#This Row],[Right Default]]&lt;&gt;"",Table_Styles[[#This Row],[Right Default]],""))</f>
        <v/>
      </c>
      <c r="BU107" s="19"/>
      <c r="BV107" s="19"/>
      <c r="BW107" s="19" t="str">
        <f>IF(Table_Styles[[#This Row],[Bottom]]&lt;&gt;"",Table_Styles[[#This Row],[Bottom]],IF(Table_Styles[[#This Row],[Bottom Default]]&lt;&gt;"",Table_Styles[[#This Row],[Bottom Default]],""))</f>
        <v/>
      </c>
      <c r="BX107" s="19"/>
      <c r="BY107" s="19"/>
      <c r="BZ107" s="19" t="str">
        <f>IF(Table_Styles[[#This Row],[Left]]&lt;&gt;"",Table_Styles[[#This Row],[Left]],IF(Table_Styles[[#This Row],[Left Default]]&lt;&gt;"",Table_Styles[[#This Row],[Left Default]],""))</f>
        <v/>
      </c>
      <c r="CA107" s="41"/>
      <c r="CB107" s="22" t="str">
        <f>IF(AND(Table_Styles[[#This Row],[Selector]]&lt;&gt;"",Table_Styles[[#This Row],[Font Family Used]]&lt;&gt;"",Table_Styles[[#This Row],[Font Weight Used]]&lt;&gt;""),Table_Styles[[#This Row],[Font Family Used]]&amp;" "&amp;Table_Styles[[#This Row],[Font Weight Used]],"")</f>
        <v>Roboto 400</v>
      </c>
      <c r="CC107" s="22" t="str">
        <f ca="1">IF(AND(Table_Styles[[#This Row],[Selector]],COUNTIF(OFFSET(CC:CC,0,0,ROW()-1,1),"="&amp;Table_Styles[[#This Row],[Font]])=0),Table_Styles[[#This Row],[Font]],"")</f>
        <v/>
      </c>
      <c r="CD107" s="22" t="str">
        <f ca="1">IF(Table_Styles[[#This Row],[Unique Font]]&lt;&gt;"",
"{""fontFamily"":"""&amp;Table_Styles[[#This Row],[Font Family Used]]&amp;""",""fontWeight"":"&amp;Table_Styles[[#This Row],[Font Weight Used]]&amp;"}","")</f>
        <v/>
      </c>
      <c r="CE10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16px;font-weight: 400;color: #2a2a2a;margin-bottom: 3px;margin-left: 10px;padding-top: 3px</v>
      </c>
      <c r="CF107" s="22" t="str">
        <f>IF(AND(Table_Styles[[#This Row],[Selector]]&lt;&gt;"", Table_Styles[[#This Row],[Config Properties]]&lt;&gt;""),
Table_Styles[[#This Row],[Selector]]&amp;" { "&amp;Table_Styles[[#This Row],[Config Properties]]&amp;" }","")</f>
        <v>formly-field .radio label { font-family: 'Roboto';font-size: 16px;font-weight: 400;color: #2a2a2a;margin-bottom: 3px;margin-left: 10px;padding-top: 3px }</v>
      </c>
      <c r="CG107" s="22" t="str">
        <f xml:space="preserve">
SUBSTITUTE(SUBSTITUTE(SUBSTITUTE(SUBSTITUTE(SUBSTITUTE(SUBSTITUTE(SUBSTITUTE(SUBSTITUTE(Table_Styles[[#This Row],[Config]],
" {","{"),
"{ ","{"),
" }","}"),
"} ","}"),
" ,",","),
", ",","),
" :",":"),
": ",":")</f>
        <v>formly-field .radio label{font-family:'Roboto';font-size:16px;font-weight:400;color:#2a2a2a;margin-bottom:3px;margin-left:10px;padding-top:3px}</v>
      </c>
    </row>
    <row r="108" spans="2:85" ht="21" customHeight="1">
      <c r="B108" s="22" t="s">
        <v>64</v>
      </c>
      <c r="C108" s="89" t="s">
        <v>427</v>
      </c>
      <c r="D108" s="41"/>
      <c r="E108" s="41"/>
      <c r="F108" s="19" t="str">
        <f>IF(Table_Styles[[#This Row],[Font Family]]&lt;&gt;"",Table_Styles[[#This Row],[Font Family]],IF(Table_Styles[[#This Row],[Font Family Default]]&lt;&gt;"",Table_Styles[[#This Row],[Font Family Default]],""))</f>
        <v/>
      </c>
      <c r="G108" s="41"/>
      <c r="H108" s="43"/>
      <c r="I108" s="19" t="str">
        <f>IF(Table_Styles[[#This Row],[Font Size]]&lt;&gt;"",Table_Styles[[#This Row],[Font Size]],IF(Table_Styles[[#This Row],[Font Size Default]]&lt;&gt;"",Table_Styles[[#This Row],[Font Size Default]],""))</f>
        <v/>
      </c>
      <c r="J108" s="41"/>
      <c r="K108" s="41"/>
      <c r="L108" s="19" t="str">
        <f>IF(Table_Styles[[#This Row],[Font Weight]]&lt;&gt;"",Table_Styles[[#This Row],[Font Weight]],IF(Table_Styles[[#This Row],[Font Weight Default]]&lt;&gt;"",Table_Styles[[#This Row],[Font Weight Default]],""))</f>
        <v/>
      </c>
      <c r="M108" s="41"/>
      <c r="N108" s="41"/>
      <c r="O108" s="19" t="str">
        <f>IF(Table_Styles[[#This Row],[Colour]]&lt;&gt;"",Table_Styles[[#This Row],[Colour]],IF(Table_Styles[[#This Row],[Colour Default]]&lt;&gt;"",Table_Styles[[#This Row],[Colour Default]],""))</f>
        <v/>
      </c>
      <c r="P108" s="19"/>
      <c r="Q108" s="41"/>
      <c r="R108" s="19" t="str">
        <f>IF(Table_Styles[[#This Row],[Background]]&lt;&gt;"",Table_Styles[[#This Row],[Background]],IF(Table_Styles[[#This Row],[Background Default]]&lt;&gt;"",Table_Styles[[#This Row],[Background Default]],""))</f>
        <v/>
      </c>
      <c r="S108" s="19"/>
      <c r="T108" s="19" t="str">
        <f>"2px solid "&amp;Colour_Borders</f>
        <v>2px solid #737373</v>
      </c>
      <c r="U108" s="19" t="str">
        <f>IF(Table_Styles[[#This Row],[Border]]&lt;&gt;"",Table_Styles[[#This Row],[Border]],IF(Table_Styles[[#This Row],[Border Default]]&lt;&gt;"",Table_Styles[[#This Row],[Border Default]],""))</f>
        <v>2px solid #737373</v>
      </c>
      <c r="V108" s="41"/>
      <c r="W108" s="43" t="s">
        <v>428</v>
      </c>
      <c r="X108" s="19" t="str">
        <f>IF(Table_Styles[[#This Row],[Border Radius]]&lt;&gt;"",Table_Styles[[#This Row],[Border Radius]],IF(Table_Styles[[#This Row],[Border Radius Default]]&lt;&gt;"",Table_Styles[[#This Row],[Border Radius Default]],""))</f>
        <v>100%</v>
      </c>
      <c r="Y108" s="41"/>
      <c r="Z108" s="93" t="s">
        <v>396</v>
      </c>
      <c r="AA108" s="19" t="str">
        <f>IF(Table_Styles[[#This Row],[MT]]&lt;&gt;"",Table_Styles[[#This Row],[MT]],IF(Table_Styles[[#This Row],[MT Default]]&lt;&gt;"",Table_Styles[[#This Row],[MT Default]],""))</f>
        <v>2px</v>
      </c>
      <c r="AB108" s="41"/>
      <c r="AC108" s="41"/>
      <c r="AD108" s="19" t="str">
        <f>IF(Table_Styles[[#This Row],[MR]]&lt;&gt;"",Table_Styles[[#This Row],[MR]],IF(Table_Styles[[#This Row],[MR Default]]&lt;&gt;"",Table_Styles[[#This Row],[MR Default]],""))</f>
        <v/>
      </c>
      <c r="AE108" s="41"/>
      <c r="AF108" s="41"/>
      <c r="AG108" s="19" t="str">
        <f>IF(Table_Styles[[#This Row],[MB]]&lt;&gt;"",Table_Styles[[#This Row],[MB]],IF(Table_Styles[[#This Row],[MB Default]]&lt;&gt;"",Table_Styles[[#This Row],[MB Default]],""))</f>
        <v/>
      </c>
      <c r="AH108" s="41"/>
      <c r="AI108" s="41"/>
      <c r="AJ108" s="19" t="str">
        <f>IF(Table_Styles[[#This Row],[ML]]&lt;&gt;"",Table_Styles[[#This Row],[ML]],IF(Table_Styles[[#This Row],[ML Default]]&lt;&gt;"",Table_Styles[[#This Row],[ML Default]],""))</f>
        <v/>
      </c>
      <c r="AK108" s="41"/>
      <c r="AL108" s="41"/>
      <c r="AM108" s="19" t="str">
        <f>IF(Table_Styles[[#This Row],[PT]]&lt;&gt;"",Table_Styles[[#This Row],[PT]],IF(Table_Styles[[#This Row],[PT Default]]&lt;&gt;"",Table_Styles[[#This Row],[PT Default]],""))</f>
        <v/>
      </c>
      <c r="AN108" s="41"/>
      <c r="AO108" s="41"/>
      <c r="AP108" s="19" t="str">
        <f>IF(Table_Styles[[#This Row],[PR]]&lt;&gt;"",Table_Styles[[#This Row],[PR]],IF(Table_Styles[[#This Row],[PR Default]]&lt;&gt;"",Table_Styles[[#This Row],[PR Default]],""))</f>
        <v/>
      </c>
      <c r="AQ108" s="41"/>
      <c r="AR108" s="41"/>
      <c r="AS108" s="19" t="str">
        <f>IF(Table_Styles[[#This Row],[PB]]&lt;&gt;"",Table_Styles[[#This Row],[PB]],IF(Table_Styles[[#This Row],[PB Default]]&lt;&gt;"",Table_Styles[[#This Row],[PB Default]],""))</f>
        <v/>
      </c>
      <c r="AT108" s="41"/>
      <c r="AU108" s="41"/>
      <c r="AV108" s="19" t="str">
        <f>IF(Table_Styles[[#This Row],[PL]]&lt;&gt;"",Table_Styles[[#This Row],[PL]],IF(Table_Styles[[#This Row],[PL Default]]&lt;&gt;"",Table_Styles[[#This Row],[PL Default]],""))</f>
        <v/>
      </c>
      <c r="AW108" s="41"/>
      <c r="AX108" s="41"/>
      <c r="AY108" s="19" t="str">
        <f>IF(Table_Styles[[#This Row],[BT]]&lt;&gt;"",Table_Styles[[#This Row],[BT]],IF(Table_Styles[[#This Row],[BT Default]]&lt;&gt;"",Table_Styles[[#This Row],[BT Default]],""))</f>
        <v/>
      </c>
      <c r="AZ108" s="41"/>
      <c r="BA108" s="41"/>
      <c r="BB108" s="19" t="str">
        <f>IF(Table_Styles[[#This Row],[BR]]&lt;&gt;"",Table_Styles[[#This Row],[BR]],IF(Table_Styles[[#This Row],[BR Default]]&lt;&gt;"",Table_Styles[[#This Row],[BR Default]],""))</f>
        <v/>
      </c>
      <c r="BC108" s="41"/>
      <c r="BD108" s="41"/>
      <c r="BE108" s="19" t="str">
        <f>IF(Table_Styles[[#This Row],[BB]]&lt;&gt;"",Table_Styles[[#This Row],[BB]],IF(Table_Styles[[#This Row],[BB Default]]&lt;&gt;"",Table_Styles[[#This Row],[BB Default]],""))</f>
        <v/>
      </c>
      <c r="BF108" s="41"/>
      <c r="BG108" s="41"/>
      <c r="BH108" s="19" t="str">
        <f>IF(Table_Styles[[#This Row],[BL]]&lt;&gt;"",Table_Styles[[#This Row],[BL]],IF(Table_Styles[[#This Row],[BL Default]]&lt;&gt;"",Table_Styles[[#This Row],[BL Default]],""))</f>
        <v/>
      </c>
      <c r="BI108" s="41"/>
      <c r="BJ108" s="43" t="s">
        <v>335</v>
      </c>
      <c r="BK108" s="19" t="str">
        <f>IF(Table_Styles[[#This Row],[Width]]&lt;&gt;"",Table_Styles[[#This Row],[Width]],IF(Table_Styles[[#This Row],[Width Default]]&lt;&gt;"",Table_Styles[[#This Row],[Width Default]],""))</f>
        <v>20px</v>
      </c>
      <c r="BL108" s="41"/>
      <c r="BM108" s="43" t="s">
        <v>335</v>
      </c>
      <c r="BN108" s="19" t="str">
        <f>IF(Table_Styles[[#This Row],[Height]]&lt;&gt;"",Table_Styles[[#This Row],[Height]],IF(Table_Styles[[#This Row],[Height Default]]&lt;&gt;"",Table_Styles[[#This Row],[Height Default]],""))</f>
        <v>20px</v>
      </c>
      <c r="BO108" s="19"/>
      <c r="BP108" s="19"/>
      <c r="BQ108" s="19" t="str">
        <f>IF(Table_Styles[[#This Row],[Top]]&lt;&gt;"",Table_Styles[[#This Row],[Top]],IF(Table_Styles[[#This Row],[Top Default]]&lt;&gt;"",Table_Styles[[#This Row],[Top Default]],""))</f>
        <v/>
      </c>
      <c r="BR108" s="19"/>
      <c r="BS108" s="19"/>
      <c r="BT108" s="19" t="str">
        <f>IF(Table_Styles[[#This Row],[Right]]&lt;&gt;"",Table_Styles[[#This Row],[Right]],IF(Table_Styles[[#This Row],[Right Default]]&lt;&gt;"",Table_Styles[[#This Row],[Right Default]],""))</f>
        <v/>
      </c>
      <c r="BU108" s="19"/>
      <c r="BV108" s="19"/>
      <c r="BW108" s="19" t="str">
        <f>IF(Table_Styles[[#This Row],[Bottom]]&lt;&gt;"",Table_Styles[[#This Row],[Bottom]],IF(Table_Styles[[#This Row],[Bottom Default]]&lt;&gt;"",Table_Styles[[#This Row],[Bottom Default]],""))</f>
        <v/>
      </c>
      <c r="BX108" s="19"/>
      <c r="BY108" s="19"/>
      <c r="BZ108" s="19" t="str">
        <f>IF(Table_Styles[[#This Row],[Left]]&lt;&gt;"",Table_Styles[[#This Row],[Left]],IF(Table_Styles[[#This Row],[Left Default]]&lt;&gt;"",Table_Styles[[#This Row],[Left Default]],""))</f>
        <v/>
      </c>
      <c r="CA108" s="41"/>
      <c r="CB108" s="22" t="str">
        <f>IF(AND(Table_Styles[[#This Row],[Selector]]&lt;&gt;"",Table_Styles[[#This Row],[Font Family Used]]&lt;&gt;"",Table_Styles[[#This Row],[Font Weight Used]]&lt;&gt;""),Table_Styles[[#This Row],[Font Family Used]]&amp;" "&amp;Table_Styles[[#This Row],[Font Weight Used]],"")</f>
        <v/>
      </c>
      <c r="CC108" s="22" t="str">
        <f ca="1">IF(AND(Table_Styles[[#This Row],[Selector]],COUNTIF(OFFSET(CC:CC,0,0,ROW()-1,1),"="&amp;Table_Styles[[#This Row],[Font]])=0),Table_Styles[[#This Row],[Font]],"")</f>
        <v/>
      </c>
      <c r="CD108" s="22" t="str">
        <f ca="1">IF(Table_Styles[[#This Row],[Unique Font]]&lt;&gt;"",
"{""fontFamily"":"""&amp;Table_Styles[[#This Row],[Font Family Used]]&amp;""",""fontWeight"":"&amp;Table_Styles[[#This Row],[Font Weight Used]]&amp;"}","")</f>
        <v/>
      </c>
      <c r="CE10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 2px solid #737373;border-radius: 100%;margin-top: 2px;width: 20px;height: 20px</v>
      </c>
      <c r="CF108" s="22" t="str">
        <f>IF(AND(Table_Styles[[#This Row],[Selector]]&lt;&gt;"", Table_Styles[[#This Row],[Config Properties]]&lt;&gt;""),
Table_Styles[[#This Row],[Selector]]&amp;" { "&amp;Table_Styles[[#This Row],[Config Properties]]&amp;" }","")</f>
        <v>formly-field .radio input[type=radio] ~ .check { border: 2px solid #737373;border-radius: 100%;margin-top: 2px;width: 20px;height: 20px }</v>
      </c>
      <c r="CG108" s="22" t="str">
        <f xml:space="preserve">
SUBSTITUTE(SUBSTITUTE(SUBSTITUTE(SUBSTITUTE(SUBSTITUTE(SUBSTITUTE(SUBSTITUTE(SUBSTITUTE(Table_Styles[[#This Row],[Config]],
" {","{"),
"{ ","{"),
" }","}"),
"} ","}"),
" ,",","),
", ",","),
" :",":"),
": ",":")</f>
        <v>formly-field .radio input[type=radio] ~ .check{border:2px solid #737373;border-radius:100%;margin-top:2px;width:20px;height:20px}</v>
      </c>
    </row>
    <row r="109" spans="2:85" ht="21" customHeight="1">
      <c r="B109" s="22" t="s">
        <v>865</v>
      </c>
      <c r="C109" s="123" t="s">
        <v>867</v>
      </c>
      <c r="D109" s="59"/>
      <c r="E109" s="41"/>
      <c r="F109" s="19" t="str">
        <f>IF(Table_Styles[[#This Row],[Font Family]]&lt;&gt;"",Table_Styles[[#This Row],[Font Family]],IF(Table_Styles[[#This Row],[Font Family Default]]&lt;&gt;"",Table_Styles[[#This Row],[Font Family Default]],""))</f>
        <v/>
      </c>
      <c r="G109" s="41"/>
      <c r="H109" s="43"/>
      <c r="I109" s="19" t="str">
        <f>IF(Table_Styles[[#This Row],[Font Size]]&lt;&gt;"",Table_Styles[[#This Row],[Font Size]],IF(Table_Styles[[#This Row],[Font Size Default]]&lt;&gt;"",Table_Styles[[#This Row],[Font Size Default]],""))</f>
        <v/>
      </c>
      <c r="J109" s="41"/>
      <c r="K109" s="41"/>
      <c r="L109" s="19" t="str">
        <f>IF(Table_Styles[[#This Row],[Font Weight]]&lt;&gt;"",Table_Styles[[#This Row],[Font Weight]],IF(Table_Styles[[#This Row],[Font Weight Default]]&lt;&gt;"",Table_Styles[[#This Row],[Font Weight Default]],""))</f>
        <v/>
      </c>
      <c r="M109" s="41"/>
      <c r="N109" s="41"/>
      <c r="O109" s="19" t="str">
        <f>IF(Table_Styles[[#This Row],[Colour]]&lt;&gt;"",Table_Styles[[#This Row],[Colour]],IF(Table_Styles[[#This Row],[Colour Default]]&lt;&gt;"",Table_Styles[[#This Row],[Colour Default]],""))</f>
        <v/>
      </c>
      <c r="P109" s="19"/>
      <c r="Q109" s="41"/>
      <c r="R109" s="19" t="str">
        <f>IF(Table_Styles[[#This Row],[Background]]&lt;&gt;"",Table_Styles[[#This Row],[Background]],IF(Table_Styles[[#This Row],[Background Default]]&lt;&gt;"",Table_Styles[[#This Row],[Background Default]],""))</f>
        <v/>
      </c>
      <c r="S109" s="19"/>
      <c r="T109" s="19" t="str">
        <f>"2px solid "&amp;Colour_Accent_1</f>
        <v>2px solid #2c6ec3</v>
      </c>
      <c r="U109" s="19" t="str">
        <f>IF(Table_Styles[[#This Row],[Border]]&lt;&gt;"",Table_Styles[[#This Row],[Border]],IF(Table_Styles[[#This Row],[Border Default]]&lt;&gt;"",Table_Styles[[#This Row],[Border Default]],""))</f>
        <v>2px solid #2c6ec3</v>
      </c>
      <c r="V109" s="41"/>
      <c r="W109" s="43"/>
      <c r="X109" s="19" t="str">
        <f>IF(Table_Styles[[#This Row],[Border Radius]]&lt;&gt;"",Table_Styles[[#This Row],[Border Radius]],IF(Table_Styles[[#This Row],[Border Radius Default]]&lt;&gt;"",Table_Styles[[#This Row],[Border Radius Default]],""))</f>
        <v/>
      </c>
      <c r="Y109" s="41"/>
      <c r="Z109" s="93"/>
      <c r="AA109" s="19" t="str">
        <f>IF(Table_Styles[[#This Row],[MT]]&lt;&gt;"",Table_Styles[[#This Row],[MT]],IF(Table_Styles[[#This Row],[MT Default]]&lt;&gt;"",Table_Styles[[#This Row],[MT Default]],""))</f>
        <v/>
      </c>
      <c r="AB109" s="41"/>
      <c r="AC109" s="41"/>
      <c r="AD109" s="19" t="str">
        <f>IF(Table_Styles[[#This Row],[MR]]&lt;&gt;"",Table_Styles[[#This Row],[MR]],IF(Table_Styles[[#This Row],[MR Default]]&lt;&gt;"",Table_Styles[[#This Row],[MR Default]],""))</f>
        <v/>
      </c>
      <c r="AE109" s="41"/>
      <c r="AF109" s="41"/>
      <c r="AG109" s="19" t="str">
        <f>IF(Table_Styles[[#This Row],[MB]]&lt;&gt;"",Table_Styles[[#This Row],[MB]],IF(Table_Styles[[#This Row],[MB Default]]&lt;&gt;"",Table_Styles[[#This Row],[MB Default]],""))</f>
        <v/>
      </c>
      <c r="AH109" s="41"/>
      <c r="AI109" s="41"/>
      <c r="AJ109" s="19" t="str">
        <f>IF(Table_Styles[[#This Row],[ML]]&lt;&gt;"",Table_Styles[[#This Row],[ML]],IF(Table_Styles[[#This Row],[ML Default]]&lt;&gt;"",Table_Styles[[#This Row],[ML Default]],""))</f>
        <v/>
      </c>
      <c r="AK109" s="41"/>
      <c r="AL109" s="41"/>
      <c r="AM109" s="19" t="str">
        <f>IF(Table_Styles[[#This Row],[PT]]&lt;&gt;"",Table_Styles[[#This Row],[PT]],IF(Table_Styles[[#This Row],[PT Default]]&lt;&gt;"",Table_Styles[[#This Row],[PT Default]],""))</f>
        <v/>
      </c>
      <c r="AN109" s="41"/>
      <c r="AO109" s="41"/>
      <c r="AP109" s="19" t="str">
        <f>IF(Table_Styles[[#This Row],[PR]]&lt;&gt;"",Table_Styles[[#This Row],[PR]],IF(Table_Styles[[#This Row],[PR Default]]&lt;&gt;"",Table_Styles[[#This Row],[PR Default]],""))</f>
        <v/>
      </c>
      <c r="AQ109" s="41"/>
      <c r="AR109" s="41"/>
      <c r="AS109" s="19" t="str">
        <f>IF(Table_Styles[[#This Row],[PB]]&lt;&gt;"",Table_Styles[[#This Row],[PB]],IF(Table_Styles[[#This Row],[PB Default]]&lt;&gt;"",Table_Styles[[#This Row],[PB Default]],""))</f>
        <v/>
      </c>
      <c r="AT109" s="41"/>
      <c r="AU109" s="41"/>
      <c r="AV109" s="19" t="str">
        <f>IF(Table_Styles[[#This Row],[PL]]&lt;&gt;"",Table_Styles[[#This Row],[PL]],IF(Table_Styles[[#This Row],[PL Default]]&lt;&gt;"",Table_Styles[[#This Row],[PL Default]],""))</f>
        <v/>
      </c>
      <c r="AW109" s="41"/>
      <c r="AX109" s="41"/>
      <c r="AY109" s="19" t="str">
        <f>IF(Table_Styles[[#This Row],[BT]]&lt;&gt;"",Table_Styles[[#This Row],[BT]],IF(Table_Styles[[#This Row],[BT Default]]&lt;&gt;"",Table_Styles[[#This Row],[BT Default]],""))</f>
        <v/>
      </c>
      <c r="AZ109" s="41"/>
      <c r="BA109" s="41"/>
      <c r="BB109" s="19" t="str">
        <f>IF(Table_Styles[[#This Row],[BR]]&lt;&gt;"",Table_Styles[[#This Row],[BR]],IF(Table_Styles[[#This Row],[BR Default]]&lt;&gt;"",Table_Styles[[#This Row],[BR Default]],""))</f>
        <v/>
      </c>
      <c r="BC109" s="41"/>
      <c r="BD109" s="41"/>
      <c r="BE109" s="19" t="str">
        <f>IF(Table_Styles[[#This Row],[BB]]&lt;&gt;"",Table_Styles[[#This Row],[BB]],IF(Table_Styles[[#This Row],[BB Default]]&lt;&gt;"",Table_Styles[[#This Row],[BB Default]],""))</f>
        <v/>
      </c>
      <c r="BF109" s="41"/>
      <c r="BG109" s="41"/>
      <c r="BH109" s="19" t="str">
        <f>IF(Table_Styles[[#This Row],[BL]]&lt;&gt;"",Table_Styles[[#This Row],[BL]],IF(Table_Styles[[#This Row],[BL Default]]&lt;&gt;"",Table_Styles[[#This Row],[BL Default]],""))</f>
        <v/>
      </c>
      <c r="BI109" s="41"/>
      <c r="BJ109" s="43"/>
      <c r="BK109" s="19" t="str">
        <f>IF(Table_Styles[[#This Row],[Width]]&lt;&gt;"",Table_Styles[[#This Row],[Width]],IF(Table_Styles[[#This Row],[Width Default]]&lt;&gt;"",Table_Styles[[#This Row],[Width Default]],""))</f>
        <v/>
      </c>
      <c r="BL109" s="41"/>
      <c r="BM109" s="43"/>
      <c r="BN109" s="19" t="str">
        <f>IF(Table_Styles[[#This Row],[Height]]&lt;&gt;"",Table_Styles[[#This Row],[Height]],IF(Table_Styles[[#This Row],[Height Default]]&lt;&gt;"",Table_Styles[[#This Row],[Height Default]],""))</f>
        <v/>
      </c>
      <c r="BO109" s="19"/>
      <c r="BP109" s="19"/>
      <c r="BQ109" s="19" t="str">
        <f>IF(Table_Styles[[#This Row],[Top]]&lt;&gt;"",Table_Styles[[#This Row],[Top]],IF(Table_Styles[[#This Row],[Top Default]]&lt;&gt;"",Table_Styles[[#This Row],[Top Default]],""))</f>
        <v/>
      </c>
      <c r="BR109" s="19"/>
      <c r="BS109" s="19"/>
      <c r="BT109" s="19" t="str">
        <f>IF(Table_Styles[[#This Row],[Right]]&lt;&gt;"",Table_Styles[[#This Row],[Right]],IF(Table_Styles[[#This Row],[Right Default]]&lt;&gt;"",Table_Styles[[#This Row],[Right Default]],""))</f>
        <v/>
      </c>
      <c r="BU109" s="19"/>
      <c r="BV109" s="19"/>
      <c r="BW109" s="19" t="str">
        <f>IF(Table_Styles[[#This Row],[Bottom]]&lt;&gt;"",Table_Styles[[#This Row],[Bottom]],IF(Table_Styles[[#This Row],[Bottom Default]]&lt;&gt;"",Table_Styles[[#This Row],[Bottom Default]],""))</f>
        <v/>
      </c>
      <c r="BX109" s="19"/>
      <c r="BY109" s="19"/>
      <c r="BZ109" s="19" t="str">
        <f>IF(Table_Styles[[#This Row],[Left]]&lt;&gt;"",Table_Styles[[#This Row],[Left]],IF(Table_Styles[[#This Row],[Left Default]]&lt;&gt;"",Table_Styles[[#This Row],[Left Default]],""))</f>
        <v/>
      </c>
      <c r="CA109" s="41"/>
      <c r="CB109" s="22" t="str">
        <f>IF(AND(Table_Styles[[#This Row],[Selector]]&lt;&gt;"",Table_Styles[[#This Row],[Font Family Used]]&lt;&gt;"",Table_Styles[[#This Row],[Font Weight Used]]&lt;&gt;""),Table_Styles[[#This Row],[Font Family Used]]&amp;" "&amp;Table_Styles[[#This Row],[Font Weight Used]],"")</f>
        <v/>
      </c>
      <c r="CC109" s="22" t="str">
        <f ca="1">IF(AND(Table_Styles[[#This Row],[Selector]],COUNTIF(OFFSET(CC:CC,0,0,ROW()-1,1),"="&amp;Table_Styles[[#This Row],[Font]])=0),Table_Styles[[#This Row],[Font]],"")</f>
        <v/>
      </c>
      <c r="CD109" s="22" t="str">
        <f ca="1">IF(Table_Styles[[#This Row],[Unique Font]]&lt;&gt;"",
"{""fontFamily"":"""&amp;Table_Styles[[#This Row],[Font Family Used]]&amp;""",""fontWeight"":"&amp;Table_Styles[[#This Row],[Font Weight Used]]&amp;"}","")</f>
        <v/>
      </c>
      <c r="CE10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 2px solid #2c6ec3</v>
      </c>
      <c r="CF109" s="22" t="str">
        <f>IF(AND(Table_Styles[[#This Row],[Selector]]&lt;&gt;"", Table_Styles[[#This Row],[Config Properties]]&lt;&gt;""),
Table_Styles[[#This Row],[Selector]]&amp;" { "&amp;Table_Styles[[#This Row],[Config Properties]]&amp;" }","")</f>
        <v>formly-field .radio input[type=radio]:checked ~ .check { border: 2px solid #2c6ec3 }</v>
      </c>
      <c r="CG109" s="22" t="str">
        <f xml:space="preserve">
SUBSTITUTE(SUBSTITUTE(SUBSTITUTE(SUBSTITUTE(SUBSTITUTE(SUBSTITUTE(SUBSTITUTE(SUBSTITUTE(Table_Styles[[#This Row],[Config]],
" {","{"),
"{ ","{"),
" }","}"),
"} ","}"),
" ,",","),
", ",","),
" :",":"),
": ",":")</f>
        <v>formly-field .radio input[type=radio]:checked ~ .check{border:2px solid #2c6ec3}</v>
      </c>
    </row>
    <row r="110" spans="2:85" ht="21" customHeight="1">
      <c r="B110" s="22" t="s">
        <v>866</v>
      </c>
      <c r="C110" s="89" t="s">
        <v>429</v>
      </c>
      <c r="D110" s="41"/>
      <c r="E110" s="41"/>
      <c r="F110" s="19" t="str">
        <f>IF(Table_Styles[[#This Row],[Font Family]]&lt;&gt;"",Table_Styles[[#This Row],[Font Family]],IF(Table_Styles[[#This Row],[Font Family Default]]&lt;&gt;"",Table_Styles[[#This Row],[Font Family Default]],""))</f>
        <v/>
      </c>
      <c r="G110" s="41"/>
      <c r="H110" s="43"/>
      <c r="I110" s="19" t="str">
        <f>IF(Table_Styles[[#This Row],[Font Size]]&lt;&gt;"",Table_Styles[[#This Row],[Font Size]],IF(Table_Styles[[#This Row],[Font Size Default]]&lt;&gt;"",Table_Styles[[#This Row],[Font Size Default]],""))</f>
        <v/>
      </c>
      <c r="J110" s="41"/>
      <c r="K110" s="41"/>
      <c r="L110" s="19" t="str">
        <f>IF(Table_Styles[[#This Row],[Font Weight]]&lt;&gt;"",Table_Styles[[#This Row],[Font Weight]],IF(Table_Styles[[#This Row],[Font Weight Default]]&lt;&gt;"",Table_Styles[[#This Row],[Font Weight Default]],""))</f>
        <v/>
      </c>
      <c r="M110" s="41"/>
      <c r="N110" s="41"/>
      <c r="O110" s="19" t="str">
        <f>IF(Table_Styles[[#This Row],[Colour]]&lt;&gt;"",Table_Styles[[#This Row],[Colour]],IF(Table_Styles[[#This Row],[Colour Default]]&lt;&gt;"",Table_Styles[[#This Row],[Colour Default]],""))</f>
        <v/>
      </c>
      <c r="P110" s="104"/>
      <c r="Q110" s="121" t="str">
        <f>Colour_Accent_1</f>
        <v>#2c6ec3</v>
      </c>
      <c r="R110" s="19" t="str">
        <f>IF(Table_Styles[[#This Row],[Background]]&lt;&gt;"",Table_Styles[[#This Row],[Background]],IF(Table_Styles[[#This Row],[Background Default]]&lt;&gt;"",Table_Styles[[#This Row],[Background Default]],""))</f>
        <v>#2c6ec3</v>
      </c>
      <c r="S110" s="41"/>
      <c r="T110" s="41"/>
      <c r="U110" s="19" t="str">
        <f>IF(Table_Styles[[#This Row],[Border]]&lt;&gt;"",Table_Styles[[#This Row],[Border]],IF(Table_Styles[[#This Row],[Border Default]]&lt;&gt;"",Table_Styles[[#This Row],[Border Default]],""))</f>
        <v/>
      </c>
      <c r="V110" s="41"/>
      <c r="W110" s="43" t="s">
        <v>428</v>
      </c>
      <c r="X110" s="19" t="str">
        <f>IF(Table_Styles[[#This Row],[Border Radius]]&lt;&gt;"",Table_Styles[[#This Row],[Border Radius]],IF(Table_Styles[[#This Row],[Border Radius Default]]&lt;&gt;"",Table_Styles[[#This Row],[Border Radius Default]],""))</f>
        <v>100%</v>
      </c>
      <c r="Y110" s="43"/>
      <c r="Z110" s="122" t="s">
        <v>376</v>
      </c>
      <c r="AA110" s="19" t="str">
        <f>IF(Table_Styles[[#This Row],[MT]]&lt;&gt;"",Table_Styles[[#This Row],[MT]],IF(Table_Styles[[#This Row],[MT Default]]&lt;&gt;"",Table_Styles[[#This Row],[MT Default]],""))</f>
        <v>3px</v>
      </c>
      <c r="AB110" s="41"/>
      <c r="AC110" s="41"/>
      <c r="AD110" s="19" t="str">
        <f>IF(Table_Styles[[#This Row],[MR]]&lt;&gt;"",Table_Styles[[#This Row],[MR]],IF(Table_Styles[[#This Row],[MR Default]]&lt;&gt;"",Table_Styles[[#This Row],[MR Default]],""))</f>
        <v/>
      </c>
      <c r="AE110" s="41"/>
      <c r="AF110" s="41"/>
      <c r="AG110" s="19" t="str">
        <f>IF(Table_Styles[[#This Row],[MB]]&lt;&gt;"",Table_Styles[[#This Row],[MB]],IF(Table_Styles[[#This Row],[MB Default]]&lt;&gt;"",Table_Styles[[#This Row],[MB Default]],""))</f>
        <v/>
      </c>
      <c r="AH110" s="43"/>
      <c r="AI110" s="43" t="s">
        <v>376</v>
      </c>
      <c r="AJ110" s="19" t="str">
        <f>IF(Table_Styles[[#This Row],[ML]]&lt;&gt;"",Table_Styles[[#This Row],[ML]],IF(Table_Styles[[#This Row],[ML Default]]&lt;&gt;"",Table_Styles[[#This Row],[ML Default]],""))</f>
        <v>3px</v>
      </c>
      <c r="AK110" s="41"/>
      <c r="AL110" s="41"/>
      <c r="AM110" s="19" t="str">
        <f>IF(Table_Styles[[#This Row],[PT]]&lt;&gt;"",Table_Styles[[#This Row],[PT]],IF(Table_Styles[[#This Row],[PT Default]]&lt;&gt;"",Table_Styles[[#This Row],[PT Default]],""))</f>
        <v/>
      </c>
      <c r="AN110" s="41"/>
      <c r="AO110" s="41"/>
      <c r="AP110" s="19" t="str">
        <f>IF(Table_Styles[[#This Row],[PR]]&lt;&gt;"",Table_Styles[[#This Row],[PR]],IF(Table_Styles[[#This Row],[PR Default]]&lt;&gt;"",Table_Styles[[#This Row],[PR Default]],""))</f>
        <v/>
      </c>
      <c r="AQ110" s="41"/>
      <c r="AR110" s="41"/>
      <c r="AS110" s="19" t="str">
        <f>IF(Table_Styles[[#This Row],[PB]]&lt;&gt;"",Table_Styles[[#This Row],[PB]],IF(Table_Styles[[#This Row],[PB Default]]&lt;&gt;"",Table_Styles[[#This Row],[PB Default]],""))</f>
        <v/>
      </c>
      <c r="AT110" s="41"/>
      <c r="AU110" s="41"/>
      <c r="AV110" s="19" t="str">
        <f>IF(Table_Styles[[#This Row],[PL]]&lt;&gt;"",Table_Styles[[#This Row],[PL]],IF(Table_Styles[[#This Row],[PL Default]]&lt;&gt;"",Table_Styles[[#This Row],[PL Default]],""))</f>
        <v/>
      </c>
      <c r="AW110" s="41"/>
      <c r="AX110" s="41"/>
      <c r="AY110" s="19" t="str">
        <f>IF(Table_Styles[[#This Row],[BT]]&lt;&gt;"",Table_Styles[[#This Row],[BT]],IF(Table_Styles[[#This Row],[BT Default]]&lt;&gt;"",Table_Styles[[#This Row],[BT Default]],""))</f>
        <v/>
      </c>
      <c r="AZ110" s="41"/>
      <c r="BA110" s="41"/>
      <c r="BB110" s="19" t="str">
        <f>IF(Table_Styles[[#This Row],[BR]]&lt;&gt;"",Table_Styles[[#This Row],[BR]],IF(Table_Styles[[#This Row],[BR Default]]&lt;&gt;"",Table_Styles[[#This Row],[BR Default]],""))</f>
        <v/>
      </c>
      <c r="BC110" s="41"/>
      <c r="BD110" s="41"/>
      <c r="BE110" s="19" t="str">
        <f>IF(Table_Styles[[#This Row],[BB]]&lt;&gt;"",Table_Styles[[#This Row],[BB]],IF(Table_Styles[[#This Row],[BB Default]]&lt;&gt;"",Table_Styles[[#This Row],[BB Default]],""))</f>
        <v/>
      </c>
      <c r="BF110" s="41"/>
      <c r="BG110" s="41"/>
      <c r="BH110" s="19" t="str">
        <f>IF(Table_Styles[[#This Row],[BL]]&lt;&gt;"",Table_Styles[[#This Row],[BL]],IF(Table_Styles[[#This Row],[BL Default]]&lt;&gt;"",Table_Styles[[#This Row],[BL Default]],""))</f>
        <v/>
      </c>
      <c r="BI110" s="41"/>
      <c r="BJ110" s="43" t="s">
        <v>869</v>
      </c>
      <c r="BK110" s="19" t="str">
        <f>IF(Table_Styles[[#This Row],[Width]]&lt;&gt;"",Table_Styles[[#This Row],[Width]],IF(Table_Styles[[#This Row],[Width Default]]&lt;&gt;"",Table_Styles[[#This Row],[Width Default]],""))</f>
        <v>9.5px</v>
      </c>
      <c r="BL110" s="41"/>
      <c r="BM110" s="43" t="s">
        <v>869</v>
      </c>
      <c r="BN110" s="19" t="str">
        <f>IF(Table_Styles[[#This Row],[Height]]&lt;&gt;"",Table_Styles[[#This Row],[Height]],IF(Table_Styles[[#This Row],[Height Default]]&lt;&gt;"",Table_Styles[[#This Row],[Height Default]],""))</f>
        <v>9.5px</v>
      </c>
      <c r="BO110" s="19"/>
      <c r="BP110" s="19"/>
      <c r="BQ110" s="19" t="str">
        <f>IF(Table_Styles[[#This Row],[Top]]&lt;&gt;"",Table_Styles[[#This Row],[Top]],IF(Table_Styles[[#This Row],[Top Default]]&lt;&gt;"",Table_Styles[[#This Row],[Top Default]],""))</f>
        <v/>
      </c>
      <c r="BR110" s="19"/>
      <c r="BS110" s="19"/>
      <c r="BT110" s="19" t="str">
        <f>IF(Table_Styles[[#This Row],[Right]]&lt;&gt;"",Table_Styles[[#This Row],[Right]],IF(Table_Styles[[#This Row],[Right Default]]&lt;&gt;"",Table_Styles[[#This Row],[Right Default]],""))</f>
        <v/>
      </c>
      <c r="BU110" s="19"/>
      <c r="BV110" s="19"/>
      <c r="BW110" s="19" t="str">
        <f>IF(Table_Styles[[#This Row],[Bottom]]&lt;&gt;"",Table_Styles[[#This Row],[Bottom]],IF(Table_Styles[[#This Row],[Bottom Default]]&lt;&gt;"",Table_Styles[[#This Row],[Bottom Default]],""))</f>
        <v/>
      </c>
      <c r="BX110" s="19"/>
      <c r="BY110" s="19"/>
      <c r="BZ110" s="19" t="str">
        <f>IF(Table_Styles[[#This Row],[Left]]&lt;&gt;"",Table_Styles[[#This Row],[Left]],IF(Table_Styles[[#This Row],[Left Default]]&lt;&gt;"",Table_Styles[[#This Row],[Left Default]],""))</f>
        <v/>
      </c>
      <c r="CA110" s="41"/>
      <c r="CB110" s="22" t="str">
        <f>IF(AND(Table_Styles[[#This Row],[Selector]]&lt;&gt;"",Table_Styles[[#This Row],[Font Family Used]]&lt;&gt;"",Table_Styles[[#This Row],[Font Weight Used]]&lt;&gt;""),Table_Styles[[#This Row],[Font Family Used]]&amp;" "&amp;Table_Styles[[#This Row],[Font Weight Used]],"")</f>
        <v/>
      </c>
      <c r="CC110" s="22" t="str">
        <f ca="1">IF(AND(Table_Styles[[#This Row],[Selector]],COUNTIF(OFFSET(CC:CC,0,0,ROW()-1,1),"="&amp;Table_Styles[[#This Row],[Font]])=0),Table_Styles[[#This Row],[Font]],"")</f>
        <v/>
      </c>
      <c r="CD110" s="22" t="str">
        <f ca="1">IF(Table_Styles[[#This Row],[Unique Font]]&lt;&gt;"",
"{""fontFamily"":"""&amp;Table_Styles[[#This Row],[Font Family Used]]&amp;""",""fontWeight"":"&amp;Table_Styles[[#This Row],[Font Weight Used]]&amp;"}","")</f>
        <v/>
      </c>
      <c r="CE11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#2c6ec3;border-radius: 100%;margin-top: 3px;margin-left: 3px;width: 9.5px;height: 9.5px</v>
      </c>
      <c r="CF110" s="22" t="str">
        <f>IF(AND(Table_Styles[[#This Row],[Selector]]&lt;&gt;"", Table_Styles[[#This Row],[Config Properties]]&lt;&gt;""),
Table_Styles[[#This Row],[Selector]]&amp;" { "&amp;Table_Styles[[#This Row],[Config Properties]]&amp;" }","")</f>
        <v>formly-field .radio input[type=radio]:checked ~ .check .inside { background: #2c6ec3;border-radius: 100%;margin-top: 3px;margin-left: 3px;width: 9.5px;height: 9.5px }</v>
      </c>
      <c r="CG110" s="22" t="str">
        <f xml:space="preserve">
SUBSTITUTE(SUBSTITUTE(SUBSTITUTE(SUBSTITUTE(SUBSTITUTE(SUBSTITUTE(SUBSTITUTE(SUBSTITUTE(Table_Styles[[#This Row],[Config]],
" {","{"),
"{ ","{"),
" }","}"),
"} ","}"),
" ,",","),
", ",","),
" :",":"),
": ",":")</f>
        <v>formly-field .radio input[type=radio]:checked ~ .check .inside{background:#2c6ec3;border-radius:100%;margin-top:3px;margin-left:3px;width:9.5px;height:9.5px}</v>
      </c>
    </row>
    <row r="111" spans="2:85" ht="21" customHeight="1">
      <c r="B111" s="22" t="s">
        <v>1273</v>
      </c>
      <c r="C111" s="176" t="s">
        <v>1274</v>
      </c>
      <c r="D111" s="59"/>
      <c r="E111" s="41"/>
      <c r="F111" s="19" t="str">
        <f>IF(Table_Styles[[#This Row],[Font Family]]&lt;&gt;"",Table_Styles[[#This Row],[Font Family]],IF(Table_Styles[[#This Row],[Font Family Default]]&lt;&gt;"",Table_Styles[[#This Row],[Font Family Default]],""))</f>
        <v/>
      </c>
      <c r="G111" s="59"/>
      <c r="H111" s="43"/>
      <c r="I111" s="19" t="str">
        <f>IF(Table_Styles[[#This Row],[Font Size]]&lt;&gt;"",Table_Styles[[#This Row],[Font Size]],IF(Table_Styles[[#This Row],[Font Size Default]]&lt;&gt;"",Table_Styles[[#This Row],[Font Size Default]],""))</f>
        <v/>
      </c>
      <c r="J111" s="59"/>
      <c r="K111" s="41"/>
      <c r="L111" s="19" t="str">
        <f>IF(Table_Styles[[#This Row],[Font Weight]]&lt;&gt;"",Table_Styles[[#This Row],[Font Weight]],IF(Table_Styles[[#This Row],[Font Weight Default]]&lt;&gt;"",Table_Styles[[#This Row],[Font Weight Default]],""))</f>
        <v/>
      </c>
      <c r="M111" s="59"/>
      <c r="N111" s="19" t="str">
        <f>Colour_Background_3</f>
        <v>#e0e0e0</v>
      </c>
      <c r="O111" s="19" t="str">
        <f>IF(Table_Styles[[#This Row],[Colour]]&lt;&gt;"",Table_Styles[[#This Row],[Colour]],IF(Table_Styles[[#This Row],[Colour Default]]&lt;&gt;"",Table_Styles[[#This Row],[Colour Default]],""))</f>
        <v>#e0e0e0</v>
      </c>
      <c r="P111" s="59"/>
      <c r="Q111" s="122"/>
      <c r="R111" s="19" t="str">
        <f>IF(Table_Styles[[#This Row],[Background]]&lt;&gt;"",Table_Styles[[#This Row],[Background]],IF(Table_Styles[[#This Row],[Background Default]]&lt;&gt;"",Table_Styles[[#This Row],[Background Default]],""))</f>
        <v/>
      </c>
      <c r="S111" s="59"/>
      <c r="T111" s="41"/>
      <c r="U111" s="19" t="str">
        <f>IF(Table_Styles[[#This Row],[Border]]&lt;&gt;"",Table_Styles[[#This Row],[Border]],IF(Table_Styles[[#This Row],[Border Default]]&lt;&gt;"",Table_Styles[[#This Row],[Border Default]],""))</f>
        <v/>
      </c>
      <c r="V111" s="41"/>
      <c r="W111" s="43"/>
      <c r="X111" s="19" t="str">
        <f>IF(Table_Styles[[#This Row],[Border Radius]]&lt;&gt;"",Table_Styles[[#This Row],[Border Radius]],IF(Table_Styles[[#This Row],[Border Radius Default]]&lt;&gt;"",Table_Styles[[#This Row],[Border Radius Default]],""))</f>
        <v/>
      </c>
      <c r="Y111" s="59"/>
      <c r="Z111" s="122"/>
      <c r="AA111" s="19" t="str">
        <f>IF(Table_Styles[[#This Row],[MT]]&lt;&gt;"",Table_Styles[[#This Row],[MT]],IF(Table_Styles[[#This Row],[MT Default]]&lt;&gt;"",Table_Styles[[#This Row],[MT Default]],""))</f>
        <v/>
      </c>
      <c r="AB111" s="59"/>
      <c r="AC111" s="41"/>
      <c r="AD111" s="19" t="str">
        <f>IF(Table_Styles[[#This Row],[MR]]&lt;&gt;"",Table_Styles[[#This Row],[MR]],IF(Table_Styles[[#This Row],[MR Default]]&lt;&gt;"",Table_Styles[[#This Row],[MR Default]],""))</f>
        <v/>
      </c>
      <c r="AE111" s="59"/>
      <c r="AF111" s="41"/>
      <c r="AG111" s="19" t="str">
        <f>IF(Table_Styles[[#This Row],[MB]]&lt;&gt;"",Table_Styles[[#This Row],[MB]],IF(Table_Styles[[#This Row],[MB Default]]&lt;&gt;"",Table_Styles[[#This Row],[MB Default]],""))</f>
        <v/>
      </c>
      <c r="AH111" s="59"/>
      <c r="AI111" s="43"/>
      <c r="AJ111" s="19" t="str">
        <f>IF(Table_Styles[[#This Row],[ML]]&lt;&gt;"",Table_Styles[[#This Row],[ML]],IF(Table_Styles[[#This Row],[ML Default]]&lt;&gt;"",Table_Styles[[#This Row],[ML Default]],""))</f>
        <v/>
      </c>
      <c r="AK111" s="59"/>
      <c r="AL111" s="41"/>
      <c r="AM111" s="19" t="str">
        <f>IF(Table_Styles[[#This Row],[PT]]&lt;&gt;"",Table_Styles[[#This Row],[PT]],IF(Table_Styles[[#This Row],[PT Default]]&lt;&gt;"",Table_Styles[[#This Row],[PT Default]],""))</f>
        <v/>
      </c>
      <c r="AN111" s="59"/>
      <c r="AO111" s="41"/>
      <c r="AP111" s="19" t="str">
        <f>IF(Table_Styles[[#This Row],[PR]]&lt;&gt;"",Table_Styles[[#This Row],[PR]],IF(Table_Styles[[#This Row],[PR Default]]&lt;&gt;"",Table_Styles[[#This Row],[PR Default]],""))</f>
        <v/>
      </c>
      <c r="AQ111" s="59"/>
      <c r="AR111" s="41"/>
      <c r="AS111" s="19" t="str">
        <f>IF(Table_Styles[[#This Row],[PB]]&lt;&gt;"",Table_Styles[[#This Row],[PB]],IF(Table_Styles[[#This Row],[PB Default]]&lt;&gt;"",Table_Styles[[#This Row],[PB Default]],""))</f>
        <v/>
      </c>
      <c r="AT111" s="59"/>
      <c r="AU111" s="41"/>
      <c r="AV111" s="19" t="str">
        <f>IF(Table_Styles[[#This Row],[PL]]&lt;&gt;"",Table_Styles[[#This Row],[PL]],IF(Table_Styles[[#This Row],[PL Default]]&lt;&gt;"",Table_Styles[[#This Row],[PL Default]],""))</f>
        <v/>
      </c>
      <c r="AW111" s="59"/>
      <c r="AX111" s="41"/>
      <c r="AY111" s="19" t="str">
        <f>IF(Table_Styles[[#This Row],[BT]]&lt;&gt;"",Table_Styles[[#This Row],[BT]],IF(Table_Styles[[#This Row],[BT Default]]&lt;&gt;"",Table_Styles[[#This Row],[BT Default]],""))</f>
        <v/>
      </c>
      <c r="AZ111" s="59"/>
      <c r="BA111" s="41"/>
      <c r="BB111" s="19" t="str">
        <f>IF(Table_Styles[[#This Row],[BR]]&lt;&gt;"",Table_Styles[[#This Row],[BR]],IF(Table_Styles[[#This Row],[BR Default]]&lt;&gt;"",Table_Styles[[#This Row],[BR Default]],""))</f>
        <v/>
      </c>
      <c r="BC111" s="59"/>
      <c r="BD111" s="41"/>
      <c r="BE111" s="19" t="str">
        <f>IF(Table_Styles[[#This Row],[BB]]&lt;&gt;"",Table_Styles[[#This Row],[BB]],IF(Table_Styles[[#This Row],[BB Default]]&lt;&gt;"",Table_Styles[[#This Row],[BB Default]],""))</f>
        <v/>
      </c>
      <c r="BF111" s="59"/>
      <c r="BG111" s="41"/>
      <c r="BH111" s="19" t="str">
        <f>IF(Table_Styles[[#This Row],[BL]]&lt;&gt;"",Table_Styles[[#This Row],[BL]],IF(Table_Styles[[#This Row],[BL Default]]&lt;&gt;"",Table_Styles[[#This Row],[BL Default]],""))</f>
        <v/>
      </c>
      <c r="BI111" s="41"/>
      <c r="BJ111" s="43"/>
      <c r="BK111" s="19" t="str">
        <f>IF(Table_Styles[[#This Row],[Width]]&lt;&gt;"",Table_Styles[[#This Row],[Width]],IF(Table_Styles[[#This Row],[Width Default]]&lt;&gt;"",Table_Styles[[#This Row],[Width Default]],""))</f>
        <v/>
      </c>
      <c r="BL111" s="41"/>
      <c r="BM111" s="43"/>
      <c r="BN111" s="19" t="str">
        <f>IF(Table_Styles[[#This Row],[Height]]&lt;&gt;"",Table_Styles[[#This Row],[Height]],IF(Table_Styles[[#This Row],[Height Default]]&lt;&gt;"",Table_Styles[[#This Row],[Height Default]],""))</f>
        <v/>
      </c>
      <c r="BO111" s="19"/>
      <c r="BP111" s="19"/>
      <c r="BQ111" s="19" t="str">
        <f>IF(Table_Styles[[#This Row],[Top]]&lt;&gt;"",Table_Styles[[#This Row],[Top]],IF(Table_Styles[[#This Row],[Top Default]]&lt;&gt;"",Table_Styles[[#This Row],[Top Default]],""))</f>
        <v/>
      </c>
      <c r="BR111" s="19"/>
      <c r="BS111" s="19"/>
      <c r="BT111" s="19" t="str">
        <f>IF(Table_Styles[[#This Row],[Right]]&lt;&gt;"",Table_Styles[[#This Row],[Right]],IF(Table_Styles[[#This Row],[Right Default]]&lt;&gt;"",Table_Styles[[#This Row],[Right Default]],""))</f>
        <v/>
      </c>
      <c r="BU111" s="19"/>
      <c r="BV111" s="19"/>
      <c r="BW111" s="19" t="str">
        <f>IF(Table_Styles[[#This Row],[Bottom]]&lt;&gt;"",Table_Styles[[#This Row],[Bottom]],IF(Table_Styles[[#This Row],[Bottom Default]]&lt;&gt;"",Table_Styles[[#This Row],[Bottom Default]],""))</f>
        <v/>
      </c>
      <c r="BX111" s="19"/>
      <c r="BY111" s="19"/>
      <c r="BZ111" s="19" t="str">
        <f>IF(Table_Styles[[#This Row],[Left]]&lt;&gt;"",Table_Styles[[#This Row],[Left]],IF(Table_Styles[[#This Row],[Left Default]]&lt;&gt;"",Table_Styles[[#This Row],[Left Default]],""))</f>
        <v/>
      </c>
      <c r="CA111" s="59"/>
      <c r="CB111" s="22" t="str">
        <f>IF(AND(Table_Styles[[#This Row],[Selector]]&lt;&gt;"",Table_Styles[[#This Row],[Font Family Used]]&lt;&gt;"",Table_Styles[[#This Row],[Font Weight Used]]&lt;&gt;""),Table_Styles[[#This Row],[Font Family Used]]&amp;" "&amp;Table_Styles[[#This Row],[Font Weight Used]],"")</f>
        <v/>
      </c>
      <c r="CC111" s="22" t="str">
        <f ca="1">IF(AND(Table_Styles[[#This Row],[Selector]],COUNTIF(OFFSET(CC:CC,0,0,ROW()-1,1),"="&amp;Table_Styles[[#This Row],[Font]])=0),Table_Styles[[#This Row],[Font]],"")</f>
        <v/>
      </c>
      <c r="CD111" s="22" t="str">
        <f ca="1">IF(Table_Styles[[#This Row],[Unique Font]]&lt;&gt;"",
"{""fontFamily"":"""&amp;Table_Styles[[#This Row],[Font Family Used]]&amp;""",""fontWeight"":"&amp;Table_Styles[[#This Row],[Font Weight Used]]&amp;"}","")</f>
        <v/>
      </c>
      <c r="CE11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#e0e0e0</v>
      </c>
      <c r="CF111" s="22" t="str">
        <f>IF(AND(Table_Styles[[#This Row],[Selector]]&lt;&gt;"", Table_Styles[[#This Row],[Config Properties]]&lt;&gt;""),
Table_Styles[[#This Row],[Selector]]&amp;" { "&amp;Table_Styles[[#This Row],[Config Properties]]&amp;" }","")</f>
        <v>formly-field .radio .loader { color: #e0e0e0 }</v>
      </c>
      <c r="CG111" s="22" t="str">
        <f xml:space="preserve">
SUBSTITUTE(SUBSTITUTE(SUBSTITUTE(SUBSTITUTE(SUBSTITUTE(SUBSTITUTE(SUBSTITUTE(SUBSTITUTE(Table_Styles[[#This Row],[Config]],
" {","{"),
"{ ","{"),
" }","}"),
"} ","}"),
" ,",","),
", ",","),
" :",":"),
": ",":")</f>
        <v>formly-field .radio .loader{color:#e0e0e0}</v>
      </c>
    </row>
    <row r="112" spans="2:85" ht="21" customHeight="1">
      <c r="B112" s="44" t="s">
        <v>1275</v>
      </c>
      <c r="C112" s="176" t="s">
        <v>1276</v>
      </c>
      <c r="D112" s="59"/>
      <c r="E112" s="41" t="str">
        <f>Settings_Styling_Font_Body_Text</f>
        <v>Roboto</v>
      </c>
      <c r="F112" s="19" t="str">
        <f>IF(Table_Styles[[#This Row],[Font Family]]&lt;&gt;"",Table_Styles[[#This Row],[Font Family]],IF(Table_Styles[[#This Row],[Font Family Default]]&lt;&gt;"",Table_Styles[[#This Row],[Font Family Default]],""))</f>
        <v>Roboto</v>
      </c>
      <c r="G112" s="59"/>
      <c r="H112" s="125" t="s">
        <v>406</v>
      </c>
      <c r="I112" s="19" t="str">
        <f>IF(Table_Styles[[#This Row],[Font Size]]&lt;&gt;"",Table_Styles[[#This Row],[Font Size]],IF(Table_Styles[[#This Row],[Font Size Default]]&lt;&gt;"",Table_Styles[[#This Row],[Font Size Default]],""))</f>
        <v>16px</v>
      </c>
      <c r="J112" s="59"/>
      <c r="K112" s="41">
        <f>Settings_Styling_Font_Weight_Body_Text</f>
        <v>400</v>
      </c>
      <c r="L112" s="19">
        <f>IF(Table_Styles[[#This Row],[Font Weight]]&lt;&gt;"",Table_Styles[[#This Row],[Font Weight]],IF(Table_Styles[[#This Row],[Font Weight Default]]&lt;&gt;"",Table_Styles[[#This Row],[Font Weight Default]],""))</f>
        <v>400</v>
      </c>
      <c r="M112" s="59"/>
      <c r="N112" s="19" t="str">
        <f>Colour_Background_3</f>
        <v>#e0e0e0</v>
      </c>
      <c r="O112" s="19" t="str">
        <f>IF(Table_Styles[[#This Row],[Colour]]&lt;&gt;"",Table_Styles[[#This Row],[Colour]],IF(Table_Styles[[#This Row],[Colour Default]]&lt;&gt;"",Table_Styles[[#This Row],[Colour Default]],""))</f>
        <v>#e0e0e0</v>
      </c>
      <c r="P112" s="59"/>
      <c r="Q112" s="122"/>
      <c r="R112" s="19" t="str">
        <f>IF(Table_Styles[[#This Row],[Background]]&lt;&gt;"",Table_Styles[[#This Row],[Background]],IF(Table_Styles[[#This Row],[Background Default]]&lt;&gt;"",Table_Styles[[#This Row],[Background Default]],""))</f>
        <v/>
      </c>
      <c r="S112" s="59"/>
      <c r="T112" s="41"/>
      <c r="U112" s="19" t="str">
        <f>IF(Table_Styles[[#This Row],[Border]]&lt;&gt;"",Table_Styles[[#This Row],[Border]],IF(Table_Styles[[#This Row],[Border Default]]&lt;&gt;"",Table_Styles[[#This Row],[Border Default]],""))</f>
        <v/>
      </c>
      <c r="V112" s="41"/>
      <c r="W112" s="43"/>
      <c r="X112" s="19" t="str">
        <f>IF(Table_Styles[[#This Row],[Border Radius]]&lt;&gt;"",Table_Styles[[#This Row],[Border Radius]],IF(Table_Styles[[#This Row],[Border Radius Default]]&lt;&gt;"",Table_Styles[[#This Row],[Border Radius Default]],""))</f>
        <v/>
      </c>
      <c r="Y112" s="59"/>
      <c r="Z112" s="122"/>
      <c r="AA112" s="19" t="str">
        <f>IF(Table_Styles[[#This Row],[MT]]&lt;&gt;"",Table_Styles[[#This Row],[MT]],IF(Table_Styles[[#This Row],[MT Default]]&lt;&gt;"",Table_Styles[[#This Row],[MT Default]],""))</f>
        <v/>
      </c>
      <c r="AB112" s="59"/>
      <c r="AC112" s="41"/>
      <c r="AD112" s="19" t="str">
        <f>IF(Table_Styles[[#This Row],[MR]]&lt;&gt;"",Table_Styles[[#This Row],[MR]],IF(Table_Styles[[#This Row],[MR Default]]&lt;&gt;"",Table_Styles[[#This Row],[MR Default]],""))</f>
        <v/>
      </c>
      <c r="AE112" s="59"/>
      <c r="AF112" s="41"/>
      <c r="AG112" s="19" t="str">
        <f>IF(Table_Styles[[#This Row],[MB]]&lt;&gt;"",Table_Styles[[#This Row],[MB]],IF(Table_Styles[[#This Row],[MB Default]]&lt;&gt;"",Table_Styles[[#This Row],[MB Default]],""))</f>
        <v/>
      </c>
      <c r="AH112" s="59"/>
      <c r="AI112" s="43"/>
      <c r="AJ112" s="19" t="str">
        <f>IF(Table_Styles[[#This Row],[ML]]&lt;&gt;"",Table_Styles[[#This Row],[ML]],IF(Table_Styles[[#This Row],[ML Default]]&lt;&gt;"",Table_Styles[[#This Row],[ML Default]],""))</f>
        <v/>
      </c>
      <c r="AK112" s="59"/>
      <c r="AL112" s="41"/>
      <c r="AM112" s="19" t="str">
        <f>IF(Table_Styles[[#This Row],[PT]]&lt;&gt;"",Table_Styles[[#This Row],[PT]],IF(Table_Styles[[#This Row],[PT Default]]&lt;&gt;"",Table_Styles[[#This Row],[PT Default]],""))</f>
        <v/>
      </c>
      <c r="AN112" s="59"/>
      <c r="AO112" s="41"/>
      <c r="AP112" s="19" t="str">
        <f>IF(Table_Styles[[#This Row],[PR]]&lt;&gt;"",Table_Styles[[#This Row],[PR]],IF(Table_Styles[[#This Row],[PR Default]]&lt;&gt;"",Table_Styles[[#This Row],[PR Default]],""))</f>
        <v/>
      </c>
      <c r="AQ112" s="59"/>
      <c r="AR112" s="41"/>
      <c r="AS112" s="19" t="str">
        <f>IF(Table_Styles[[#This Row],[PB]]&lt;&gt;"",Table_Styles[[#This Row],[PB]],IF(Table_Styles[[#This Row],[PB Default]]&lt;&gt;"",Table_Styles[[#This Row],[PB Default]],""))</f>
        <v/>
      </c>
      <c r="AT112" s="59"/>
      <c r="AU112" s="41"/>
      <c r="AV112" s="19" t="str">
        <f>IF(Table_Styles[[#This Row],[PL]]&lt;&gt;"",Table_Styles[[#This Row],[PL]],IF(Table_Styles[[#This Row],[PL Default]]&lt;&gt;"",Table_Styles[[#This Row],[PL Default]],""))</f>
        <v/>
      </c>
      <c r="AW112" s="59"/>
      <c r="AX112" s="41"/>
      <c r="AY112" s="19" t="str">
        <f>IF(Table_Styles[[#This Row],[BT]]&lt;&gt;"",Table_Styles[[#This Row],[BT]],IF(Table_Styles[[#This Row],[BT Default]]&lt;&gt;"",Table_Styles[[#This Row],[BT Default]],""))</f>
        <v/>
      </c>
      <c r="AZ112" s="59"/>
      <c r="BA112" s="41"/>
      <c r="BB112" s="19" t="str">
        <f>IF(Table_Styles[[#This Row],[BR]]&lt;&gt;"",Table_Styles[[#This Row],[BR]],IF(Table_Styles[[#This Row],[BR Default]]&lt;&gt;"",Table_Styles[[#This Row],[BR Default]],""))</f>
        <v/>
      </c>
      <c r="BC112" s="59"/>
      <c r="BD112" s="41"/>
      <c r="BE112" s="19" t="str">
        <f>IF(Table_Styles[[#This Row],[BB]]&lt;&gt;"",Table_Styles[[#This Row],[BB]],IF(Table_Styles[[#This Row],[BB Default]]&lt;&gt;"",Table_Styles[[#This Row],[BB Default]],""))</f>
        <v/>
      </c>
      <c r="BF112" s="59"/>
      <c r="BG112" s="41"/>
      <c r="BH112" s="19" t="str">
        <f>IF(Table_Styles[[#This Row],[BL]]&lt;&gt;"",Table_Styles[[#This Row],[BL]],IF(Table_Styles[[#This Row],[BL Default]]&lt;&gt;"",Table_Styles[[#This Row],[BL Default]],""))</f>
        <v/>
      </c>
      <c r="BI112" s="41"/>
      <c r="BJ112" s="43"/>
      <c r="BK112" s="19" t="str">
        <f>IF(Table_Styles[[#This Row],[Width]]&lt;&gt;"",Table_Styles[[#This Row],[Width]],IF(Table_Styles[[#This Row],[Width Default]]&lt;&gt;"",Table_Styles[[#This Row],[Width Default]],""))</f>
        <v/>
      </c>
      <c r="BL112" s="41"/>
      <c r="BM112" s="43"/>
      <c r="BN112" s="19" t="str">
        <f>IF(Table_Styles[[#This Row],[Height]]&lt;&gt;"",Table_Styles[[#This Row],[Height]],IF(Table_Styles[[#This Row],[Height Default]]&lt;&gt;"",Table_Styles[[#This Row],[Height Default]],""))</f>
        <v/>
      </c>
      <c r="BO112" s="19"/>
      <c r="BP112" s="19"/>
      <c r="BQ112" s="19" t="str">
        <f>IF(Table_Styles[[#This Row],[Top]]&lt;&gt;"",Table_Styles[[#This Row],[Top]],IF(Table_Styles[[#This Row],[Top Default]]&lt;&gt;"",Table_Styles[[#This Row],[Top Default]],""))</f>
        <v/>
      </c>
      <c r="BR112" s="19"/>
      <c r="BS112" s="19"/>
      <c r="BT112" s="19" t="str">
        <f>IF(Table_Styles[[#This Row],[Right]]&lt;&gt;"",Table_Styles[[#This Row],[Right]],IF(Table_Styles[[#This Row],[Right Default]]&lt;&gt;"",Table_Styles[[#This Row],[Right Default]],""))</f>
        <v/>
      </c>
      <c r="BU112" s="19"/>
      <c r="BV112" s="19"/>
      <c r="BW112" s="19" t="str">
        <f>IF(Table_Styles[[#This Row],[Bottom]]&lt;&gt;"",Table_Styles[[#This Row],[Bottom]],IF(Table_Styles[[#This Row],[Bottom Default]]&lt;&gt;"",Table_Styles[[#This Row],[Bottom Default]],""))</f>
        <v/>
      </c>
      <c r="BX112" s="19"/>
      <c r="BY112" s="19"/>
      <c r="BZ112" s="19" t="str">
        <f>IF(Table_Styles[[#This Row],[Left]]&lt;&gt;"",Table_Styles[[#This Row],[Left]],IF(Table_Styles[[#This Row],[Left Default]]&lt;&gt;"",Table_Styles[[#This Row],[Left Default]],""))</f>
        <v/>
      </c>
      <c r="CA112" s="59"/>
      <c r="CB112" s="22" t="str">
        <f>IF(AND(Table_Styles[[#This Row],[Selector]]&lt;&gt;"",Table_Styles[[#This Row],[Font Family Used]]&lt;&gt;"",Table_Styles[[#This Row],[Font Weight Used]]&lt;&gt;""),Table_Styles[[#This Row],[Font Family Used]]&amp;" "&amp;Table_Styles[[#This Row],[Font Weight Used]],"")</f>
        <v>Roboto 400</v>
      </c>
      <c r="CC112" s="22" t="str">
        <f ca="1">IF(AND(Table_Styles[[#This Row],[Selector]],COUNTIF(OFFSET(CC:CC,0,0,ROW()-1,1),"="&amp;Table_Styles[[#This Row],[Font]])=0),Table_Styles[[#This Row],[Font]],"")</f>
        <v/>
      </c>
      <c r="CD112" s="22" t="str">
        <f ca="1">IF(Table_Styles[[#This Row],[Unique Font]]&lt;&gt;"",
"{""fontFamily"":"""&amp;Table_Styles[[#This Row],[Font Family Used]]&amp;""",""fontWeight"":"&amp;Table_Styles[[#This Row],[Font Weight Used]]&amp;"}","")</f>
        <v/>
      </c>
      <c r="CE11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16px;font-weight: 400;color: #e0e0e0</v>
      </c>
      <c r="CF112" s="22" t="str">
        <f>IF(AND(Table_Styles[[#This Row],[Selector]]&lt;&gt;"", Table_Styles[[#This Row],[Config Properties]]&lt;&gt;""),
Table_Styles[[#This Row],[Selector]]&amp;" { "&amp;Table_Styles[[#This Row],[Config Properties]]&amp;" }","")</f>
        <v>formly-field .radio .no-items { font-family: 'Roboto';font-size: 16px;font-weight: 400;color: #e0e0e0 }</v>
      </c>
      <c r="CG112" s="22" t="str">
        <f xml:space="preserve">
SUBSTITUTE(SUBSTITUTE(SUBSTITUTE(SUBSTITUTE(SUBSTITUTE(SUBSTITUTE(SUBSTITUTE(SUBSTITUTE(Table_Styles[[#This Row],[Config]],
" {","{"),
"{ ","{"),
" }","}"),
"} ","}"),
" ,",","),
", ",","),
" :",":"),
": ",":")</f>
        <v>formly-field .radio .no-items{font-family:'Roboto';font-size:16px;font-weight:400;color:#e0e0e0}</v>
      </c>
    </row>
    <row r="113" spans="2:85" ht="21.75" thickBot="1">
      <c r="B113" s="67" t="s">
        <v>431</v>
      </c>
      <c r="C113" s="67"/>
      <c r="D113" s="67"/>
      <c r="E113" s="46"/>
      <c r="F113" s="46" t="str">
        <f>IF(Table_Styles[[#This Row],[Font Family]]&lt;&gt;"",Table_Styles[[#This Row],[Font Family]],IF(Table_Styles[[#This Row],[Font Family Default]]&lt;&gt;"",Table_Styles[[#This Row],[Font Family Default]],""))</f>
        <v/>
      </c>
      <c r="G113" s="67"/>
      <c r="H113" s="46"/>
      <c r="I113" s="46" t="str">
        <f>IF(Table_Styles[[#This Row],[Font Size]]&lt;&gt;"",Table_Styles[[#This Row],[Font Size]],IF(Table_Styles[[#This Row],[Font Size Default]]&lt;&gt;"",Table_Styles[[#This Row],[Font Size Default]],""))</f>
        <v/>
      </c>
      <c r="J113" s="67"/>
      <c r="K113" s="46"/>
      <c r="L113" s="46" t="str">
        <f>IF(Table_Styles[[#This Row],[Font Weight]]&lt;&gt;"",Table_Styles[[#This Row],[Font Weight]],IF(Table_Styles[[#This Row],[Font Weight Default]]&lt;&gt;"",Table_Styles[[#This Row],[Font Weight Default]],""))</f>
        <v/>
      </c>
      <c r="M113" s="67"/>
      <c r="N113" s="46"/>
      <c r="O113" s="46" t="str">
        <f>IF(Table_Styles[[#This Row],[Colour]]&lt;&gt;"",Table_Styles[[#This Row],[Colour]],IF(Table_Styles[[#This Row],[Colour Default]]&lt;&gt;"",Table_Styles[[#This Row],[Colour Default]],""))</f>
        <v/>
      </c>
      <c r="P113" s="67"/>
      <c r="Q113" s="46"/>
      <c r="R113" s="46" t="str">
        <f>IF(Table_Styles[[#This Row],[Background]]&lt;&gt;"",Table_Styles[[#This Row],[Background]],IF(Table_Styles[[#This Row],[Background Default]]&lt;&gt;"",Table_Styles[[#This Row],[Background Default]],""))</f>
        <v/>
      </c>
      <c r="S113" s="67"/>
      <c r="T113" s="46"/>
      <c r="U113" s="46" t="str">
        <f>IF(Table_Styles[[#This Row],[Border]]&lt;&gt;"",Table_Styles[[#This Row],[Border]],IF(Table_Styles[[#This Row],[Border Default]]&lt;&gt;"",Table_Styles[[#This Row],[Border Default]],""))</f>
        <v/>
      </c>
      <c r="V113" s="46"/>
      <c r="W113" s="46"/>
      <c r="X113" s="46" t="str">
        <f>IF(Table_Styles[[#This Row],[Border Radius]]&lt;&gt;"",Table_Styles[[#This Row],[Border Radius]],IF(Table_Styles[[#This Row],[Border Radius Default]]&lt;&gt;"",Table_Styles[[#This Row],[Border Radius Default]],""))</f>
        <v/>
      </c>
      <c r="Y113" s="67"/>
      <c r="Z113" s="46"/>
      <c r="AA113" s="46" t="str">
        <f>IF(Table_Styles[[#This Row],[MT]]&lt;&gt;"",Table_Styles[[#This Row],[MT]],IF(Table_Styles[[#This Row],[MT Default]]&lt;&gt;"",Table_Styles[[#This Row],[MT Default]],""))</f>
        <v/>
      </c>
      <c r="AB113" s="67"/>
      <c r="AC113" s="46"/>
      <c r="AD113" s="46" t="str">
        <f>IF(Table_Styles[[#This Row],[MR]]&lt;&gt;"",Table_Styles[[#This Row],[MR]],IF(Table_Styles[[#This Row],[MR Default]]&lt;&gt;"",Table_Styles[[#This Row],[MR Default]],""))</f>
        <v/>
      </c>
      <c r="AE113" s="67"/>
      <c r="AF113" s="46"/>
      <c r="AG113" s="46" t="str">
        <f>IF(Table_Styles[[#This Row],[MB]]&lt;&gt;"",Table_Styles[[#This Row],[MB]],IF(Table_Styles[[#This Row],[MB Default]]&lt;&gt;"",Table_Styles[[#This Row],[MB Default]],""))</f>
        <v/>
      </c>
      <c r="AH113" s="67"/>
      <c r="AI113" s="46"/>
      <c r="AJ113" s="46" t="str">
        <f>IF(Table_Styles[[#This Row],[ML]]&lt;&gt;"",Table_Styles[[#This Row],[ML]],IF(Table_Styles[[#This Row],[ML Default]]&lt;&gt;"",Table_Styles[[#This Row],[ML Default]],""))</f>
        <v/>
      </c>
      <c r="AK113" s="67"/>
      <c r="AL113" s="46"/>
      <c r="AM113" s="46" t="str">
        <f>IF(Table_Styles[[#This Row],[PT]]&lt;&gt;"",Table_Styles[[#This Row],[PT]],IF(Table_Styles[[#This Row],[PT Default]]&lt;&gt;"",Table_Styles[[#This Row],[PT Default]],""))</f>
        <v/>
      </c>
      <c r="AN113" s="67"/>
      <c r="AO113" s="46"/>
      <c r="AP113" s="46" t="str">
        <f>IF(Table_Styles[[#This Row],[PR]]&lt;&gt;"",Table_Styles[[#This Row],[PR]],IF(Table_Styles[[#This Row],[PR Default]]&lt;&gt;"",Table_Styles[[#This Row],[PR Default]],""))</f>
        <v/>
      </c>
      <c r="AQ113" s="67"/>
      <c r="AR113" s="46"/>
      <c r="AS113" s="46" t="str">
        <f>IF(Table_Styles[[#This Row],[PB]]&lt;&gt;"",Table_Styles[[#This Row],[PB]],IF(Table_Styles[[#This Row],[PB Default]]&lt;&gt;"",Table_Styles[[#This Row],[PB Default]],""))</f>
        <v/>
      </c>
      <c r="AT113" s="67"/>
      <c r="AU113" s="46"/>
      <c r="AV113" s="46" t="str">
        <f>IF(Table_Styles[[#This Row],[PL]]&lt;&gt;"",Table_Styles[[#This Row],[PL]],IF(Table_Styles[[#This Row],[PL Default]]&lt;&gt;"",Table_Styles[[#This Row],[PL Default]],""))</f>
        <v/>
      </c>
      <c r="AW113" s="67"/>
      <c r="AX113" s="46"/>
      <c r="AY113" s="46" t="str">
        <f>IF(Table_Styles[[#This Row],[BT]]&lt;&gt;"",Table_Styles[[#This Row],[BT]],IF(Table_Styles[[#This Row],[BT Default]]&lt;&gt;"",Table_Styles[[#This Row],[BT Default]],""))</f>
        <v/>
      </c>
      <c r="AZ113" s="67"/>
      <c r="BA113" s="46"/>
      <c r="BB113" s="46" t="str">
        <f>IF(Table_Styles[[#This Row],[BR]]&lt;&gt;"",Table_Styles[[#This Row],[BR]],IF(Table_Styles[[#This Row],[BR Default]]&lt;&gt;"",Table_Styles[[#This Row],[BR Default]],""))</f>
        <v/>
      </c>
      <c r="BC113" s="67"/>
      <c r="BD113" s="46"/>
      <c r="BE113" s="46" t="str">
        <f>IF(Table_Styles[[#This Row],[BB]]&lt;&gt;"",Table_Styles[[#This Row],[BB]],IF(Table_Styles[[#This Row],[BB Default]]&lt;&gt;"",Table_Styles[[#This Row],[BB Default]],""))</f>
        <v/>
      </c>
      <c r="BF113" s="67"/>
      <c r="BG113" s="46"/>
      <c r="BH113" s="46" t="str">
        <f>IF(Table_Styles[[#This Row],[BL]]&lt;&gt;"",Table_Styles[[#This Row],[BL]],IF(Table_Styles[[#This Row],[BL Default]]&lt;&gt;"",Table_Styles[[#This Row],[BL Default]],""))</f>
        <v/>
      </c>
      <c r="BI113" s="46"/>
      <c r="BJ113" s="46"/>
      <c r="BK113" s="46" t="str">
        <f>IF(Table_Styles[[#This Row],[Width]]&lt;&gt;"",Table_Styles[[#This Row],[Width]],IF(Table_Styles[[#This Row],[Width Default]]&lt;&gt;"",Table_Styles[[#This Row],[Width Default]],""))</f>
        <v/>
      </c>
      <c r="BL113" s="46"/>
      <c r="BM113" s="46"/>
      <c r="BN113" s="46" t="str">
        <f>IF(Table_Styles[[#This Row],[Height]]&lt;&gt;"",Table_Styles[[#This Row],[Height]],IF(Table_Styles[[#This Row],[Height Default]]&lt;&gt;"",Table_Styles[[#This Row],[Height Default]],""))</f>
        <v/>
      </c>
      <c r="BO113" s="46"/>
      <c r="BP113" s="46"/>
      <c r="BQ113" s="46" t="str">
        <f>IF(Table_Styles[[#This Row],[Top]]&lt;&gt;"",Table_Styles[[#This Row],[Top]],IF(Table_Styles[[#This Row],[Top Default]]&lt;&gt;"",Table_Styles[[#This Row],[Top Default]],""))</f>
        <v/>
      </c>
      <c r="BR113" s="46"/>
      <c r="BS113" s="46"/>
      <c r="BT113" s="46" t="str">
        <f>IF(Table_Styles[[#This Row],[Right]]&lt;&gt;"",Table_Styles[[#This Row],[Right]],IF(Table_Styles[[#This Row],[Right Default]]&lt;&gt;"",Table_Styles[[#This Row],[Right Default]],""))</f>
        <v/>
      </c>
      <c r="BU113" s="46"/>
      <c r="BV113" s="46"/>
      <c r="BW113" s="46" t="str">
        <f>IF(Table_Styles[[#This Row],[Bottom]]&lt;&gt;"",Table_Styles[[#This Row],[Bottom]],IF(Table_Styles[[#This Row],[Bottom Default]]&lt;&gt;"",Table_Styles[[#This Row],[Bottom Default]],""))</f>
        <v/>
      </c>
      <c r="BX113" s="46"/>
      <c r="BY113" s="46"/>
      <c r="BZ113" s="46" t="str">
        <f>IF(Table_Styles[[#This Row],[Left]]&lt;&gt;"",Table_Styles[[#This Row],[Left]],IF(Table_Styles[[#This Row],[Left Default]]&lt;&gt;"",Table_Styles[[#This Row],[Left Default]],""))</f>
        <v/>
      </c>
      <c r="CA113" s="67"/>
      <c r="CB113" s="67" t="str">
        <f>IF(AND(Table_Styles[[#This Row],[Selector]]&lt;&gt;"",Table_Styles[[#This Row],[Font Family Used]]&lt;&gt;"",Table_Styles[[#This Row],[Font Weight Used]]&lt;&gt;""),Table_Styles[[#This Row],[Font Family Used]]&amp;" "&amp;Table_Styles[[#This Row],[Font Weight Used]],"")</f>
        <v/>
      </c>
      <c r="CC113" s="67" t="str">
        <f ca="1">IF(AND(Table_Styles[[#This Row],[Selector]],COUNTIF(OFFSET(CC:CC,0,0,ROW()-1,1),"="&amp;Table_Styles[[#This Row],[Font]])=0),Table_Styles[[#This Row],[Font]],"")</f>
        <v/>
      </c>
      <c r="CD113" s="67" t="str">
        <f ca="1">IF(Table_Styles[[#This Row],[Unique Font]]&lt;&gt;"",
"{""fontFamily"":"""&amp;Table_Styles[[#This Row],[Font Family Used]]&amp;""",""fontWeight"":"&amp;Table_Styles[[#This Row],[Font Weight Used]]&amp;"}","")</f>
        <v/>
      </c>
      <c r="CE113"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3" s="67" t="str">
        <f>IF(AND(Table_Styles[[#This Row],[Selector]]&lt;&gt;"", Table_Styles[[#This Row],[Config Properties]]&lt;&gt;""),
Table_Styles[[#This Row],[Selector]]&amp;" { "&amp;Table_Styles[[#This Row],[Config Properties]]&amp;" }","")</f>
        <v/>
      </c>
      <c r="CG113" s="67" t="str">
        <f xml:space="preserve">
SUBSTITUTE(SUBSTITUTE(SUBSTITUTE(SUBSTITUTE(SUBSTITUTE(SUBSTITUTE(SUBSTITUTE(SUBSTITUTE(Table_Styles[[#This Row],[Config]],
" {","{"),
"{ ","{"),
" }","}"),
"} ","}"),
" ,",","),
", ",","),
" :",":"),
": ",":")</f>
        <v/>
      </c>
    </row>
    <row r="114" spans="2:85" ht="21" customHeight="1">
      <c r="B114" s="22" t="s">
        <v>408</v>
      </c>
      <c r="C114" s="44" t="s">
        <v>432</v>
      </c>
      <c r="D114" s="59"/>
      <c r="E114" s="41"/>
      <c r="F114" s="19" t="str">
        <f>IF(Table_Styles[[#This Row],[Font Family]]&lt;&gt;"",Table_Styles[[#This Row],[Font Family]],IF(Table_Styles[[#This Row],[Font Family Default]]&lt;&gt;"",Table_Styles[[#This Row],[Font Family Default]],""))</f>
        <v/>
      </c>
      <c r="G114" s="59"/>
      <c r="H114" s="43"/>
      <c r="I114" s="19" t="str">
        <f>IF(Table_Styles[[#This Row],[Font Size]]&lt;&gt;"",Table_Styles[[#This Row],[Font Size]],IF(Table_Styles[[#This Row],[Font Size Default]]&lt;&gt;"",Table_Styles[[#This Row],[Font Size Default]],""))</f>
        <v/>
      </c>
      <c r="J114" s="59"/>
      <c r="K114" s="41"/>
      <c r="L114" s="19" t="str">
        <f>IF(Table_Styles[[#This Row],[Font Weight]]&lt;&gt;"",Table_Styles[[#This Row],[Font Weight]],IF(Table_Styles[[#This Row],[Font Weight Default]]&lt;&gt;"",Table_Styles[[#This Row],[Font Weight Default]],""))</f>
        <v/>
      </c>
      <c r="M114" s="59"/>
      <c r="N114" s="41"/>
      <c r="O114" s="19" t="str">
        <f>IF(Table_Styles[[#This Row],[Colour]]&lt;&gt;"",Table_Styles[[#This Row],[Colour]],IF(Table_Styles[[#This Row],[Colour Default]]&lt;&gt;"",Table_Styles[[#This Row],[Colour Default]],""))</f>
        <v/>
      </c>
      <c r="P114" s="59"/>
      <c r="Q114" s="93"/>
      <c r="R114" s="19" t="str">
        <f>IF(Table_Styles[[#This Row],[Background]]&lt;&gt;"",Table_Styles[[#This Row],[Background]],IF(Table_Styles[[#This Row],[Background Default]]&lt;&gt;"",Table_Styles[[#This Row],[Background Default]],""))</f>
        <v/>
      </c>
      <c r="S114" s="59"/>
      <c r="T114" s="41"/>
      <c r="U114" s="19" t="str">
        <f>IF(Table_Styles[[#This Row],[Border]]&lt;&gt;"",Table_Styles[[#This Row],[Border]],IF(Table_Styles[[#This Row],[Border Default]]&lt;&gt;"",Table_Styles[[#This Row],[Border Default]],""))</f>
        <v/>
      </c>
      <c r="V114" s="41"/>
      <c r="W114" s="43"/>
      <c r="X114" s="19" t="str">
        <f>IF(Table_Styles[[#This Row],[Border Radius]]&lt;&gt;"",Table_Styles[[#This Row],[Border Radius]],IF(Table_Styles[[#This Row],[Border Radius Default]]&lt;&gt;"",Table_Styles[[#This Row],[Border Radius Default]],""))</f>
        <v/>
      </c>
      <c r="Y114" s="59"/>
      <c r="Z114" s="93"/>
      <c r="AA114" s="19" t="str">
        <f>IF(Table_Styles[[#This Row],[MT]]&lt;&gt;"",Table_Styles[[#This Row],[MT]],IF(Table_Styles[[#This Row],[MT Default]]&lt;&gt;"",Table_Styles[[#This Row],[MT Default]],""))</f>
        <v/>
      </c>
      <c r="AB114" s="59"/>
      <c r="AC114" s="41"/>
      <c r="AD114" s="19" t="str">
        <f>IF(Table_Styles[[#This Row],[MR]]&lt;&gt;"",Table_Styles[[#This Row],[MR]],IF(Table_Styles[[#This Row],[MR Default]]&lt;&gt;"",Table_Styles[[#This Row],[MR Default]],""))</f>
        <v/>
      </c>
      <c r="AE114" s="59"/>
      <c r="AF114" s="41"/>
      <c r="AG114" s="19" t="str">
        <f>IF(Table_Styles[[#This Row],[MB]]&lt;&gt;"",Table_Styles[[#This Row],[MB]],IF(Table_Styles[[#This Row],[MB Default]]&lt;&gt;"",Table_Styles[[#This Row],[MB Default]],""))</f>
        <v/>
      </c>
      <c r="AH114" s="59"/>
      <c r="AI114" s="43"/>
      <c r="AJ114" s="19" t="str">
        <f>IF(Table_Styles[[#This Row],[ML]]&lt;&gt;"",Table_Styles[[#This Row],[ML]],IF(Table_Styles[[#This Row],[ML Default]]&lt;&gt;"",Table_Styles[[#This Row],[ML Default]],""))</f>
        <v/>
      </c>
      <c r="AK114" s="59"/>
      <c r="AL114" s="41"/>
      <c r="AM114" s="19" t="str">
        <f>IF(Table_Styles[[#This Row],[PT]]&lt;&gt;"",Table_Styles[[#This Row],[PT]],IF(Table_Styles[[#This Row],[PT Default]]&lt;&gt;"",Table_Styles[[#This Row],[PT Default]],""))</f>
        <v/>
      </c>
      <c r="AN114" s="59"/>
      <c r="AO114" s="41"/>
      <c r="AP114" s="19" t="str">
        <f>IF(Table_Styles[[#This Row],[PR]]&lt;&gt;"",Table_Styles[[#This Row],[PR]],IF(Table_Styles[[#This Row],[PR Default]]&lt;&gt;"",Table_Styles[[#This Row],[PR Default]],""))</f>
        <v/>
      </c>
      <c r="AQ114" s="59"/>
      <c r="AR114" s="41"/>
      <c r="AS114" s="19" t="str">
        <f>IF(Table_Styles[[#This Row],[PB]]&lt;&gt;"",Table_Styles[[#This Row],[PB]],IF(Table_Styles[[#This Row],[PB Default]]&lt;&gt;"",Table_Styles[[#This Row],[PB Default]],""))</f>
        <v/>
      </c>
      <c r="AT114" s="59"/>
      <c r="AU114" s="41"/>
      <c r="AV114" s="19" t="str">
        <f>IF(Table_Styles[[#This Row],[PL]]&lt;&gt;"",Table_Styles[[#This Row],[PL]],IF(Table_Styles[[#This Row],[PL Default]]&lt;&gt;"",Table_Styles[[#This Row],[PL Default]],""))</f>
        <v/>
      </c>
      <c r="AW114" s="59"/>
      <c r="AX114" s="41"/>
      <c r="AY114" s="19" t="str">
        <f>IF(Table_Styles[[#This Row],[BT]]&lt;&gt;"",Table_Styles[[#This Row],[BT]],IF(Table_Styles[[#This Row],[BT Default]]&lt;&gt;"",Table_Styles[[#This Row],[BT Default]],""))</f>
        <v/>
      </c>
      <c r="AZ114" s="59"/>
      <c r="BA114" s="41"/>
      <c r="BB114" s="19" t="str">
        <f>IF(Table_Styles[[#This Row],[BR]]&lt;&gt;"",Table_Styles[[#This Row],[BR]],IF(Table_Styles[[#This Row],[BR Default]]&lt;&gt;"",Table_Styles[[#This Row],[BR Default]],""))</f>
        <v/>
      </c>
      <c r="BC114" s="59"/>
      <c r="BD114" s="41"/>
      <c r="BE114" s="19" t="str">
        <f>IF(Table_Styles[[#This Row],[BB]]&lt;&gt;"",Table_Styles[[#This Row],[BB]],IF(Table_Styles[[#This Row],[BB Default]]&lt;&gt;"",Table_Styles[[#This Row],[BB Default]],""))</f>
        <v/>
      </c>
      <c r="BF114" s="59"/>
      <c r="BG114" s="41"/>
      <c r="BH114" s="19" t="str">
        <f>IF(Table_Styles[[#This Row],[BL]]&lt;&gt;"",Table_Styles[[#This Row],[BL]],IF(Table_Styles[[#This Row],[BL Default]]&lt;&gt;"",Table_Styles[[#This Row],[BL Default]],""))</f>
        <v/>
      </c>
      <c r="BI114" s="41"/>
      <c r="BJ114" s="43"/>
      <c r="BK114" s="19" t="str">
        <f>IF(Table_Styles[[#This Row],[Width]]&lt;&gt;"",Table_Styles[[#This Row],[Width]],IF(Table_Styles[[#This Row],[Width Default]]&lt;&gt;"",Table_Styles[[#This Row],[Width Default]],""))</f>
        <v/>
      </c>
      <c r="BL114" s="41"/>
      <c r="BM114" s="43"/>
      <c r="BN114" s="19" t="str">
        <f>IF(Table_Styles[[#This Row],[Height]]&lt;&gt;"",Table_Styles[[#This Row],[Height]],IF(Table_Styles[[#This Row],[Height Default]]&lt;&gt;"",Table_Styles[[#This Row],[Height Default]],""))</f>
        <v/>
      </c>
      <c r="BO114" s="19"/>
      <c r="BP114" s="19"/>
      <c r="BQ114" s="19" t="str">
        <f>IF(Table_Styles[[#This Row],[Top]]&lt;&gt;"",Table_Styles[[#This Row],[Top]],IF(Table_Styles[[#This Row],[Top Default]]&lt;&gt;"",Table_Styles[[#This Row],[Top Default]],""))</f>
        <v/>
      </c>
      <c r="BR114" s="19"/>
      <c r="BS114" s="19"/>
      <c r="BT114" s="19" t="str">
        <f>IF(Table_Styles[[#This Row],[Right]]&lt;&gt;"",Table_Styles[[#This Row],[Right]],IF(Table_Styles[[#This Row],[Right Default]]&lt;&gt;"",Table_Styles[[#This Row],[Right Default]],""))</f>
        <v/>
      </c>
      <c r="BU114" s="19"/>
      <c r="BV114" s="19"/>
      <c r="BW114" s="19" t="str">
        <f>IF(Table_Styles[[#This Row],[Bottom]]&lt;&gt;"",Table_Styles[[#This Row],[Bottom]],IF(Table_Styles[[#This Row],[Bottom Default]]&lt;&gt;"",Table_Styles[[#This Row],[Bottom Default]],""))</f>
        <v/>
      </c>
      <c r="BX114" s="19"/>
      <c r="BY114" s="19"/>
      <c r="BZ114" s="19" t="str">
        <f>IF(Table_Styles[[#This Row],[Left]]&lt;&gt;"",Table_Styles[[#This Row],[Left]],IF(Table_Styles[[#This Row],[Left Default]]&lt;&gt;"",Table_Styles[[#This Row],[Left Default]],""))</f>
        <v/>
      </c>
      <c r="CA114" s="59"/>
      <c r="CB114" s="22" t="str">
        <f>IF(AND(Table_Styles[[#This Row],[Selector]]&lt;&gt;"",Table_Styles[[#This Row],[Font Family Used]]&lt;&gt;"",Table_Styles[[#This Row],[Font Weight Used]]&lt;&gt;""),Table_Styles[[#This Row],[Font Family Used]]&amp;" "&amp;Table_Styles[[#This Row],[Font Weight Used]],"")</f>
        <v/>
      </c>
      <c r="CC114" s="22" t="str">
        <f ca="1">IF(AND(Table_Styles[[#This Row],[Selector]],COUNTIF(OFFSET(CC:CC,0,0,ROW()-1,1),"="&amp;Table_Styles[[#This Row],[Font]])=0),Table_Styles[[#This Row],[Font]],"")</f>
        <v/>
      </c>
      <c r="CD114" s="22" t="str">
        <f ca="1">IF(Table_Styles[[#This Row],[Unique Font]]&lt;&gt;"",
"{""fontFamily"":"""&amp;Table_Styles[[#This Row],[Font Family Used]]&amp;""",""fontWeight"":"&amp;Table_Styles[[#This Row],[Font Weight Used]]&amp;"}","")</f>
        <v/>
      </c>
      <c r="CE11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4" s="22" t="str">
        <f>IF(AND(Table_Styles[[#This Row],[Selector]]&lt;&gt;"", Table_Styles[[#This Row],[Config Properties]]&lt;&gt;""),
Table_Styles[[#This Row],[Selector]]&amp;" { "&amp;Table_Styles[[#This Row],[Config Properties]]&amp;" }","")</f>
        <v/>
      </c>
      <c r="CG114" s="22" t="str">
        <f xml:space="preserve">
SUBSTITUTE(SUBSTITUTE(SUBSTITUTE(SUBSTITUTE(SUBSTITUTE(SUBSTITUTE(SUBSTITUTE(SUBSTITUTE(Table_Styles[[#This Row],[Config]],
" {","{"),
"{ ","{"),
" }","}"),
"} ","}"),
" ,",","),
", ",","),
" :",":"),
": ",":")</f>
        <v/>
      </c>
    </row>
    <row r="115" spans="2:85" ht="21" customHeight="1">
      <c r="B115" s="22" t="s">
        <v>18</v>
      </c>
      <c r="C115" s="89" t="s">
        <v>433</v>
      </c>
      <c r="D115" s="59"/>
      <c r="E115" s="41" t="str">
        <f>Settings_Styling_Font_Body_Text</f>
        <v>Roboto</v>
      </c>
      <c r="F115" s="19" t="str">
        <f>IF(Table_Styles[[#This Row],[Font Family]]&lt;&gt;"",Table_Styles[[#This Row],[Font Family]],IF(Table_Styles[[#This Row],[Font Family Default]]&lt;&gt;"",Table_Styles[[#This Row],[Font Family Default]],""))</f>
        <v>Roboto</v>
      </c>
      <c r="G115" s="59"/>
      <c r="H115" s="125" t="s">
        <v>406</v>
      </c>
      <c r="I115" s="19" t="str">
        <f>IF(Table_Styles[[#This Row],[Font Size]]&lt;&gt;"",Table_Styles[[#This Row],[Font Size]],IF(Table_Styles[[#This Row],[Font Size Default]]&lt;&gt;"",Table_Styles[[#This Row],[Font Size Default]],""))</f>
        <v>16px</v>
      </c>
      <c r="J115" s="59"/>
      <c r="K115" s="41">
        <f>Settings_Styling_Font_Weight_Body_Text</f>
        <v>400</v>
      </c>
      <c r="L115" s="19">
        <f>IF(Table_Styles[[#This Row],[Font Weight]]&lt;&gt;"",Table_Styles[[#This Row],[Font Weight]],IF(Table_Styles[[#This Row],[Font Weight Default]]&lt;&gt;"",Table_Styles[[#This Row],[Font Weight Default]],""))</f>
        <v>400</v>
      </c>
      <c r="M115" s="59"/>
      <c r="N115" s="41" t="str">
        <f>Colour_Foreground_1</f>
        <v>#2a2a2a</v>
      </c>
      <c r="O115" s="19" t="str">
        <f>IF(Table_Styles[[#This Row],[Colour]]&lt;&gt;"",Table_Styles[[#This Row],[Colour]],IF(Table_Styles[[#This Row],[Colour Default]]&lt;&gt;"",Table_Styles[[#This Row],[Colour Default]],""))</f>
        <v>#2a2a2a</v>
      </c>
      <c r="P115" s="59"/>
      <c r="Q115" s="93"/>
      <c r="R115" s="19" t="str">
        <f>IF(Table_Styles[[#This Row],[Background]]&lt;&gt;"",Table_Styles[[#This Row],[Background]],IF(Table_Styles[[#This Row],[Background Default]]&lt;&gt;"",Table_Styles[[#This Row],[Background Default]],""))</f>
        <v/>
      </c>
      <c r="S115" s="59"/>
      <c r="T115" s="41"/>
      <c r="U115" s="19" t="str">
        <f>IF(Table_Styles[[#This Row],[Border]]&lt;&gt;"",Table_Styles[[#This Row],[Border]],IF(Table_Styles[[#This Row],[Border Default]]&lt;&gt;"",Table_Styles[[#This Row],[Border Default]],""))</f>
        <v/>
      </c>
      <c r="V115" s="41"/>
      <c r="W115" s="43"/>
      <c r="X115" s="19" t="str">
        <f>IF(Table_Styles[[#This Row],[Border Radius]]&lt;&gt;"",Table_Styles[[#This Row],[Border Radius]],IF(Table_Styles[[#This Row],[Border Radius Default]]&lt;&gt;"",Table_Styles[[#This Row],[Border Radius Default]],""))</f>
        <v/>
      </c>
      <c r="Y115" s="59"/>
      <c r="Z115" s="93"/>
      <c r="AA115" s="19" t="str">
        <f>IF(Table_Styles[[#This Row],[MT]]&lt;&gt;"",Table_Styles[[#This Row],[MT]],IF(Table_Styles[[#This Row],[MT Default]]&lt;&gt;"",Table_Styles[[#This Row],[MT Default]],""))</f>
        <v/>
      </c>
      <c r="AB115" s="59"/>
      <c r="AC115" s="41"/>
      <c r="AD115" s="19" t="str">
        <f>IF(Table_Styles[[#This Row],[MR]]&lt;&gt;"",Table_Styles[[#This Row],[MR]],IF(Table_Styles[[#This Row],[MR Default]]&lt;&gt;"",Table_Styles[[#This Row],[MR Default]],""))</f>
        <v/>
      </c>
      <c r="AE115" s="59"/>
      <c r="AF115" s="41"/>
      <c r="AG115" s="19" t="str">
        <f>IF(Table_Styles[[#This Row],[MB]]&lt;&gt;"",Table_Styles[[#This Row],[MB]],IF(Table_Styles[[#This Row],[MB Default]]&lt;&gt;"",Table_Styles[[#This Row],[MB Default]],""))</f>
        <v/>
      </c>
      <c r="AH115" s="59"/>
      <c r="AI115" s="43" t="s">
        <v>339</v>
      </c>
      <c r="AJ115" s="19" t="str">
        <f>IF(Table_Styles[[#This Row],[ML]]&lt;&gt;"",Table_Styles[[#This Row],[ML]],IF(Table_Styles[[#This Row],[ML Default]]&lt;&gt;"",Table_Styles[[#This Row],[ML Default]],""))</f>
        <v>10px</v>
      </c>
      <c r="AK115" s="59"/>
      <c r="AL115" s="43" t="s">
        <v>396</v>
      </c>
      <c r="AM115" s="19" t="str">
        <f>IF(Table_Styles[[#This Row],[PT]]&lt;&gt;"",Table_Styles[[#This Row],[PT]],IF(Table_Styles[[#This Row],[PT Default]]&lt;&gt;"",Table_Styles[[#This Row],[PT Default]],""))</f>
        <v>2px</v>
      </c>
      <c r="AN115" s="59"/>
      <c r="AO115" s="41"/>
      <c r="AP115" s="19" t="str">
        <f>IF(Table_Styles[[#This Row],[PR]]&lt;&gt;"",Table_Styles[[#This Row],[PR]],IF(Table_Styles[[#This Row],[PR Default]]&lt;&gt;"",Table_Styles[[#This Row],[PR Default]],""))</f>
        <v/>
      </c>
      <c r="AQ115" s="59"/>
      <c r="AR115" s="41"/>
      <c r="AS115" s="19" t="str">
        <f>IF(Table_Styles[[#This Row],[PB]]&lt;&gt;"",Table_Styles[[#This Row],[PB]],IF(Table_Styles[[#This Row],[PB Default]]&lt;&gt;"",Table_Styles[[#This Row],[PB Default]],""))</f>
        <v/>
      </c>
      <c r="AT115" s="59"/>
      <c r="AU115" s="41"/>
      <c r="AV115" s="19" t="str">
        <f>IF(Table_Styles[[#This Row],[PL]]&lt;&gt;"",Table_Styles[[#This Row],[PL]],IF(Table_Styles[[#This Row],[PL Default]]&lt;&gt;"",Table_Styles[[#This Row],[PL Default]],""))</f>
        <v/>
      </c>
      <c r="AW115" s="59"/>
      <c r="AX115" s="41"/>
      <c r="AY115" s="19" t="str">
        <f>IF(Table_Styles[[#This Row],[BT]]&lt;&gt;"",Table_Styles[[#This Row],[BT]],IF(Table_Styles[[#This Row],[BT Default]]&lt;&gt;"",Table_Styles[[#This Row],[BT Default]],""))</f>
        <v/>
      </c>
      <c r="AZ115" s="59"/>
      <c r="BA115" s="41"/>
      <c r="BB115" s="19" t="str">
        <f>IF(Table_Styles[[#This Row],[BR]]&lt;&gt;"",Table_Styles[[#This Row],[BR]],IF(Table_Styles[[#This Row],[BR Default]]&lt;&gt;"",Table_Styles[[#This Row],[BR Default]],""))</f>
        <v/>
      </c>
      <c r="BC115" s="59"/>
      <c r="BD115" s="41"/>
      <c r="BE115" s="19" t="str">
        <f>IF(Table_Styles[[#This Row],[BB]]&lt;&gt;"",Table_Styles[[#This Row],[BB]],IF(Table_Styles[[#This Row],[BB Default]]&lt;&gt;"",Table_Styles[[#This Row],[BB Default]],""))</f>
        <v/>
      </c>
      <c r="BF115" s="59"/>
      <c r="BG115" s="41"/>
      <c r="BH115" s="19" t="str">
        <f>IF(Table_Styles[[#This Row],[BL]]&lt;&gt;"",Table_Styles[[#This Row],[BL]],IF(Table_Styles[[#This Row],[BL Default]]&lt;&gt;"",Table_Styles[[#This Row],[BL Default]],""))</f>
        <v/>
      </c>
      <c r="BI115" s="41"/>
      <c r="BJ115" s="43"/>
      <c r="BK115" s="19" t="str">
        <f>IF(Table_Styles[[#This Row],[Width]]&lt;&gt;"",Table_Styles[[#This Row],[Width]],IF(Table_Styles[[#This Row],[Width Default]]&lt;&gt;"",Table_Styles[[#This Row],[Width Default]],""))</f>
        <v/>
      </c>
      <c r="BL115" s="41"/>
      <c r="BM115" s="43"/>
      <c r="BN115" s="19" t="str">
        <f>IF(Table_Styles[[#This Row],[Height]]&lt;&gt;"",Table_Styles[[#This Row],[Height]],IF(Table_Styles[[#This Row],[Height Default]]&lt;&gt;"",Table_Styles[[#This Row],[Height Default]],""))</f>
        <v/>
      </c>
      <c r="BO115" s="19"/>
      <c r="BP115" s="19"/>
      <c r="BQ115" s="19" t="str">
        <f>IF(Table_Styles[[#This Row],[Top]]&lt;&gt;"",Table_Styles[[#This Row],[Top]],IF(Table_Styles[[#This Row],[Top Default]]&lt;&gt;"",Table_Styles[[#This Row],[Top Default]],""))</f>
        <v/>
      </c>
      <c r="BR115" s="19"/>
      <c r="BS115" s="19"/>
      <c r="BT115" s="19" t="str">
        <f>IF(Table_Styles[[#This Row],[Right]]&lt;&gt;"",Table_Styles[[#This Row],[Right]],IF(Table_Styles[[#This Row],[Right Default]]&lt;&gt;"",Table_Styles[[#This Row],[Right Default]],""))</f>
        <v/>
      </c>
      <c r="BU115" s="19"/>
      <c r="BV115" s="19"/>
      <c r="BW115" s="19" t="str">
        <f>IF(Table_Styles[[#This Row],[Bottom]]&lt;&gt;"",Table_Styles[[#This Row],[Bottom]],IF(Table_Styles[[#This Row],[Bottom Default]]&lt;&gt;"",Table_Styles[[#This Row],[Bottom Default]],""))</f>
        <v/>
      </c>
      <c r="BX115" s="19"/>
      <c r="BY115" s="19"/>
      <c r="BZ115" s="19" t="str">
        <f>IF(Table_Styles[[#This Row],[Left]]&lt;&gt;"",Table_Styles[[#This Row],[Left]],IF(Table_Styles[[#This Row],[Left Default]]&lt;&gt;"",Table_Styles[[#This Row],[Left Default]],""))</f>
        <v/>
      </c>
      <c r="CA115" s="59"/>
      <c r="CB115" s="22" t="str">
        <f>IF(AND(Table_Styles[[#This Row],[Selector]]&lt;&gt;"",Table_Styles[[#This Row],[Font Family Used]]&lt;&gt;"",Table_Styles[[#This Row],[Font Weight Used]]&lt;&gt;""),Table_Styles[[#This Row],[Font Family Used]]&amp;" "&amp;Table_Styles[[#This Row],[Font Weight Used]],"")</f>
        <v>Roboto 400</v>
      </c>
      <c r="CC115" s="22" t="str">
        <f ca="1">IF(AND(Table_Styles[[#This Row],[Selector]],COUNTIF(OFFSET(CC:CC,0,0,ROW()-1,1),"="&amp;Table_Styles[[#This Row],[Font]])=0),Table_Styles[[#This Row],[Font]],"")</f>
        <v/>
      </c>
      <c r="CD115" s="22" t="str">
        <f ca="1">IF(Table_Styles[[#This Row],[Unique Font]]&lt;&gt;"",
"{""fontFamily"":"""&amp;Table_Styles[[#This Row],[Font Family Used]]&amp;""",""fontWeight"":"&amp;Table_Styles[[#This Row],[Font Weight Used]]&amp;"}","")</f>
        <v/>
      </c>
      <c r="CE11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16px;font-weight: 400;color: #2a2a2a;margin-left: 10px;padding-top: 2px</v>
      </c>
      <c r="CF115" s="22" t="str">
        <f>IF(AND(Table_Styles[[#This Row],[Selector]]&lt;&gt;"", Table_Styles[[#This Row],[Config Properties]]&lt;&gt;""),
Table_Styles[[#This Row],[Selector]]&amp;" { "&amp;Table_Styles[[#This Row],[Config Properties]]&amp;" }","")</f>
        <v>formly-field .checkbox label { font-family: 'Roboto';font-size: 16px;font-weight: 400;color: #2a2a2a;margin-left: 10px;padding-top: 2px }</v>
      </c>
      <c r="CG115" s="22" t="str">
        <f xml:space="preserve">
SUBSTITUTE(SUBSTITUTE(SUBSTITUTE(SUBSTITUTE(SUBSTITUTE(SUBSTITUTE(SUBSTITUTE(SUBSTITUTE(Table_Styles[[#This Row],[Config]],
" {","{"),
"{ ","{"),
" }","}"),
"} ","}"),
" ,",","),
", ",","),
" :",":"),
": ",":")</f>
        <v>formly-field .checkbox label{font-family:'Roboto';font-size:16px;font-weight:400;color:#2a2a2a;margin-left:10px;padding-top:2px}</v>
      </c>
    </row>
    <row r="116" spans="2:85" ht="21" customHeight="1">
      <c r="B116" s="22" t="s">
        <v>431</v>
      </c>
      <c r="C116" s="89" t="s">
        <v>434</v>
      </c>
      <c r="D116" s="59"/>
      <c r="E116" s="41"/>
      <c r="F116" s="19" t="str">
        <f>IF(Table_Styles[[#This Row],[Font Family]]&lt;&gt;"",Table_Styles[[#This Row],[Font Family]],IF(Table_Styles[[#This Row],[Font Family Default]]&lt;&gt;"",Table_Styles[[#This Row],[Font Family Default]],""))</f>
        <v/>
      </c>
      <c r="G116" s="59"/>
      <c r="H116" s="43"/>
      <c r="I116" s="19" t="str">
        <f>IF(Table_Styles[[#This Row],[Font Size]]&lt;&gt;"",Table_Styles[[#This Row],[Font Size]],IF(Table_Styles[[#This Row],[Font Size Default]]&lt;&gt;"",Table_Styles[[#This Row],[Font Size Default]],""))</f>
        <v/>
      </c>
      <c r="J116" s="59"/>
      <c r="K116" s="41"/>
      <c r="L116" s="19" t="str">
        <f>IF(Table_Styles[[#This Row],[Font Weight]]&lt;&gt;"",Table_Styles[[#This Row],[Font Weight]],IF(Table_Styles[[#This Row],[Font Weight Default]]&lt;&gt;"",Table_Styles[[#This Row],[Font Weight Default]],""))</f>
        <v/>
      </c>
      <c r="M116" s="59"/>
      <c r="N116" s="41"/>
      <c r="O116" s="19" t="str">
        <f>IF(Table_Styles[[#This Row],[Colour]]&lt;&gt;"",Table_Styles[[#This Row],[Colour]],IF(Table_Styles[[#This Row],[Colour Default]]&lt;&gt;"",Table_Styles[[#This Row],[Colour Default]],""))</f>
        <v/>
      </c>
      <c r="P116" s="59"/>
      <c r="Q116" s="41"/>
      <c r="R116" s="19" t="str">
        <f>IF(Table_Styles[[#This Row],[Background]]&lt;&gt;"",Table_Styles[[#This Row],[Background]],IF(Table_Styles[[#This Row],[Background Default]]&lt;&gt;"",Table_Styles[[#This Row],[Background Default]],""))</f>
        <v/>
      </c>
      <c r="S116" s="59"/>
      <c r="T116" s="19" t="str">
        <f>"2px solid "&amp;Colour_Borders</f>
        <v>2px solid #737373</v>
      </c>
      <c r="U116" s="19" t="str">
        <f>IF(Table_Styles[[#This Row],[Border]]&lt;&gt;"",Table_Styles[[#This Row],[Border]],IF(Table_Styles[[#This Row],[Border Default]]&lt;&gt;"",Table_Styles[[#This Row],[Border Default]],""))</f>
        <v>2px solid #737373</v>
      </c>
      <c r="V116" s="41"/>
      <c r="W116" s="35" t="s">
        <v>376</v>
      </c>
      <c r="X116" s="19" t="str">
        <f>IF(Table_Styles[[#This Row],[Border Radius]]&lt;&gt;"",Table_Styles[[#This Row],[Border Radius]],IF(Table_Styles[[#This Row],[Border Radius Default]]&lt;&gt;"",Table_Styles[[#This Row],[Border Radius Default]],""))</f>
        <v>3px</v>
      </c>
      <c r="Y116" s="59"/>
      <c r="Z116" s="125"/>
      <c r="AA116" s="19" t="str">
        <f>IF(Table_Styles[[#This Row],[MT]]&lt;&gt;"",Table_Styles[[#This Row],[MT]],IF(Table_Styles[[#This Row],[MT Default]]&lt;&gt;"",Table_Styles[[#This Row],[MT Default]],""))</f>
        <v/>
      </c>
      <c r="AB116" s="59"/>
      <c r="AC116" s="41"/>
      <c r="AD116" s="19" t="str">
        <f>IF(Table_Styles[[#This Row],[MR]]&lt;&gt;"",Table_Styles[[#This Row],[MR]],IF(Table_Styles[[#This Row],[MR Default]]&lt;&gt;"",Table_Styles[[#This Row],[MR Default]],""))</f>
        <v/>
      </c>
      <c r="AE116" s="59"/>
      <c r="AF116" s="41"/>
      <c r="AG116" s="19" t="str">
        <f>IF(Table_Styles[[#This Row],[MB]]&lt;&gt;"",Table_Styles[[#This Row],[MB]],IF(Table_Styles[[#This Row],[MB Default]]&lt;&gt;"",Table_Styles[[#This Row],[MB Default]],""))</f>
        <v/>
      </c>
      <c r="AH116" s="59"/>
      <c r="AI116" s="43"/>
      <c r="AJ116" s="19" t="str">
        <f>IF(Table_Styles[[#This Row],[ML]]&lt;&gt;"",Table_Styles[[#This Row],[ML]],IF(Table_Styles[[#This Row],[ML Default]]&lt;&gt;"",Table_Styles[[#This Row],[ML Default]],""))</f>
        <v/>
      </c>
      <c r="AK116" s="59"/>
      <c r="AL116" s="41"/>
      <c r="AM116" s="19" t="str">
        <f>IF(Table_Styles[[#This Row],[PT]]&lt;&gt;"",Table_Styles[[#This Row],[PT]],IF(Table_Styles[[#This Row],[PT Default]]&lt;&gt;"",Table_Styles[[#This Row],[PT Default]],""))</f>
        <v/>
      </c>
      <c r="AN116" s="59"/>
      <c r="AO116" s="41"/>
      <c r="AP116" s="19" t="str">
        <f>IF(Table_Styles[[#This Row],[PR]]&lt;&gt;"",Table_Styles[[#This Row],[PR]],IF(Table_Styles[[#This Row],[PR Default]]&lt;&gt;"",Table_Styles[[#This Row],[PR Default]],""))</f>
        <v/>
      </c>
      <c r="AQ116" s="59"/>
      <c r="AR116" s="41"/>
      <c r="AS116" s="19" t="str">
        <f>IF(Table_Styles[[#This Row],[PB]]&lt;&gt;"",Table_Styles[[#This Row],[PB]],IF(Table_Styles[[#This Row],[PB Default]]&lt;&gt;"",Table_Styles[[#This Row],[PB Default]],""))</f>
        <v/>
      </c>
      <c r="AT116" s="59"/>
      <c r="AU116" s="41"/>
      <c r="AV116" s="19" t="str">
        <f>IF(Table_Styles[[#This Row],[PL]]&lt;&gt;"",Table_Styles[[#This Row],[PL]],IF(Table_Styles[[#This Row],[PL Default]]&lt;&gt;"",Table_Styles[[#This Row],[PL Default]],""))</f>
        <v/>
      </c>
      <c r="AW116" s="59"/>
      <c r="AX116" s="41"/>
      <c r="AY116" s="19" t="str">
        <f>IF(Table_Styles[[#This Row],[BT]]&lt;&gt;"",Table_Styles[[#This Row],[BT]],IF(Table_Styles[[#This Row],[BT Default]]&lt;&gt;"",Table_Styles[[#This Row],[BT Default]],""))</f>
        <v/>
      </c>
      <c r="AZ116" s="59"/>
      <c r="BA116" s="41"/>
      <c r="BB116" s="19" t="str">
        <f>IF(Table_Styles[[#This Row],[BR]]&lt;&gt;"",Table_Styles[[#This Row],[BR]],IF(Table_Styles[[#This Row],[BR Default]]&lt;&gt;"",Table_Styles[[#This Row],[BR Default]],""))</f>
        <v/>
      </c>
      <c r="BC116" s="59"/>
      <c r="BD116" s="41"/>
      <c r="BE116" s="19" t="str">
        <f>IF(Table_Styles[[#This Row],[BB]]&lt;&gt;"",Table_Styles[[#This Row],[BB]],IF(Table_Styles[[#This Row],[BB Default]]&lt;&gt;"",Table_Styles[[#This Row],[BB Default]],""))</f>
        <v/>
      </c>
      <c r="BF116" s="59"/>
      <c r="BG116" s="41"/>
      <c r="BH116" s="19" t="str">
        <f>IF(Table_Styles[[#This Row],[BL]]&lt;&gt;"",Table_Styles[[#This Row],[BL]],IF(Table_Styles[[#This Row],[BL Default]]&lt;&gt;"",Table_Styles[[#This Row],[BL Default]],""))</f>
        <v/>
      </c>
      <c r="BI116" s="41"/>
      <c r="BJ116" s="43" t="s">
        <v>335</v>
      </c>
      <c r="BK116" s="19" t="str">
        <f>IF(Table_Styles[[#This Row],[Width]]&lt;&gt;"",Table_Styles[[#This Row],[Width]],IF(Table_Styles[[#This Row],[Width Default]]&lt;&gt;"",Table_Styles[[#This Row],[Width Default]],""))</f>
        <v>20px</v>
      </c>
      <c r="BL116" s="41"/>
      <c r="BM116" s="43" t="s">
        <v>335</v>
      </c>
      <c r="BN116" s="19" t="str">
        <f>IF(Table_Styles[[#This Row],[Height]]&lt;&gt;"",Table_Styles[[#This Row],[Height]],IF(Table_Styles[[#This Row],[Height Default]]&lt;&gt;"",Table_Styles[[#This Row],[Height Default]],""))</f>
        <v>20px</v>
      </c>
      <c r="BO116" s="19"/>
      <c r="BP116" s="19" t="s">
        <v>396</v>
      </c>
      <c r="BQ116" s="19" t="str">
        <f>IF(Table_Styles[[#This Row],[Top]]&lt;&gt;"",Table_Styles[[#This Row],[Top]],IF(Table_Styles[[#This Row],[Top Default]]&lt;&gt;"",Table_Styles[[#This Row],[Top Default]],""))</f>
        <v>2px</v>
      </c>
      <c r="BR116" s="19"/>
      <c r="BS116" s="19"/>
      <c r="BT116" s="19" t="str">
        <f>IF(Table_Styles[[#This Row],[Right]]&lt;&gt;"",Table_Styles[[#This Row],[Right]],IF(Table_Styles[[#This Row],[Right Default]]&lt;&gt;"",Table_Styles[[#This Row],[Right Default]],""))</f>
        <v/>
      </c>
      <c r="BU116" s="19"/>
      <c r="BV116" s="19"/>
      <c r="BW116" s="19" t="str">
        <f>IF(Table_Styles[[#This Row],[Bottom]]&lt;&gt;"",Table_Styles[[#This Row],[Bottom]],IF(Table_Styles[[#This Row],[Bottom Default]]&lt;&gt;"",Table_Styles[[#This Row],[Bottom Default]],""))</f>
        <v/>
      </c>
      <c r="BX116" s="19"/>
      <c r="BY116" s="19"/>
      <c r="BZ116" s="19" t="str">
        <f>IF(Table_Styles[[#This Row],[Left]]&lt;&gt;"",Table_Styles[[#This Row],[Left]],IF(Table_Styles[[#This Row],[Left Default]]&lt;&gt;"",Table_Styles[[#This Row],[Left Default]],""))</f>
        <v/>
      </c>
      <c r="CA116" s="59"/>
      <c r="CB116" s="22" t="str">
        <f>IF(AND(Table_Styles[[#This Row],[Selector]]&lt;&gt;"",Table_Styles[[#This Row],[Font Family Used]]&lt;&gt;"",Table_Styles[[#This Row],[Font Weight Used]]&lt;&gt;""),Table_Styles[[#This Row],[Font Family Used]]&amp;" "&amp;Table_Styles[[#This Row],[Font Weight Used]],"")</f>
        <v/>
      </c>
      <c r="CC116" s="22" t="str">
        <f ca="1">IF(AND(Table_Styles[[#This Row],[Selector]],COUNTIF(OFFSET(CC:CC,0,0,ROW()-1,1),"="&amp;Table_Styles[[#This Row],[Font]])=0),Table_Styles[[#This Row],[Font]],"")</f>
        <v/>
      </c>
      <c r="CD116" s="22" t="str">
        <f ca="1">IF(Table_Styles[[#This Row],[Unique Font]]&lt;&gt;"",
"{""fontFamily"":"""&amp;Table_Styles[[#This Row],[Font Family Used]]&amp;""",""fontWeight"":"&amp;Table_Styles[[#This Row],[Font Weight Used]]&amp;"}","")</f>
        <v/>
      </c>
      <c r="CE11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 2px solid #737373;border-radius: 3px;width: 20px;height: 20px;top: 2px</v>
      </c>
      <c r="CF116" s="22" t="str">
        <f>IF(AND(Table_Styles[[#This Row],[Selector]]&lt;&gt;"", Table_Styles[[#This Row],[Config Properties]]&lt;&gt;""),
Table_Styles[[#This Row],[Selector]]&amp;" { "&amp;Table_Styles[[#This Row],[Config Properties]]&amp;" }","")</f>
        <v>formly-field .checkbox input[type=checkbox] ~ .check { border: 2px solid #737373;border-radius: 3px;width: 20px;height: 20px;top: 2px }</v>
      </c>
      <c r="CG116" s="22" t="str">
        <f xml:space="preserve">
SUBSTITUTE(SUBSTITUTE(SUBSTITUTE(SUBSTITUTE(SUBSTITUTE(SUBSTITUTE(SUBSTITUTE(SUBSTITUTE(Table_Styles[[#This Row],[Config]],
" {","{"),
"{ ","{"),
" }","}"),
"} ","}"),
" ,",","),
", ",","),
" :",":"),
": ",":")</f>
        <v>formly-field .checkbox input[type=checkbox] ~ .check{border:2px solid #737373;border-radius:3px;width:20px;height:20px;top:2px}</v>
      </c>
    </row>
    <row r="117" spans="2:85" ht="21" customHeight="1">
      <c r="B117" s="44" t="s">
        <v>905</v>
      </c>
      <c r="C117" s="124" t="s">
        <v>907</v>
      </c>
      <c r="D117" s="59"/>
      <c r="E117" s="41"/>
      <c r="F117" s="19" t="str">
        <f>IF(Table_Styles[[#This Row],[Font Family]]&lt;&gt;"",Table_Styles[[#This Row],[Font Family]],IF(Table_Styles[[#This Row],[Font Family Default]]&lt;&gt;"",Table_Styles[[#This Row],[Font Family Default]],""))</f>
        <v/>
      </c>
      <c r="G117" s="59"/>
      <c r="H117" s="43"/>
      <c r="I117" s="19" t="str">
        <f>IF(Table_Styles[[#This Row],[Font Size]]&lt;&gt;"",Table_Styles[[#This Row],[Font Size]],IF(Table_Styles[[#This Row],[Font Size Default]]&lt;&gt;"",Table_Styles[[#This Row],[Font Size Default]],""))</f>
        <v/>
      </c>
      <c r="J117" s="59"/>
      <c r="K117" s="41"/>
      <c r="L117" s="19" t="str">
        <f>IF(Table_Styles[[#This Row],[Font Weight]]&lt;&gt;"",Table_Styles[[#This Row],[Font Weight]],IF(Table_Styles[[#This Row],[Font Weight Default]]&lt;&gt;"",Table_Styles[[#This Row],[Font Weight Default]],""))</f>
        <v/>
      </c>
      <c r="M117" s="59"/>
      <c r="N117" s="125"/>
      <c r="O117" s="19" t="str">
        <f>IF(Table_Styles[[#This Row],[Colour]]&lt;&gt;"",Table_Styles[[#This Row],[Colour]],IF(Table_Styles[[#This Row],[Colour Default]]&lt;&gt;"",Table_Styles[[#This Row],[Colour Default]],""))</f>
        <v/>
      </c>
      <c r="P117" s="59"/>
      <c r="Q117" s="121" t="str">
        <f>Colour_Accent_1</f>
        <v>#2c6ec3</v>
      </c>
      <c r="R117" s="19" t="str">
        <f>IF(Table_Styles[[#This Row],[Background]]&lt;&gt;"",Table_Styles[[#This Row],[Background]],IF(Table_Styles[[#This Row],[Background Default]]&lt;&gt;"",Table_Styles[[#This Row],[Background Default]],""))</f>
        <v>#2c6ec3</v>
      </c>
      <c r="S117" s="59"/>
      <c r="T117" s="43" t="s">
        <v>355</v>
      </c>
      <c r="U117" s="19" t="str">
        <f>IF(Table_Styles[[#This Row],[Border]]&lt;&gt;"",Table_Styles[[#This Row],[Border]],IF(Table_Styles[[#This Row],[Border Default]]&lt;&gt;"",Table_Styles[[#This Row],[Border Default]],""))</f>
        <v>none</v>
      </c>
      <c r="V117" s="41"/>
      <c r="W117" s="43"/>
      <c r="X117" s="19" t="str">
        <f>IF(Table_Styles[[#This Row],[Border Radius]]&lt;&gt;"",Table_Styles[[#This Row],[Border Radius]],IF(Table_Styles[[#This Row],[Border Radius Default]]&lt;&gt;"",Table_Styles[[#This Row],[Border Radius Default]],""))</f>
        <v/>
      </c>
      <c r="Y117" s="59"/>
      <c r="Z117" s="93"/>
      <c r="AA117" s="19" t="str">
        <f>IF(Table_Styles[[#This Row],[MT]]&lt;&gt;"",Table_Styles[[#This Row],[MT]],IF(Table_Styles[[#This Row],[MT Default]]&lt;&gt;"",Table_Styles[[#This Row],[MT Default]],""))</f>
        <v/>
      </c>
      <c r="AB117" s="59"/>
      <c r="AC117" s="41"/>
      <c r="AD117" s="19" t="str">
        <f>IF(Table_Styles[[#This Row],[MR]]&lt;&gt;"",Table_Styles[[#This Row],[MR]],IF(Table_Styles[[#This Row],[MR Default]]&lt;&gt;"",Table_Styles[[#This Row],[MR Default]],""))</f>
        <v/>
      </c>
      <c r="AE117" s="59"/>
      <c r="AF117" s="41"/>
      <c r="AG117" s="19" t="str">
        <f>IF(Table_Styles[[#This Row],[MB]]&lt;&gt;"",Table_Styles[[#This Row],[MB]],IF(Table_Styles[[#This Row],[MB Default]]&lt;&gt;"",Table_Styles[[#This Row],[MB Default]],""))</f>
        <v/>
      </c>
      <c r="AH117" s="59"/>
      <c r="AI117" s="43"/>
      <c r="AJ117" s="19" t="str">
        <f>IF(Table_Styles[[#This Row],[ML]]&lt;&gt;"",Table_Styles[[#This Row],[ML]],IF(Table_Styles[[#This Row],[ML Default]]&lt;&gt;"",Table_Styles[[#This Row],[ML Default]],""))</f>
        <v/>
      </c>
      <c r="AK117" s="59"/>
      <c r="AL117" s="41"/>
      <c r="AM117" s="19" t="str">
        <f>IF(Table_Styles[[#This Row],[PT]]&lt;&gt;"",Table_Styles[[#This Row],[PT]],IF(Table_Styles[[#This Row],[PT Default]]&lt;&gt;"",Table_Styles[[#This Row],[PT Default]],""))</f>
        <v/>
      </c>
      <c r="AN117" s="59"/>
      <c r="AO117" s="41"/>
      <c r="AP117" s="19" t="str">
        <f>IF(Table_Styles[[#This Row],[PR]]&lt;&gt;"",Table_Styles[[#This Row],[PR]],IF(Table_Styles[[#This Row],[PR Default]]&lt;&gt;"",Table_Styles[[#This Row],[PR Default]],""))</f>
        <v/>
      </c>
      <c r="AQ117" s="59"/>
      <c r="AR117" s="41"/>
      <c r="AS117" s="19" t="str">
        <f>IF(Table_Styles[[#This Row],[PB]]&lt;&gt;"",Table_Styles[[#This Row],[PB]],IF(Table_Styles[[#This Row],[PB Default]]&lt;&gt;"",Table_Styles[[#This Row],[PB Default]],""))</f>
        <v/>
      </c>
      <c r="AT117" s="59"/>
      <c r="AU117" s="41"/>
      <c r="AV117" s="19" t="str">
        <f>IF(Table_Styles[[#This Row],[PL]]&lt;&gt;"",Table_Styles[[#This Row],[PL]],IF(Table_Styles[[#This Row],[PL Default]]&lt;&gt;"",Table_Styles[[#This Row],[PL Default]],""))</f>
        <v/>
      </c>
      <c r="AW117" s="59"/>
      <c r="AX117" s="41"/>
      <c r="AY117" s="19" t="str">
        <f>IF(Table_Styles[[#This Row],[BT]]&lt;&gt;"",Table_Styles[[#This Row],[BT]],IF(Table_Styles[[#This Row],[BT Default]]&lt;&gt;"",Table_Styles[[#This Row],[BT Default]],""))</f>
        <v/>
      </c>
      <c r="AZ117" s="59"/>
      <c r="BA117" s="41"/>
      <c r="BB117" s="19" t="str">
        <f>IF(Table_Styles[[#This Row],[BR]]&lt;&gt;"",Table_Styles[[#This Row],[BR]],IF(Table_Styles[[#This Row],[BR Default]]&lt;&gt;"",Table_Styles[[#This Row],[BR Default]],""))</f>
        <v/>
      </c>
      <c r="BC117" s="59"/>
      <c r="BD117" s="41"/>
      <c r="BE117" s="19" t="str">
        <f>IF(Table_Styles[[#This Row],[BB]]&lt;&gt;"",Table_Styles[[#This Row],[BB]],IF(Table_Styles[[#This Row],[BB Default]]&lt;&gt;"",Table_Styles[[#This Row],[BB Default]],""))</f>
        <v/>
      </c>
      <c r="BF117" s="59"/>
      <c r="BG117" s="41"/>
      <c r="BH117" s="19" t="str">
        <f>IF(Table_Styles[[#This Row],[BL]]&lt;&gt;"",Table_Styles[[#This Row],[BL]],IF(Table_Styles[[#This Row],[BL Default]]&lt;&gt;"",Table_Styles[[#This Row],[BL Default]],""))</f>
        <v/>
      </c>
      <c r="BI117" s="41"/>
      <c r="BJ117" s="43"/>
      <c r="BK117" s="19" t="str">
        <f>IF(Table_Styles[[#This Row],[Width]]&lt;&gt;"",Table_Styles[[#This Row],[Width]],IF(Table_Styles[[#This Row],[Width Default]]&lt;&gt;"",Table_Styles[[#This Row],[Width Default]],""))</f>
        <v/>
      </c>
      <c r="BL117" s="41"/>
      <c r="BM117" s="43"/>
      <c r="BN117" s="19" t="str">
        <f>IF(Table_Styles[[#This Row],[Height]]&lt;&gt;"",Table_Styles[[#This Row],[Height]],IF(Table_Styles[[#This Row],[Height Default]]&lt;&gt;"",Table_Styles[[#This Row],[Height Default]],""))</f>
        <v/>
      </c>
      <c r="BO117" s="19"/>
      <c r="BP117" s="19"/>
      <c r="BQ117" s="19" t="str">
        <f>IF(Table_Styles[[#This Row],[Top]]&lt;&gt;"",Table_Styles[[#This Row],[Top]],IF(Table_Styles[[#This Row],[Top Default]]&lt;&gt;"",Table_Styles[[#This Row],[Top Default]],""))</f>
        <v/>
      </c>
      <c r="BR117" s="19"/>
      <c r="BS117" s="19"/>
      <c r="BT117" s="19" t="str">
        <f>IF(Table_Styles[[#This Row],[Right]]&lt;&gt;"",Table_Styles[[#This Row],[Right]],IF(Table_Styles[[#This Row],[Right Default]]&lt;&gt;"",Table_Styles[[#This Row],[Right Default]],""))</f>
        <v/>
      </c>
      <c r="BU117" s="19"/>
      <c r="BV117" s="19"/>
      <c r="BW117" s="19" t="str">
        <f>IF(Table_Styles[[#This Row],[Bottom]]&lt;&gt;"",Table_Styles[[#This Row],[Bottom]],IF(Table_Styles[[#This Row],[Bottom Default]]&lt;&gt;"",Table_Styles[[#This Row],[Bottom Default]],""))</f>
        <v/>
      </c>
      <c r="BX117" s="19"/>
      <c r="BY117" s="19"/>
      <c r="BZ117" s="19" t="str">
        <f>IF(Table_Styles[[#This Row],[Left]]&lt;&gt;"",Table_Styles[[#This Row],[Left]],IF(Table_Styles[[#This Row],[Left Default]]&lt;&gt;"",Table_Styles[[#This Row],[Left Default]],""))</f>
        <v/>
      </c>
      <c r="CA117" s="59"/>
      <c r="CB117" s="22" t="str">
        <f>IF(AND(Table_Styles[[#This Row],[Selector]]&lt;&gt;"",Table_Styles[[#This Row],[Font Family Used]]&lt;&gt;"",Table_Styles[[#This Row],[Font Weight Used]]&lt;&gt;""),Table_Styles[[#This Row],[Font Family Used]]&amp;" "&amp;Table_Styles[[#This Row],[Font Weight Used]],"")</f>
        <v/>
      </c>
      <c r="CC117" s="22" t="str">
        <f ca="1">IF(AND(Table_Styles[[#This Row],[Selector]],COUNTIF(OFFSET(CC:CC,0,0,ROW()-1,1),"="&amp;Table_Styles[[#This Row],[Font]])=0),Table_Styles[[#This Row],[Font]],"")</f>
        <v/>
      </c>
      <c r="CD117" s="22" t="str">
        <f ca="1">IF(Table_Styles[[#This Row],[Unique Font]]&lt;&gt;"",
"{""fontFamily"":"""&amp;Table_Styles[[#This Row],[Font Family Used]]&amp;""",""fontWeight"":"&amp;Table_Styles[[#This Row],[Font Weight Used]]&amp;"}","")</f>
        <v/>
      </c>
      <c r="CE11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#2c6ec3;border: none</v>
      </c>
      <c r="CF117" s="22" t="str">
        <f>IF(AND(Table_Styles[[#This Row],[Selector]]&lt;&gt;"", Table_Styles[[#This Row],[Config Properties]]&lt;&gt;""),
Table_Styles[[#This Row],[Selector]]&amp;" { "&amp;Table_Styles[[#This Row],[Config Properties]]&amp;" }","")</f>
        <v>formly-field .checkbox input[type=checkbox]:checked ~ .check { background: #2c6ec3;border: none }</v>
      </c>
      <c r="CG117" s="22" t="str">
        <f xml:space="preserve">
SUBSTITUTE(SUBSTITUTE(SUBSTITUTE(SUBSTITUTE(SUBSTITUTE(SUBSTITUTE(SUBSTITUTE(SUBSTITUTE(Table_Styles[[#This Row],[Config]],
" {","{"),
"{ ","{"),
" }","}"),
"} ","}"),
" ,",","),
", ",","),
" :",":"),
": ",":")</f>
        <v>formly-field .checkbox input[type=checkbox]:checked ~ .check{background:#2c6ec3;border:none}</v>
      </c>
    </row>
    <row r="118" spans="2:85" ht="21" customHeight="1">
      <c r="B118" s="44" t="s">
        <v>906</v>
      </c>
      <c r="C118" s="124" t="s">
        <v>908</v>
      </c>
      <c r="D118" s="59"/>
      <c r="E118" s="41"/>
      <c r="F118" s="19" t="str">
        <f>IF(Table_Styles[[#This Row],[Font Family]]&lt;&gt;"",Table_Styles[[#This Row],[Font Family]],IF(Table_Styles[[#This Row],[Font Family Default]]&lt;&gt;"",Table_Styles[[#This Row],[Font Family Default]],""))</f>
        <v/>
      </c>
      <c r="G118" s="59"/>
      <c r="H118" s="43" t="s">
        <v>406</v>
      </c>
      <c r="I118" s="19" t="str">
        <f>IF(Table_Styles[[#This Row],[Font Size]]&lt;&gt;"",Table_Styles[[#This Row],[Font Size]],IF(Table_Styles[[#This Row],[Font Size Default]]&lt;&gt;"",Table_Styles[[#This Row],[Font Size Default]],""))</f>
        <v>16px</v>
      </c>
      <c r="J118" s="59"/>
      <c r="K118" s="41"/>
      <c r="L118" s="19" t="str">
        <f>IF(Table_Styles[[#This Row],[Font Weight]]&lt;&gt;"",Table_Styles[[#This Row],[Font Weight]],IF(Table_Styles[[#This Row],[Font Weight Default]]&lt;&gt;"",Table_Styles[[#This Row],[Font Weight Default]],""))</f>
        <v/>
      </c>
      <c r="M118" s="59"/>
      <c r="N118" s="125" t="s">
        <v>219</v>
      </c>
      <c r="O118" s="19" t="str">
        <f>IF(Table_Styles[[#This Row],[Colour]]&lt;&gt;"",Table_Styles[[#This Row],[Colour]],IF(Table_Styles[[#This Row],[Colour Default]]&lt;&gt;"",Table_Styles[[#This Row],[Colour Default]],""))</f>
        <v>#FFFFFF</v>
      </c>
      <c r="P118" s="59"/>
      <c r="Q118" s="93"/>
      <c r="R118" s="19" t="str">
        <f>IF(Table_Styles[[#This Row],[Background]]&lt;&gt;"",Table_Styles[[#This Row],[Background]],IF(Table_Styles[[#This Row],[Background Default]]&lt;&gt;"",Table_Styles[[#This Row],[Background Default]],""))</f>
        <v/>
      </c>
      <c r="S118" s="59"/>
      <c r="T118" s="41"/>
      <c r="U118" s="19" t="str">
        <f>IF(Table_Styles[[#This Row],[Border]]&lt;&gt;"",Table_Styles[[#This Row],[Border]],IF(Table_Styles[[#This Row],[Border Default]]&lt;&gt;"",Table_Styles[[#This Row],[Border Default]],""))</f>
        <v/>
      </c>
      <c r="V118" s="41"/>
      <c r="W118" s="43"/>
      <c r="X118" s="19" t="str">
        <f>IF(Table_Styles[[#This Row],[Border Radius]]&lt;&gt;"",Table_Styles[[#This Row],[Border Radius]],IF(Table_Styles[[#This Row],[Border Radius Default]]&lt;&gt;"",Table_Styles[[#This Row],[Border Radius Default]],""))</f>
        <v/>
      </c>
      <c r="Y118" s="59"/>
      <c r="Z118" s="125" t="s">
        <v>396</v>
      </c>
      <c r="AA118" s="19" t="str">
        <f>IF(Table_Styles[[#This Row],[MT]]&lt;&gt;"",Table_Styles[[#This Row],[MT]],IF(Table_Styles[[#This Row],[MT Default]]&lt;&gt;"",Table_Styles[[#This Row],[MT Default]],""))</f>
        <v>2px</v>
      </c>
      <c r="AB118" s="59"/>
      <c r="AC118" s="41"/>
      <c r="AD118" s="19" t="str">
        <f>IF(Table_Styles[[#This Row],[MR]]&lt;&gt;"",Table_Styles[[#This Row],[MR]],IF(Table_Styles[[#This Row],[MR Default]]&lt;&gt;"",Table_Styles[[#This Row],[MR Default]],""))</f>
        <v/>
      </c>
      <c r="AE118" s="59"/>
      <c r="AF118" s="41"/>
      <c r="AG118" s="19" t="str">
        <f>IF(Table_Styles[[#This Row],[MB]]&lt;&gt;"",Table_Styles[[#This Row],[MB]],IF(Table_Styles[[#This Row],[MB Default]]&lt;&gt;"",Table_Styles[[#This Row],[MB Default]],""))</f>
        <v/>
      </c>
      <c r="AH118" s="59"/>
      <c r="AI118" s="43" t="s">
        <v>396</v>
      </c>
      <c r="AJ118" s="19" t="str">
        <f>IF(Table_Styles[[#This Row],[ML]]&lt;&gt;"",Table_Styles[[#This Row],[ML]],IF(Table_Styles[[#This Row],[ML Default]]&lt;&gt;"",Table_Styles[[#This Row],[ML Default]],""))</f>
        <v>2px</v>
      </c>
      <c r="AK118" s="59"/>
      <c r="AL118" s="41"/>
      <c r="AM118" s="19" t="str">
        <f>IF(Table_Styles[[#This Row],[PT]]&lt;&gt;"",Table_Styles[[#This Row],[PT]],IF(Table_Styles[[#This Row],[PT Default]]&lt;&gt;"",Table_Styles[[#This Row],[PT Default]],""))</f>
        <v/>
      </c>
      <c r="AN118" s="59"/>
      <c r="AO118" s="41"/>
      <c r="AP118" s="19" t="str">
        <f>IF(Table_Styles[[#This Row],[PR]]&lt;&gt;"",Table_Styles[[#This Row],[PR]],IF(Table_Styles[[#This Row],[PR Default]]&lt;&gt;"",Table_Styles[[#This Row],[PR Default]],""))</f>
        <v/>
      </c>
      <c r="AQ118" s="59"/>
      <c r="AR118" s="41"/>
      <c r="AS118" s="19" t="str">
        <f>IF(Table_Styles[[#This Row],[PB]]&lt;&gt;"",Table_Styles[[#This Row],[PB]],IF(Table_Styles[[#This Row],[PB Default]]&lt;&gt;"",Table_Styles[[#This Row],[PB Default]],""))</f>
        <v/>
      </c>
      <c r="AT118" s="59"/>
      <c r="AU118" s="41"/>
      <c r="AV118" s="19" t="str">
        <f>IF(Table_Styles[[#This Row],[PL]]&lt;&gt;"",Table_Styles[[#This Row],[PL]],IF(Table_Styles[[#This Row],[PL Default]]&lt;&gt;"",Table_Styles[[#This Row],[PL Default]],""))</f>
        <v/>
      </c>
      <c r="AW118" s="59"/>
      <c r="AX118" s="41"/>
      <c r="AY118" s="19" t="str">
        <f>IF(Table_Styles[[#This Row],[BT]]&lt;&gt;"",Table_Styles[[#This Row],[BT]],IF(Table_Styles[[#This Row],[BT Default]]&lt;&gt;"",Table_Styles[[#This Row],[BT Default]],""))</f>
        <v/>
      </c>
      <c r="AZ118" s="59"/>
      <c r="BA118" s="41"/>
      <c r="BB118" s="19" t="str">
        <f>IF(Table_Styles[[#This Row],[BR]]&lt;&gt;"",Table_Styles[[#This Row],[BR]],IF(Table_Styles[[#This Row],[BR Default]]&lt;&gt;"",Table_Styles[[#This Row],[BR Default]],""))</f>
        <v/>
      </c>
      <c r="BC118" s="59"/>
      <c r="BD118" s="41"/>
      <c r="BE118" s="19" t="str">
        <f>IF(Table_Styles[[#This Row],[BB]]&lt;&gt;"",Table_Styles[[#This Row],[BB]],IF(Table_Styles[[#This Row],[BB Default]]&lt;&gt;"",Table_Styles[[#This Row],[BB Default]],""))</f>
        <v/>
      </c>
      <c r="BF118" s="59"/>
      <c r="BG118" s="41"/>
      <c r="BH118" s="19" t="str">
        <f>IF(Table_Styles[[#This Row],[BL]]&lt;&gt;"",Table_Styles[[#This Row],[BL]],IF(Table_Styles[[#This Row],[BL Default]]&lt;&gt;"",Table_Styles[[#This Row],[BL Default]],""))</f>
        <v/>
      </c>
      <c r="BI118" s="41"/>
      <c r="BJ118" s="43"/>
      <c r="BK118" s="19" t="str">
        <f>IF(Table_Styles[[#This Row],[Width]]&lt;&gt;"",Table_Styles[[#This Row],[Width]],IF(Table_Styles[[#This Row],[Width Default]]&lt;&gt;"",Table_Styles[[#This Row],[Width Default]],""))</f>
        <v/>
      </c>
      <c r="BL118" s="41"/>
      <c r="BM118" s="43"/>
      <c r="BN118" s="19" t="str">
        <f>IF(Table_Styles[[#This Row],[Height]]&lt;&gt;"",Table_Styles[[#This Row],[Height]],IF(Table_Styles[[#This Row],[Height Default]]&lt;&gt;"",Table_Styles[[#This Row],[Height Default]],""))</f>
        <v/>
      </c>
      <c r="BO118" s="19"/>
      <c r="BP118" s="19"/>
      <c r="BQ118" s="19" t="str">
        <f>IF(Table_Styles[[#This Row],[Top]]&lt;&gt;"",Table_Styles[[#This Row],[Top]],IF(Table_Styles[[#This Row],[Top Default]]&lt;&gt;"",Table_Styles[[#This Row],[Top Default]],""))</f>
        <v/>
      </c>
      <c r="BR118" s="19"/>
      <c r="BS118" s="19"/>
      <c r="BT118" s="19" t="str">
        <f>IF(Table_Styles[[#This Row],[Right]]&lt;&gt;"",Table_Styles[[#This Row],[Right]],IF(Table_Styles[[#This Row],[Right Default]]&lt;&gt;"",Table_Styles[[#This Row],[Right Default]],""))</f>
        <v/>
      </c>
      <c r="BU118" s="19"/>
      <c r="BV118" s="19"/>
      <c r="BW118" s="19" t="str">
        <f>IF(Table_Styles[[#This Row],[Bottom]]&lt;&gt;"",Table_Styles[[#This Row],[Bottom]],IF(Table_Styles[[#This Row],[Bottom Default]]&lt;&gt;"",Table_Styles[[#This Row],[Bottom Default]],""))</f>
        <v/>
      </c>
      <c r="BX118" s="19"/>
      <c r="BY118" s="19"/>
      <c r="BZ118" s="19" t="str">
        <f>IF(Table_Styles[[#This Row],[Left]]&lt;&gt;"",Table_Styles[[#This Row],[Left]],IF(Table_Styles[[#This Row],[Left Default]]&lt;&gt;"",Table_Styles[[#This Row],[Left Default]],""))</f>
        <v/>
      </c>
      <c r="CA118" s="59"/>
      <c r="CB118" s="22" t="str">
        <f>IF(AND(Table_Styles[[#This Row],[Selector]]&lt;&gt;"",Table_Styles[[#This Row],[Font Family Used]]&lt;&gt;"",Table_Styles[[#This Row],[Font Weight Used]]&lt;&gt;""),Table_Styles[[#This Row],[Font Family Used]]&amp;" "&amp;Table_Styles[[#This Row],[Font Weight Used]],"")</f>
        <v/>
      </c>
      <c r="CC118" s="22" t="str">
        <f ca="1">IF(AND(Table_Styles[[#This Row],[Selector]],COUNTIF(OFFSET(CC:CC,0,0,ROW()-1,1),"="&amp;Table_Styles[[#This Row],[Font]])=0),Table_Styles[[#This Row],[Font]],"")</f>
        <v/>
      </c>
      <c r="CD118" s="22" t="str">
        <f ca="1">IF(Table_Styles[[#This Row],[Unique Font]]&lt;&gt;"",
"{""fontFamily"":"""&amp;Table_Styles[[#This Row],[Font Family Used]]&amp;""",""fontWeight"":"&amp;Table_Styles[[#This Row],[Font Weight Used]]&amp;"}","")</f>
        <v/>
      </c>
      <c r="CE11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16px;color: #FFFFFF;margin-top: 2px;margin-left: 2px</v>
      </c>
      <c r="CF118" s="22" t="str">
        <f>IF(AND(Table_Styles[[#This Row],[Selector]]&lt;&gt;"", Table_Styles[[#This Row],[Config Properties]]&lt;&gt;""),
Table_Styles[[#This Row],[Selector]]&amp;" { "&amp;Table_Styles[[#This Row],[Config Properties]]&amp;" }","")</f>
        <v>formly-field .checkbox input[type=checkbox]:checked ~ .check .inside { font-size: 16px;color: #FFFFFF;margin-top: 2px;margin-left: 2px }</v>
      </c>
      <c r="CG118" s="22" t="str">
        <f xml:space="preserve">
SUBSTITUTE(SUBSTITUTE(SUBSTITUTE(SUBSTITUTE(SUBSTITUTE(SUBSTITUTE(SUBSTITUTE(SUBSTITUTE(Table_Styles[[#This Row],[Config]],
" {","{"),
"{ ","{"),
" }","}"),
"} ","}"),
" ,",","),
", ",","),
" :",":"),
": ",":")</f>
        <v>formly-field .checkbox input[type=checkbox]:checked ~ .check .inside{font-size:16px;color:#FFFFFF;margin-top:2px;margin-left:2px}</v>
      </c>
    </row>
    <row r="119" spans="2:85" ht="21.75" thickBot="1">
      <c r="B119" s="67" t="s">
        <v>714</v>
      </c>
      <c r="C119" s="67"/>
      <c r="D119" s="67"/>
      <c r="E119" s="46"/>
      <c r="F119" s="46" t="str">
        <f>IF(Table_Styles[[#This Row],[Font Family]]&lt;&gt;"",Table_Styles[[#This Row],[Font Family]],IF(Table_Styles[[#This Row],[Font Family Default]]&lt;&gt;"",Table_Styles[[#This Row],[Font Family Default]],""))</f>
        <v/>
      </c>
      <c r="G119" s="67"/>
      <c r="H119" s="46"/>
      <c r="I119" s="46" t="str">
        <f>IF(Table_Styles[[#This Row],[Font Size]]&lt;&gt;"",Table_Styles[[#This Row],[Font Size]],IF(Table_Styles[[#This Row],[Font Size Default]]&lt;&gt;"",Table_Styles[[#This Row],[Font Size Default]],""))</f>
        <v/>
      </c>
      <c r="J119" s="67"/>
      <c r="K119" s="46"/>
      <c r="L119" s="46" t="str">
        <f>IF(Table_Styles[[#This Row],[Font Weight]]&lt;&gt;"",Table_Styles[[#This Row],[Font Weight]],IF(Table_Styles[[#This Row],[Font Weight Default]]&lt;&gt;"",Table_Styles[[#This Row],[Font Weight Default]],""))</f>
        <v/>
      </c>
      <c r="M119" s="67"/>
      <c r="N119" s="46"/>
      <c r="O119" s="46" t="str">
        <f>IF(Table_Styles[[#This Row],[Colour]]&lt;&gt;"",Table_Styles[[#This Row],[Colour]],IF(Table_Styles[[#This Row],[Colour Default]]&lt;&gt;"",Table_Styles[[#This Row],[Colour Default]],""))</f>
        <v/>
      </c>
      <c r="P119" s="67"/>
      <c r="Q119" s="46"/>
      <c r="R119" s="46" t="str">
        <f>IF(Table_Styles[[#This Row],[Background]]&lt;&gt;"",Table_Styles[[#This Row],[Background]],IF(Table_Styles[[#This Row],[Background Default]]&lt;&gt;"",Table_Styles[[#This Row],[Background Default]],""))</f>
        <v/>
      </c>
      <c r="S119" s="67"/>
      <c r="T119" s="46"/>
      <c r="U119" s="46" t="str">
        <f>IF(Table_Styles[[#This Row],[Border]]&lt;&gt;"",Table_Styles[[#This Row],[Border]],IF(Table_Styles[[#This Row],[Border Default]]&lt;&gt;"",Table_Styles[[#This Row],[Border Default]],""))</f>
        <v/>
      </c>
      <c r="V119" s="46"/>
      <c r="W119" s="46"/>
      <c r="X119" s="46" t="str">
        <f>IF(Table_Styles[[#This Row],[Border Radius]]&lt;&gt;"",Table_Styles[[#This Row],[Border Radius]],IF(Table_Styles[[#This Row],[Border Radius Default]]&lt;&gt;"",Table_Styles[[#This Row],[Border Radius Default]],""))</f>
        <v/>
      </c>
      <c r="Y119" s="67"/>
      <c r="Z119" s="46"/>
      <c r="AA119" s="46" t="str">
        <f>IF(Table_Styles[[#This Row],[MT]]&lt;&gt;"",Table_Styles[[#This Row],[MT]],IF(Table_Styles[[#This Row],[MT Default]]&lt;&gt;"",Table_Styles[[#This Row],[MT Default]],""))</f>
        <v/>
      </c>
      <c r="AB119" s="67"/>
      <c r="AC119" s="46"/>
      <c r="AD119" s="46" t="str">
        <f>IF(Table_Styles[[#This Row],[MR]]&lt;&gt;"",Table_Styles[[#This Row],[MR]],IF(Table_Styles[[#This Row],[MR Default]]&lt;&gt;"",Table_Styles[[#This Row],[MR Default]],""))</f>
        <v/>
      </c>
      <c r="AE119" s="67"/>
      <c r="AF119" s="46"/>
      <c r="AG119" s="46" t="str">
        <f>IF(Table_Styles[[#This Row],[MB]]&lt;&gt;"",Table_Styles[[#This Row],[MB]],IF(Table_Styles[[#This Row],[MB Default]]&lt;&gt;"",Table_Styles[[#This Row],[MB Default]],""))</f>
        <v/>
      </c>
      <c r="AH119" s="67"/>
      <c r="AI119" s="46"/>
      <c r="AJ119" s="46" t="str">
        <f>IF(Table_Styles[[#This Row],[ML]]&lt;&gt;"",Table_Styles[[#This Row],[ML]],IF(Table_Styles[[#This Row],[ML Default]]&lt;&gt;"",Table_Styles[[#This Row],[ML Default]],""))</f>
        <v/>
      </c>
      <c r="AK119" s="67"/>
      <c r="AL119" s="46"/>
      <c r="AM119" s="46" t="str">
        <f>IF(Table_Styles[[#This Row],[PT]]&lt;&gt;"",Table_Styles[[#This Row],[PT]],IF(Table_Styles[[#This Row],[PT Default]]&lt;&gt;"",Table_Styles[[#This Row],[PT Default]],""))</f>
        <v/>
      </c>
      <c r="AN119" s="67"/>
      <c r="AO119" s="46"/>
      <c r="AP119" s="46" t="str">
        <f>IF(Table_Styles[[#This Row],[PR]]&lt;&gt;"",Table_Styles[[#This Row],[PR]],IF(Table_Styles[[#This Row],[PR Default]]&lt;&gt;"",Table_Styles[[#This Row],[PR Default]],""))</f>
        <v/>
      </c>
      <c r="AQ119" s="67"/>
      <c r="AR119" s="46"/>
      <c r="AS119" s="46" t="str">
        <f>IF(Table_Styles[[#This Row],[PB]]&lt;&gt;"",Table_Styles[[#This Row],[PB]],IF(Table_Styles[[#This Row],[PB Default]]&lt;&gt;"",Table_Styles[[#This Row],[PB Default]],""))</f>
        <v/>
      </c>
      <c r="AT119" s="67"/>
      <c r="AU119" s="46"/>
      <c r="AV119" s="46" t="str">
        <f>IF(Table_Styles[[#This Row],[PL]]&lt;&gt;"",Table_Styles[[#This Row],[PL]],IF(Table_Styles[[#This Row],[PL Default]]&lt;&gt;"",Table_Styles[[#This Row],[PL Default]],""))</f>
        <v/>
      </c>
      <c r="AW119" s="67"/>
      <c r="AX119" s="46"/>
      <c r="AY119" s="46" t="str">
        <f>IF(Table_Styles[[#This Row],[BT]]&lt;&gt;"",Table_Styles[[#This Row],[BT]],IF(Table_Styles[[#This Row],[BT Default]]&lt;&gt;"",Table_Styles[[#This Row],[BT Default]],""))</f>
        <v/>
      </c>
      <c r="AZ119" s="67"/>
      <c r="BA119" s="46"/>
      <c r="BB119" s="46" t="str">
        <f>IF(Table_Styles[[#This Row],[BR]]&lt;&gt;"",Table_Styles[[#This Row],[BR]],IF(Table_Styles[[#This Row],[BR Default]]&lt;&gt;"",Table_Styles[[#This Row],[BR Default]],""))</f>
        <v/>
      </c>
      <c r="BC119" s="67"/>
      <c r="BD119" s="46"/>
      <c r="BE119" s="46" t="str">
        <f>IF(Table_Styles[[#This Row],[BB]]&lt;&gt;"",Table_Styles[[#This Row],[BB]],IF(Table_Styles[[#This Row],[BB Default]]&lt;&gt;"",Table_Styles[[#This Row],[BB Default]],""))</f>
        <v/>
      </c>
      <c r="BF119" s="67"/>
      <c r="BG119" s="46"/>
      <c r="BH119" s="46" t="str">
        <f>IF(Table_Styles[[#This Row],[BL]]&lt;&gt;"",Table_Styles[[#This Row],[BL]],IF(Table_Styles[[#This Row],[BL Default]]&lt;&gt;"",Table_Styles[[#This Row],[BL Default]],""))</f>
        <v/>
      </c>
      <c r="BI119" s="46"/>
      <c r="BJ119" s="46"/>
      <c r="BK119" s="46" t="str">
        <f>IF(Table_Styles[[#This Row],[Width]]&lt;&gt;"",Table_Styles[[#This Row],[Width]],IF(Table_Styles[[#This Row],[Width Default]]&lt;&gt;"",Table_Styles[[#This Row],[Width Default]],""))</f>
        <v/>
      </c>
      <c r="BL119" s="46"/>
      <c r="BM119" s="46"/>
      <c r="BN119" s="46" t="str">
        <f>IF(Table_Styles[[#This Row],[Height]]&lt;&gt;"",Table_Styles[[#This Row],[Height]],IF(Table_Styles[[#This Row],[Height Default]]&lt;&gt;"",Table_Styles[[#This Row],[Height Default]],""))</f>
        <v/>
      </c>
      <c r="BO119" s="46"/>
      <c r="BP119" s="46"/>
      <c r="BQ119" s="46" t="str">
        <f>IF(Table_Styles[[#This Row],[Top]]&lt;&gt;"",Table_Styles[[#This Row],[Top]],IF(Table_Styles[[#This Row],[Top Default]]&lt;&gt;"",Table_Styles[[#This Row],[Top Default]],""))</f>
        <v/>
      </c>
      <c r="BR119" s="46"/>
      <c r="BS119" s="46"/>
      <c r="BT119" s="46" t="str">
        <f>IF(Table_Styles[[#This Row],[Right]]&lt;&gt;"",Table_Styles[[#This Row],[Right]],IF(Table_Styles[[#This Row],[Right Default]]&lt;&gt;"",Table_Styles[[#This Row],[Right Default]],""))</f>
        <v/>
      </c>
      <c r="BU119" s="46"/>
      <c r="BV119" s="46"/>
      <c r="BW119" s="46" t="str">
        <f>IF(Table_Styles[[#This Row],[Bottom]]&lt;&gt;"",Table_Styles[[#This Row],[Bottom]],IF(Table_Styles[[#This Row],[Bottom Default]]&lt;&gt;"",Table_Styles[[#This Row],[Bottom Default]],""))</f>
        <v/>
      </c>
      <c r="BX119" s="46"/>
      <c r="BY119" s="46"/>
      <c r="BZ119" s="46" t="str">
        <f>IF(Table_Styles[[#This Row],[Left]]&lt;&gt;"",Table_Styles[[#This Row],[Left]],IF(Table_Styles[[#This Row],[Left Default]]&lt;&gt;"",Table_Styles[[#This Row],[Left Default]],""))</f>
        <v/>
      </c>
      <c r="CA119" s="67"/>
      <c r="CB119" s="67" t="str">
        <f>IF(AND(Table_Styles[[#This Row],[Selector]]&lt;&gt;"",Table_Styles[[#This Row],[Font Family Used]]&lt;&gt;"",Table_Styles[[#This Row],[Font Weight Used]]&lt;&gt;""),Table_Styles[[#This Row],[Font Family Used]]&amp;" "&amp;Table_Styles[[#This Row],[Font Weight Used]],"")</f>
        <v/>
      </c>
      <c r="CC119" s="67" t="str">
        <f ca="1">IF(AND(Table_Styles[[#This Row],[Selector]],COUNTIF(OFFSET(CC:CC,0,0,ROW()-1,1),"="&amp;Table_Styles[[#This Row],[Font]])=0),Table_Styles[[#This Row],[Font]],"")</f>
        <v/>
      </c>
      <c r="CD119" s="67" t="str">
        <f ca="1">IF(Table_Styles[[#This Row],[Unique Font]]&lt;&gt;"",
"{""fontFamily"":"""&amp;Table_Styles[[#This Row],[Font Family Used]]&amp;""",""fontWeight"":"&amp;Table_Styles[[#This Row],[Font Weight Used]]&amp;"}","")</f>
        <v/>
      </c>
      <c r="CE119"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s="67" t="str">
        <f>IF(AND(Table_Styles[[#This Row],[Selector]]&lt;&gt;"", Table_Styles[[#This Row],[Config Properties]]&lt;&gt;""),
Table_Styles[[#This Row],[Selector]]&amp;" { "&amp;Table_Styles[[#This Row],[Config Properties]]&amp;" }","")</f>
        <v/>
      </c>
      <c r="CG119" s="67" t="str">
        <f xml:space="preserve">
SUBSTITUTE(SUBSTITUTE(SUBSTITUTE(SUBSTITUTE(SUBSTITUTE(SUBSTITUTE(SUBSTITUTE(SUBSTITUTE(Table_Styles[[#This Row],[Config]],
" {","{"),
"{ ","{"),
" }","}"),
"} ","}"),
" ,",","),
", ",","),
" :",":"),
": ",":")</f>
        <v/>
      </c>
    </row>
    <row r="120" spans="2:85" ht="21" customHeight="1">
      <c r="B120" s="22" t="s">
        <v>408</v>
      </c>
      <c r="C120" s="107" t="s">
        <v>715</v>
      </c>
      <c r="D120" s="59"/>
      <c r="E120" s="41"/>
      <c r="F120" s="19" t="str">
        <f>IF(Table_Styles[[#This Row],[Font Family]]&lt;&gt;"",Table_Styles[[#This Row],[Font Family]],IF(Table_Styles[[#This Row],[Font Family Default]]&lt;&gt;"",Table_Styles[[#This Row],[Font Family Default]],""))</f>
        <v/>
      </c>
      <c r="G120" s="59"/>
      <c r="H120" s="43"/>
      <c r="I120" s="19" t="str">
        <f>IF(Table_Styles[[#This Row],[Font Size]]&lt;&gt;"",Table_Styles[[#This Row],[Font Size]],IF(Table_Styles[[#This Row],[Font Size Default]]&lt;&gt;"",Table_Styles[[#This Row],[Font Size Default]],""))</f>
        <v/>
      </c>
      <c r="J120" s="59"/>
      <c r="K120" s="41"/>
      <c r="L120" s="19" t="str">
        <f>IF(Table_Styles[[#This Row],[Font Weight]]&lt;&gt;"",Table_Styles[[#This Row],[Font Weight]],IF(Table_Styles[[#This Row],[Font Weight Default]]&lt;&gt;"",Table_Styles[[#This Row],[Font Weight Default]],""))</f>
        <v/>
      </c>
      <c r="M120" s="59"/>
      <c r="N120" s="108"/>
      <c r="O120" s="19" t="str">
        <f>IF(Table_Styles[[#This Row],[Colour]]&lt;&gt;"",Table_Styles[[#This Row],[Colour]],IF(Table_Styles[[#This Row],[Colour Default]]&lt;&gt;"",Table_Styles[[#This Row],[Colour Default]],""))</f>
        <v/>
      </c>
      <c r="P120" s="59"/>
      <c r="Q120" s="108"/>
      <c r="R120" s="19" t="str">
        <f>IF(Table_Styles[[#This Row],[Background]]&lt;&gt;"",Table_Styles[[#This Row],[Background]],IF(Table_Styles[[#This Row],[Background Default]]&lt;&gt;"",Table_Styles[[#This Row],[Background Default]],""))</f>
        <v/>
      </c>
      <c r="S120" s="59"/>
      <c r="T120" s="41"/>
      <c r="U120" s="19" t="str">
        <f>IF(Table_Styles[[#This Row],[Border]]&lt;&gt;"",Table_Styles[[#This Row],[Border]],IF(Table_Styles[[#This Row],[Border Default]]&lt;&gt;"",Table_Styles[[#This Row],[Border Default]],""))</f>
        <v/>
      </c>
      <c r="V120" s="41"/>
      <c r="W120" s="43"/>
      <c r="X120" s="19" t="str">
        <f>IF(Table_Styles[[#This Row],[Border Radius]]&lt;&gt;"",Table_Styles[[#This Row],[Border Radius]],IF(Table_Styles[[#This Row],[Border Radius Default]]&lt;&gt;"",Table_Styles[[#This Row],[Border Radius Default]],""))</f>
        <v/>
      </c>
      <c r="Y120" s="59"/>
      <c r="Z120" s="108"/>
      <c r="AA120" s="19" t="str">
        <f>IF(Table_Styles[[#This Row],[MT]]&lt;&gt;"",Table_Styles[[#This Row],[MT]],IF(Table_Styles[[#This Row],[MT Default]]&lt;&gt;"",Table_Styles[[#This Row],[MT Default]],""))</f>
        <v/>
      </c>
      <c r="AB120" s="59"/>
      <c r="AC120" s="41"/>
      <c r="AD120" s="19" t="str">
        <f>IF(Table_Styles[[#This Row],[MR]]&lt;&gt;"",Table_Styles[[#This Row],[MR]],IF(Table_Styles[[#This Row],[MR Default]]&lt;&gt;"",Table_Styles[[#This Row],[MR Default]],""))</f>
        <v/>
      </c>
      <c r="AE120" s="59"/>
      <c r="AF120" s="41"/>
      <c r="AG120" s="19" t="str">
        <f>IF(Table_Styles[[#This Row],[MB]]&lt;&gt;"",Table_Styles[[#This Row],[MB]],IF(Table_Styles[[#This Row],[MB Default]]&lt;&gt;"",Table_Styles[[#This Row],[MB Default]],""))</f>
        <v/>
      </c>
      <c r="AH120" s="59"/>
      <c r="AI120" s="43"/>
      <c r="AJ120" s="19" t="str">
        <f>IF(Table_Styles[[#This Row],[ML]]&lt;&gt;"",Table_Styles[[#This Row],[ML]],IF(Table_Styles[[#This Row],[ML Default]]&lt;&gt;"",Table_Styles[[#This Row],[ML Default]],""))</f>
        <v/>
      </c>
      <c r="AK120" s="59"/>
      <c r="AL120" s="41"/>
      <c r="AM120" s="19" t="str">
        <f>IF(Table_Styles[[#This Row],[PT]]&lt;&gt;"",Table_Styles[[#This Row],[PT]],IF(Table_Styles[[#This Row],[PT Default]]&lt;&gt;"",Table_Styles[[#This Row],[PT Default]],""))</f>
        <v/>
      </c>
      <c r="AN120" s="59"/>
      <c r="AO120" s="41"/>
      <c r="AP120" s="19" t="str">
        <f>IF(Table_Styles[[#This Row],[PR]]&lt;&gt;"",Table_Styles[[#This Row],[PR]],IF(Table_Styles[[#This Row],[PR Default]]&lt;&gt;"",Table_Styles[[#This Row],[PR Default]],""))</f>
        <v/>
      </c>
      <c r="AQ120" s="59"/>
      <c r="AR120" s="41"/>
      <c r="AS120" s="19" t="str">
        <f>IF(Table_Styles[[#This Row],[PB]]&lt;&gt;"",Table_Styles[[#This Row],[PB]],IF(Table_Styles[[#This Row],[PB Default]]&lt;&gt;"",Table_Styles[[#This Row],[PB Default]],""))</f>
        <v/>
      </c>
      <c r="AT120" s="59"/>
      <c r="AU120" s="41"/>
      <c r="AV120" s="19" t="str">
        <f>IF(Table_Styles[[#This Row],[PL]]&lt;&gt;"",Table_Styles[[#This Row],[PL]],IF(Table_Styles[[#This Row],[PL Default]]&lt;&gt;"",Table_Styles[[#This Row],[PL Default]],""))</f>
        <v/>
      </c>
      <c r="AW120" s="59"/>
      <c r="AX120" s="41"/>
      <c r="AY120" s="19" t="str">
        <f>IF(Table_Styles[[#This Row],[BT]]&lt;&gt;"",Table_Styles[[#This Row],[BT]],IF(Table_Styles[[#This Row],[BT Default]]&lt;&gt;"",Table_Styles[[#This Row],[BT Default]],""))</f>
        <v/>
      </c>
      <c r="AZ120" s="59"/>
      <c r="BA120" s="41"/>
      <c r="BB120" s="19" t="str">
        <f>IF(Table_Styles[[#This Row],[BR]]&lt;&gt;"",Table_Styles[[#This Row],[BR]],IF(Table_Styles[[#This Row],[BR Default]]&lt;&gt;"",Table_Styles[[#This Row],[BR Default]],""))</f>
        <v/>
      </c>
      <c r="BC120" s="59"/>
      <c r="BD120" s="41"/>
      <c r="BE120" s="19" t="str">
        <f>IF(Table_Styles[[#This Row],[BB]]&lt;&gt;"",Table_Styles[[#This Row],[BB]],IF(Table_Styles[[#This Row],[BB Default]]&lt;&gt;"",Table_Styles[[#This Row],[BB Default]],""))</f>
        <v/>
      </c>
      <c r="BF120" s="59"/>
      <c r="BG120" s="41"/>
      <c r="BH120" s="19" t="str">
        <f>IF(Table_Styles[[#This Row],[BL]]&lt;&gt;"",Table_Styles[[#This Row],[BL]],IF(Table_Styles[[#This Row],[BL Default]]&lt;&gt;"",Table_Styles[[#This Row],[BL Default]],""))</f>
        <v/>
      </c>
      <c r="BI120" s="41"/>
      <c r="BJ120" s="43"/>
      <c r="BK120" s="19" t="str">
        <f>IF(Table_Styles[[#This Row],[Width]]&lt;&gt;"",Table_Styles[[#This Row],[Width]],IF(Table_Styles[[#This Row],[Width Default]]&lt;&gt;"",Table_Styles[[#This Row],[Width Default]],""))</f>
        <v/>
      </c>
      <c r="BL120" s="41"/>
      <c r="BM120" s="43"/>
      <c r="BN120" s="19" t="str">
        <f>IF(Table_Styles[[#This Row],[Height]]&lt;&gt;"",Table_Styles[[#This Row],[Height]],IF(Table_Styles[[#This Row],[Height Default]]&lt;&gt;"",Table_Styles[[#This Row],[Height Default]],""))</f>
        <v/>
      </c>
      <c r="BO120" s="19"/>
      <c r="BP120" s="19"/>
      <c r="BQ120" s="19" t="str">
        <f>IF(Table_Styles[[#This Row],[Top]]&lt;&gt;"",Table_Styles[[#This Row],[Top]],IF(Table_Styles[[#This Row],[Top Default]]&lt;&gt;"",Table_Styles[[#This Row],[Top Default]],""))</f>
        <v/>
      </c>
      <c r="BR120" s="19"/>
      <c r="BS120" s="19"/>
      <c r="BT120" s="19" t="str">
        <f>IF(Table_Styles[[#This Row],[Right]]&lt;&gt;"",Table_Styles[[#This Row],[Right]],IF(Table_Styles[[#This Row],[Right Default]]&lt;&gt;"",Table_Styles[[#This Row],[Right Default]],""))</f>
        <v/>
      </c>
      <c r="BU120" s="19"/>
      <c r="BV120" s="19"/>
      <c r="BW120" s="19" t="str">
        <f>IF(Table_Styles[[#This Row],[Bottom]]&lt;&gt;"",Table_Styles[[#This Row],[Bottom]],IF(Table_Styles[[#This Row],[Bottom Default]]&lt;&gt;"",Table_Styles[[#This Row],[Bottom Default]],""))</f>
        <v/>
      </c>
      <c r="BX120" s="19"/>
      <c r="BY120" s="19"/>
      <c r="BZ120" s="19" t="str">
        <f>IF(Table_Styles[[#This Row],[Left]]&lt;&gt;"",Table_Styles[[#This Row],[Left]],IF(Table_Styles[[#This Row],[Left Default]]&lt;&gt;"",Table_Styles[[#This Row],[Left Default]],""))</f>
        <v/>
      </c>
      <c r="CA120" s="59"/>
      <c r="CB120" s="22" t="str">
        <f>IF(AND(Table_Styles[[#This Row],[Selector]]&lt;&gt;"",Table_Styles[[#This Row],[Font Family Used]]&lt;&gt;"",Table_Styles[[#This Row],[Font Weight Used]]&lt;&gt;""),Table_Styles[[#This Row],[Font Family Used]]&amp;" "&amp;Table_Styles[[#This Row],[Font Weight Used]],"")</f>
        <v/>
      </c>
      <c r="CC120" s="22" t="str">
        <f ca="1">IF(AND(Table_Styles[[#This Row],[Selector]],COUNTIF(OFFSET(CC:CC,0,0,ROW()-1,1),"="&amp;Table_Styles[[#This Row],[Font]])=0),Table_Styles[[#This Row],[Font]],"")</f>
        <v/>
      </c>
      <c r="CD120" s="22" t="str">
        <f ca="1">IF(Table_Styles[[#This Row],[Unique Font]]&lt;&gt;"",
"{""fontFamily"":"""&amp;Table_Styles[[#This Row],[Font Family Used]]&amp;""",""fontWeight"":"&amp;Table_Styles[[#This Row],[Font Weight Used]]&amp;"}","")</f>
        <v/>
      </c>
      <c r="CE12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22" t="str">
        <f>IF(AND(Table_Styles[[#This Row],[Selector]]&lt;&gt;"", Table_Styles[[#This Row],[Config Properties]]&lt;&gt;""),
Table_Styles[[#This Row],[Selector]]&amp;" { "&amp;Table_Styles[[#This Row],[Config Properties]]&amp;" }","")</f>
        <v/>
      </c>
      <c r="CG120" s="22" t="str">
        <f xml:space="preserve">
SUBSTITUTE(SUBSTITUTE(SUBSTITUTE(SUBSTITUTE(SUBSTITUTE(SUBSTITUTE(SUBSTITUTE(SUBSTITUTE(Table_Styles[[#This Row],[Config]],
" {","{"),
"{ ","{"),
" }","}"),
"} ","}"),
" ,",","),
", ",","),
" :",":"),
": ",":")</f>
        <v/>
      </c>
    </row>
    <row r="121" spans="2:85" ht="21" customHeight="1">
      <c r="B121" s="22" t="s">
        <v>367</v>
      </c>
      <c r="C121" s="107" t="s">
        <v>716</v>
      </c>
      <c r="D121" s="59"/>
      <c r="E121" s="41"/>
      <c r="F121" s="19" t="str">
        <f>IF(Table_Styles[[#This Row],[Font Family]]&lt;&gt;"",Table_Styles[[#This Row],[Font Family]],IF(Table_Styles[[#This Row],[Font Family Default]]&lt;&gt;"",Table_Styles[[#This Row],[Font Family Default]],""))</f>
        <v/>
      </c>
      <c r="G121" s="59"/>
      <c r="H121" s="43" t="s">
        <v>350</v>
      </c>
      <c r="I121" s="19" t="str">
        <f>IF(Table_Styles[[#This Row],[Font Size]]&lt;&gt;"",Table_Styles[[#This Row],[Font Size]],IF(Table_Styles[[#This Row],[Font Size Default]]&lt;&gt;"",Table_Styles[[#This Row],[Font Size Default]],""))</f>
        <v>14px</v>
      </c>
      <c r="J121" s="59"/>
      <c r="K121" s="43" t="s">
        <v>914</v>
      </c>
      <c r="L121" s="19" t="str">
        <f>IF(Table_Styles[[#This Row],[Font Weight]]&lt;&gt;"",Table_Styles[[#This Row],[Font Weight]],IF(Table_Styles[[#This Row],[Font Weight Default]]&lt;&gt;"",Table_Styles[[#This Row],[Font Weight Default]],""))</f>
        <v>500</v>
      </c>
      <c r="M121" s="59"/>
      <c r="N121" s="109" t="str">
        <f>Colour_Background_1</f>
        <v>#FFFFFF</v>
      </c>
      <c r="O121" s="19" t="str">
        <f>IF(Table_Styles[[#This Row],[Colour]]&lt;&gt;"",Table_Styles[[#This Row],[Colour]],IF(Table_Styles[[#This Row],[Colour Default]]&lt;&gt;"",Table_Styles[[#This Row],[Colour Default]],""))</f>
        <v>#FFFFFF</v>
      </c>
      <c r="P121" s="59"/>
      <c r="Q121" s="109" t="str">
        <f>Colour_Accent_1</f>
        <v>#2c6ec3</v>
      </c>
      <c r="R121" s="19" t="str">
        <f>IF(Table_Styles[[#This Row],[Background]]&lt;&gt;"",Table_Styles[[#This Row],[Background]],IF(Table_Styles[[#This Row],[Background Default]]&lt;&gt;"",Table_Styles[[#This Row],[Background Default]],""))</f>
        <v>#2c6ec3</v>
      </c>
      <c r="S121" s="59"/>
      <c r="T121" s="43" t="s">
        <v>355</v>
      </c>
      <c r="U121" s="19" t="str">
        <f>IF(Table_Styles[[#This Row],[Border]]&lt;&gt;"",Table_Styles[[#This Row],[Border]],IF(Table_Styles[[#This Row],[Border Default]]&lt;&gt;"",Table_Styles[[#This Row],[Border Default]],""))</f>
        <v>none</v>
      </c>
      <c r="V121" s="41"/>
      <c r="W121" s="43" t="s">
        <v>410</v>
      </c>
      <c r="X121" s="19" t="str">
        <f>IF(Table_Styles[[#This Row],[Border Radius]]&lt;&gt;"",Table_Styles[[#This Row],[Border Radius]],IF(Table_Styles[[#This Row],[Border Radius Default]]&lt;&gt;"",Table_Styles[[#This Row],[Border Radius Default]],""))</f>
        <v>4px</v>
      </c>
      <c r="Y121" s="59"/>
      <c r="Z121" s="125" t="s">
        <v>917</v>
      </c>
      <c r="AA121" s="19" t="str">
        <f>IF(Table_Styles[[#This Row],[MT]]&lt;&gt;"",Table_Styles[[#This Row],[MT]],IF(Table_Styles[[#This Row],[MT Default]]&lt;&gt;"",Table_Styles[[#This Row],[MT Default]],""))</f>
        <v>-6px</v>
      </c>
      <c r="AB121" s="59"/>
      <c r="AC121" s="41" t="s">
        <v>356</v>
      </c>
      <c r="AD121" s="19" t="str">
        <f>IF(Table_Styles[[#This Row],[MR]]&lt;&gt;"",Table_Styles[[#This Row],[MR]],IF(Table_Styles[[#This Row],[MR Default]]&lt;&gt;"",Table_Styles[[#This Row],[MR Default]],""))</f>
        <v>12px</v>
      </c>
      <c r="AE121" s="59"/>
      <c r="AF121" s="43" t="s">
        <v>345</v>
      </c>
      <c r="AG121" s="19" t="str">
        <f>IF(Table_Styles[[#This Row],[MB]]&lt;&gt;"",Table_Styles[[#This Row],[MB]],IF(Table_Styles[[#This Row],[MB Default]]&lt;&gt;"",Table_Styles[[#This Row],[MB Default]],""))</f>
        <v>5px</v>
      </c>
      <c r="AH121" s="59"/>
      <c r="AI121" s="43" t="s">
        <v>717</v>
      </c>
      <c r="AJ121" s="19" t="str">
        <f>IF(Table_Styles[[#This Row],[ML]]&lt;&gt;"",Table_Styles[[#This Row],[ML]],IF(Table_Styles[[#This Row],[ML Default]]&lt;&gt;"",Table_Styles[[#This Row],[ML Default]],""))</f>
        <v>-5px</v>
      </c>
      <c r="AK121" s="59"/>
      <c r="AL121" s="125" t="s">
        <v>369</v>
      </c>
      <c r="AM121" s="19" t="str">
        <f>IF(Table_Styles[[#This Row],[PT]]&lt;&gt;"",Table_Styles[[#This Row],[PT]],IF(Table_Styles[[#This Row],[PT Default]]&lt;&gt;"",Table_Styles[[#This Row],[PT Default]],""))</f>
        <v>7px</v>
      </c>
      <c r="AN121" s="59"/>
      <c r="AO121" s="43" t="s">
        <v>350</v>
      </c>
      <c r="AP121" s="19" t="str">
        <f>IF(Table_Styles[[#This Row],[PR]]&lt;&gt;"",Table_Styles[[#This Row],[PR]],IF(Table_Styles[[#This Row],[PR Default]]&lt;&gt;"",Table_Styles[[#This Row],[PR Default]],""))</f>
        <v>14px</v>
      </c>
      <c r="AQ121" s="59"/>
      <c r="AR121" s="125" t="s">
        <v>345</v>
      </c>
      <c r="AS121" s="19" t="str">
        <f>IF(Table_Styles[[#This Row],[PB]]&lt;&gt;"",Table_Styles[[#This Row],[PB]],IF(Table_Styles[[#This Row],[PB Default]]&lt;&gt;"",Table_Styles[[#This Row],[PB Default]],""))</f>
        <v>5px</v>
      </c>
      <c r="AT121" s="59"/>
      <c r="AU121" s="43" t="s">
        <v>350</v>
      </c>
      <c r="AV121" s="19" t="str">
        <f>IF(Table_Styles[[#This Row],[PL]]&lt;&gt;"",Table_Styles[[#This Row],[PL]],IF(Table_Styles[[#This Row],[PL Default]]&lt;&gt;"",Table_Styles[[#This Row],[PL Default]],""))</f>
        <v>14px</v>
      </c>
      <c r="AW121" s="59"/>
      <c r="AX121" s="41"/>
      <c r="AY121" s="19" t="str">
        <f>IF(Table_Styles[[#This Row],[BT]]&lt;&gt;"",Table_Styles[[#This Row],[BT]],IF(Table_Styles[[#This Row],[BT Default]]&lt;&gt;"",Table_Styles[[#This Row],[BT Default]],""))</f>
        <v/>
      </c>
      <c r="AZ121" s="59"/>
      <c r="BA121" s="41"/>
      <c r="BB121" s="19" t="str">
        <f>IF(Table_Styles[[#This Row],[BR]]&lt;&gt;"",Table_Styles[[#This Row],[BR]],IF(Table_Styles[[#This Row],[BR Default]]&lt;&gt;"",Table_Styles[[#This Row],[BR Default]],""))</f>
        <v/>
      </c>
      <c r="BC121" s="59"/>
      <c r="BD121" s="41"/>
      <c r="BE121" s="19" t="str">
        <f>IF(Table_Styles[[#This Row],[BB]]&lt;&gt;"",Table_Styles[[#This Row],[BB]],IF(Table_Styles[[#This Row],[BB Default]]&lt;&gt;"",Table_Styles[[#This Row],[BB Default]],""))</f>
        <v/>
      </c>
      <c r="BF121" s="59"/>
      <c r="BG121" s="41"/>
      <c r="BH121" s="19" t="str">
        <f>IF(Table_Styles[[#This Row],[BL]]&lt;&gt;"",Table_Styles[[#This Row],[BL]],IF(Table_Styles[[#This Row],[BL Default]]&lt;&gt;"",Table_Styles[[#This Row],[BL Default]],""))</f>
        <v/>
      </c>
      <c r="BI121" s="41"/>
      <c r="BJ121" s="43"/>
      <c r="BK121" s="19" t="str">
        <f>IF(Table_Styles[[#This Row],[Width]]&lt;&gt;"",Table_Styles[[#This Row],[Width]],IF(Table_Styles[[#This Row],[Width Default]]&lt;&gt;"",Table_Styles[[#This Row],[Width Default]],""))</f>
        <v/>
      </c>
      <c r="BL121" s="41"/>
      <c r="BM121" s="43"/>
      <c r="BN121" s="19" t="str">
        <f>IF(Table_Styles[[#This Row],[Height]]&lt;&gt;"",Table_Styles[[#This Row],[Height]],IF(Table_Styles[[#This Row],[Height Default]]&lt;&gt;"",Table_Styles[[#This Row],[Height Default]],""))</f>
        <v/>
      </c>
      <c r="BO121" s="19"/>
      <c r="BP121" s="19"/>
      <c r="BQ121" s="19" t="str">
        <f>IF(Table_Styles[[#This Row],[Top]]&lt;&gt;"",Table_Styles[[#This Row],[Top]],IF(Table_Styles[[#This Row],[Top Default]]&lt;&gt;"",Table_Styles[[#This Row],[Top Default]],""))</f>
        <v/>
      </c>
      <c r="BR121" s="19"/>
      <c r="BS121" s="19"/>
      <c r="BT121" s="19" t="str">
        <f>IF(Table_Styles[[#This Row],[Right]]&lt;&gt;"",Table_Styles[[#This Row],[Right]],IF(Table_Styles[[#This Row],[Right Default]]&lt;&gt;"",Table_Styles[[#This Row],[Right Default]],""))</f>
        <v/>
      </c>
      <c r="BU121" s="19"/>
      <c r="BV121" s="19"/>
      <c r="BW121" s="19" t="str">
        <f>IF(Table_Styles[[#This Row],[Bottom]]&lt;&gt;"",Table_Styles[[#This Row],[Bottom]],IF(Table_Styles[[#This Row],[Bottom Default]]&lt;&gt;"",Table_Styles[[#This Row],[Bottom Default]],""))</f>
        <v/>
      </c>
      <c r="BX121" s="19"/>
      <c r="BY121" s="19"/>
      <c r="BZ121" s="19" t="str">
        <f>IF(Table_Styles[[#This Row],[Left]]&lt;&gt;"",Table_Styles[[#This Row],[Left]],IF(Table_Styles[[#This Row],[Left Default]]&lt;&gt;"",Table_Styles[[#This Row],[Left Default]],""))</f>
        <v/>
      </c>
      <c r="CA121" s="39" t="s">
        <v>916</v>
      </c>
      <c r="CB121" s="22" t="str">
        <f>IF(AND(Table_Styles[[#This Row],[Selector]]&lt;&gt;"",Table_Styles[[#This Row],[Font Family Used]]&lt;&gt;"",Table_Styles[[#This Row],[Font Weight Used]]&lt;&gt;""),Table_Styles[[#This Row],[Font Family Used]]&amp;" "&amp;Table_Styles[[#This Row],[Font Weight Used]],"")</f>
        <v/>
      </c>
      <c r="CC121" s="22" t="str">
        <f ca="1">IF(AND(Table_Styles[[#This Row],[Selector]],COUNTIF(OFFSET(CC:CC,0,0,ROW()-1,1),"="&amp;Table_Styles[[#This Row],[Font]])=0),Table_Styles[[#This Row],[Font]],"")</f>
        <v/>
      </c>
      <c r="CD121" s="22" t="str">
        <f ca="1">IF(Table_Styles[[#This Row],[Unique Font]]&lt;&gt;"",
"{""fontFamily"":"""&amp;Table_Styles[[#This Row],[Font Family Used]]&amp;""",""fontWeight"":"&amp;Table_Styles[[#This Row],[Font Weight Used]]&amp;"}","")</f>
        <v/>
      </c>
      <c r="CE12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14px;font-weight: 500;color: #FFFFFF;background: #2c6ec3;border: none;border-radius: 4px;margin-top: -6px;margin-right: 12px;margin-bottom: 5px;margin-left: -5px;padding-top: 7px;padding-right: 14px;padding-bottom: 5px;padding-left: 14px;text-transform: uppercase; box-shadow: 0 1px 3px rgba(0,0,0,0.12), 0 1px 2px rgba(0,0,0,0.24);</v>
      </c>
      <c r="CF121" s="22" t="str">
        <f>IF(AND(Table_Styles[[#This Row],[Selector]]&lt;&gt;"", Table_Styles[[#This Row],[Config Properties]]&lt;&gt;""),
Table_Styles[[#This Row],[Selector]]&amp;" { "&amp;Table_Styles[[#This Row],[Config Properties]]&amp;" }","")</f>
        <v>formly-field .file-upload button { font-size: 14px;font-weight: 500;color: #FFFFFF;background: #2c6ec3;border: none;border-radius: 4px;margin-top: -6px;margin-right: 12px;margin-bottom: 5px;margin-left: -5px;padding-top: 7px;padding-right: 14px;padding-bottom: 5px;padding-left: 14px;text-transform: uppercase; box-shadow: 0 1px 3px rgba(0,0,0,0.12), 0 1px 2px rgba(0,0,0,0.24); }</v>
      </c>
      <c r="CG121" s="22" t="str">
        <f xml:space="preserve">
SUBSTITUTE(SUBSTITUTE(SUBSTITUTE(SUBSTITUTE(SUBSTITUTE(SUBSTITUTE(SUBSTITUTE(SUBSTITUTE(Table_Styles[[#This Row],[Config]],
" {","{"),
"{ ","{"),
" }","}"),
"} ","}"),
" ,",","),
", ",","),
" :",":"),
": ",":")</f>
        <v>formly-field .file-upload button{font-size:14px;font-weight:500;color:#FFFFFF;background:#2c6ec3;border:none;border-radius:4px;margin-top:-6px;margin-right:12px;margin-bottom:5px;margin-left:-5px;padding-top:7px;padding-right:14px;padding-bottom:5px;padding-left:14px;text-transform:uppercase; box-shadow:0 1px 3px rgba(0,0,0,0.12),0 1px 2px rgba(0,0,0,0.24);}</v>
      </c>
    </row>
    <row r="122" spans="2:85" ht="21" customHeight="1">
      <c r="B122" s="22" t="s">
        <v>718</v>
      </c>
      <c r="C122" s="107" t="s">
        <v>719</v>
      </c>
      <c r="D122" s="59"/>
      <c r="E122" s="41"/>
      <c r="F122" s="19" t="str">
        <f>IF(Table_Styles[[#This Row],[Font Family]]&lt;&gt;"",Table_Styles[[#This Row],[Font Family]],IF(Table_Styles[[#This Row],[Font Family Default]]&lt;&gt;"",Table_Styles[[#This Row],[Font Family Default]],""))</f>
        <v/>
      </c>
      <c r="G122" s="59"/>
      <c r="H122" s="43" t="s">
        <v>406</v>
      </c>
      <c r="I122" s="19" t="str">
        <f>IF(Table_Styles[[#This Row],[Font Size]]&lt;&gt;"",Table_Styles[[#This Row],[Font Size]],IF(Table_Styles[[#This Row],[Font Size Default]]&lt;&gt;"",Table_Styles[[#This Row],[Font Size Default]],""))</f>
        <v>16px</v>
      </c>
      <c r="J122" s="59"/>
      <c r="K122" s="41">
        <f>Settings_Styling_Font_Weight_Body_Text</f>
        <v>400</v>
      </c>
      <c r="L122" s="19">
        <f>IF(Table_Styles[[#This Row],[Font Weight]]&lt;&gt;"",Table_Styles[[#This Row],[Font Weight]],IF(Table_Styles[[#This Row],[Font Weight Default]]&lt;&gt;"",Table_Styles[[#This Row],[Font Weight Default]],""))</f>
        <v>400</v>
      </c>
      <c r="M122" s="59"/>
      <c r="N122" s="108"/>
      <c r="O122" s="19" t="str">
        <f>IF(Table_Styles[[#This Row],[Colour]]&lt;&gt;"",Table_Styles[[#This Row],[Colour]],IF(Table_Styles[[#This Row],[Colour Default]]&lt;&gt;"",Table_Styles[[#This Row],[Colour Default]],""))</f>
        <v/>
      </c>
      <c r="P122" s="59"/>
      <c r="Q122" s="108"/>
      <c r="R122" s="19" t="str">
        <f>IF(Table_Styles[[#This Row],[Background]]&lt;&gt;"",Table_Styles[[#This Row],[Background]],IF(Table_Styles[[#This Row],[Background Default]]&lt;&gt;"",Table_Styles[[#This Row],[Background Default]],""))</f>
        <v/>
      </c>
      <c r="S122" s="59"/>
      <c r="T122" s="41"/>
      <c r="U122" s="19" t="str">
        <f>IF(Table_Styles[[#This Row],[Border]]&lt;&gt;"",Table_Styles[[#This Row],[Border]],IF(Table_Styles[[#This Row],[Border Default]]&lt;&gt;"",Table_Styles[[#This Row],[Border Default]],""))</f>
        <v/>
      </c>
      <c r="V122" s="41"/>
      <c r="W122" s="43"/>
      <c r="X122" s="19" t="str">
        <f>IF(Table_Styles[[#This Row],[Border Radius]]&lt;&gt;"",Table_Styles[[#This Row],[Border Radius]],IF(Table_Styles[[#This Row],[Border Radius Default]]&lt;&gt;"",Table_Styles[[#This Row],[Border Radius Default]],""))</f>
        <v/>
      </c>
      <c r="Y122" s="59"/>
      <c r="Z122" s="108"/>
      <c r="AA122" s="19" t="str">
        <f>IF(Table_Styles[[#This Row],[MT]]&lt;&gt;"",Table_Styles[[#This Row],[MT]],IF(Table_Styles[[#This Row],[MT Default]]&lt;&gt;"",Table_Styles[[#This Row],[MT Default]],""))</f>
        <v/>
      </c>
      <c r="AB122" s="59"/>
      <c r="AC122" s="41"/>
      <c r="AD122" s="19" t="str">
        <f>IF(Table_Styles[[#This Row],[MR]]&lt;&gt;"",Table_Styles[[#This Row],[MR]],IF(Table_Styles[[#This Row],[MR Default]]&lt;&gt;"",Table_Styles[[#This Row],[MR Default]],""))</f>
        <v/>
      </c>
      <c r="AE122" s="59"/>
      <c r="AF122" s="41"/>
      <c r="AG122" s="19" t="str">
        <f>IF(Table_Styles[[#This Row],[MB]]&lt;&gt;"",Table_Styles[[#This Row],[MB]],IF(Table_Styles[[#This Row],[MB Default]]&lt;&gt;"",Table_Styles[[#This Row],[MB Default]],""))</f>
        <v/>
      </c>
      <c r="AH122" s="59"/>
      <c r="AI122" s="43"/>
      <c r="AJ122" s="19" t="str">
        <f>IF(Table_Styles[[#This Row],[ML]]&lt;&gt;"",Table_Styles[[#This Row],[ML]],IF(Table_Styles[[#This Row],[ML Default]]&lt;&gt;"",Table_Styles[[#This Row],[ML Default]],""))</f>
        <v/>
      </c>
      <c r="AK122" s="59"/>
      <c r="AL122" s="41"/>
      <c r="AM122" s="19" t="str">
        <f>IF(Table_Styles[[#This Row],[PT]]&lt;&gt;"",Table_Styles[[#This Row],[PT]],IF(Table_Styles[[#This Row],[PT Default]]&lt;&gt;"",Table_Styles[[#This Row],[PT Default]],""))</f>
        <v/>
      </c>
      <c r="AN122" s="59"/>
      <c r="AO122" s="41"/>
      <c r="AP122" s="19" t="str">
        <f>IF(Table_Styles[[#This Row],[PR]]&lt;&gt;"",Table_Styles[[#This Row],[PR]],IF(Table_Styles[[#This Row],[PR Default]]&lt;&gt;"",Table_Styles[[#This Row],[PR Default]],""))</f>
        <v/>
      </c>
      <c r="AQ122" s="59"/>
      <c r="AR122" s="41"/>
      <c r="AS122" s="19" t="str">
        <f>IF(Table_Styles[[#This Row],[PB]]&lt;&gt;"",Table_Styles[[#This Row],[PB]],IF(Table_Styles[[#This Row],[PB Default]]&lt;&gt;"",Table_Styles[[#This Row],[PB Default]],""))</f>
        <v/>
      </c>
      <c r="AT122" s="59"/>
      <c r="AU122" s="41"/>
      <c r="AV122" s="19" t="str">
        <f>IF(Table_Styles[[#This Row],[PL]]&lt;&gt;"",Table_Styles[[#This Row],[PL]],IF(Table_Styles[[#This Row],[PL Default]]&lt;&gt;"",Table_Styles[[#This Row],[PL Default]],""))</f>
        <v/>
      </c>
      <c r="AW122" s="59"/>
      <c r="AX122" s="41"/>
      <c r="AY122" s="19" t="str">
        <f>IF(Table_Styles[[#This Row],[BT]]&lt;&gt;"",Table_Styles[[#This Row],[BT]],IF(Table_Styles[[#This Row],[BT Default]]&lt;&gt;"",Table_Styles[[#This Row],[BT Default]],""))</f>
        <v/>
      </c>
      <c r="AZ122" s="59"/>
      <c r="BA122" s="41"/>
      <c r="BB122" s="19" t="str">
        <f>IF(Table_Styles[[#This Row],[BR]]&lt;&gt;"",Table_Styles[[#This Row],[BR]],IF(Table_Styles[[#This Row],[BR Default]]&lt;&gt;"",Table_Styles[[#This Row],[BR Default]],""))</f>
        <v/>
      </c>
      <c r="BC122" s="59"/>
      <c r="BD122" s="41"/>
      <c r="BE122" s="19" t="str">
        <f>IF(Table_Styles[[#This Row],[BB]]&lt;&gt;"",Table_Styles[[#This Row],[BB]],IF(Table_Styles[[#This Row],[BB Default]]&lt;&gt;"",Table_Styles[[#This Row],[BB Default]],""))</f>
        <v/>
      </c>
      <c r="BF122" s="59"/>
      <c r="BG122" s="41"/>
      <c r="BH122" s="19" t="str">
        <f>IF(Table_Styles[[#This Row],[BL]]&lt;&gt;"",Table_Styles[[#This Row],[BL]],IF(Table_Styles[[#This Row],[BL Default]]&lt;&gt;"",Table_Styles[[#This Row],[BL Default]],""))</f>
        <v/>
      </c>
      <c r="BI122" s="41"/>
      <c r="BJ122" s="43"/>
      <c r="BK122" s="19" t="str">
        <f>IF(Table_Styles[[#This Row],[Width]]&lt;&gt;"",Table_Styles[[#This Row],[Width]],IF(Table_Styles[[#This Row],[Width Default]]&lt;&gt;"",Table_Styles[[#This Row],[Width Default]],""))</f>
        <v/>
      </c>
      <c r="BL122" s="41"/>
      <c r="BM122" s="43"/>
      <c r="BN122" s="19" t="str">
        <f>IF(Table_Styles[[#This Row],[Height]]&lt;&gt;"",Table_Styles[[#This Row],[Height]],IF(Table_Styles[[#This Row],[Height Default]]&lt;&gt;"",Table_Styles[[#This Row],[Height Default]],""))</f>
        <v/>
      </c>
      <c r="BO122" s="19"/>
      <c r="BP122" s="19"/>
      <c r="BQ122" s="19" t="str">
        <f>IF(Table_Styles[[#This Row],[Top]]&lt;&gt;"",Table_Styles[[#This Row],[Top]],IF(Table_Styles[[#This Row],[Top Default]]&lt;&gt;"",Table_Styles[[#This Row],[Top Default]],""))</f>
        <v/>
      </c>
      <c r="BR122" s="19"/>
      <c r="BS122" s="19"/>
      <c r="BT122" s="19" t="str">
        <f>IF(Table_Styles[[#This Row],[Right]]&lt;&gt;"",Table_Styles[[#This Row],[Right]],IF(Table_Styles[[#This Row],[Right Default]]&lt;&gt;"",Table_Styles[[#This Row],[Right Default]],""))</f>
        <v/>
      </c>
      <c r="BU122" s="19"/>
      <c r="BV122" s="19"/>
      <c r="BW122" s="19" t="str">
        <f>IF(Table_Styles[[#This Row],[Bottom]]&lt;&gt;"",Table_Styles[[#This Row],[Bottom]],IF(Table_Styles[[#This Row],[Bottom Default]]&lt;&gt;"",Table_Styles[[#This Row],[Bottom Default]],""))</f>
        <v/>
      </c>
      <c r="BX122" s="19"/>
      <c r="BY122" s="19"/>
      <c r="BZ122" s="19" t="str">
        <f>IF(Table_Styles[[#This Row],[Left]]&lt;&gt;"",Table_Styles[[#This Row],[Left]],IF(Table_Styles[[#This Row],[Left Default]]&lt;&gt;"",Table_Styles[[#This Row],[Left Default]],""))</f>
        <v/>
      </c>
      <c r="CA122" s="59"/>
      <c r="CB122" s="22" t="str">
        <f>IF(AND(Table_Styles[[#This Row],[Selector]]&lt;&gt;"",Table_Styles[[#This Row],[Font Family Used]]&lt;&gt;"",Table_Styles[[#This Row],[Font Weight Used]]&lt;&gt;""),Table_Styles[[#This Row],[Font Family Used]]&amp;" "&amp;Table_Styles[[#This Row],[Font Weight Used]],"")</f>
        <v/>
      </c>
      <c r="CC122" s="22" t="str">
        <f ca="1">IF(AND(Table_Styles[[#This Row],[Selector]],COUNTIF(OFFSET(CC:CC,0,0,ROW()-1,1),"="&amp;Table_Styles[[#This Row],[Font]])=0),Table_Styles[[#This Row],[Font]],"")</f>
        <v/>
      </c>
      <c r="CD122" s="22" t="str">
        <f ca="1">IF(Table_Styles[[#This Row],[Unique Font]]&lt;&gt;"",
"{""fontFamily"":"""&amp;Table_Styles[[#This Row],[Font Family Used]]&amp;""",""fontWeight"":"&amp;Table_Styles[[#This Row],[Font Weight Used]]&amp;"}","")</f>
        <v/>
      </c>
      <c r="CE12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16px;font-weight: 400</v>
      </c>
      <c r="CF122" s="22" t="str">
        <f>IF(AND(Table_Styles[[#This Row],[Selector]]&lt;&gt;"", Table_Styles[[#This Row],[Config Properties]]&lt;&gt;""),
Table_Styles[[#This Row],[Selector]]&amp;" { "&amp;Table_Styles[[#This Row],[Config Properties]]&amp;" }","")</f>
        <v>formly-field .file-upload .file-name { font-size: 16px;font-weight: 400 }</v>
      </c>
      <c r="CG122" s="22" t="str">
        <f xml:space="preserve">
SUBSTITUTE(SUBSTITUTE(SUBSTITUTE(SUBSTITUTE(SUBSTITUTE(SUBSTITUTE(SUBSTITUTE(SUBSTITUTE(Table_Styles[[#This Row],[Config]],
" {","{"),
"{ ","{"),
" }","}"),
"} ","}"),
" ,",","),
", ",","),
" :",":"),
": ",":")</f>
        <v>formly-field .file-upload .file-name{font-size:16px;font-weight:400}</v>
      </c>
    </row>
    <row r="123" spans="2:85" ht="21" customHeight="1" thickBot="1">
      <c r="B123" s="67" t="s">
        <v>27</v>
      </c>
      <c r="C123" s="67"/>
      <c r="D123" s="77"/>
      <c r="E123" s="77"/>
      <c r="F123" s="67" t="str">
        <f>IF(Table_Styles[[#This Row],[Font Family]]&lt;&gt;"",Table_Styles[[#This Row],[Font Family]],IF(Table_Styles[[#This Row],[Font Family Default]]&lt;&gt;"",Table_Styles[[#This Row],[Font Family Default]],""))</f>
        <v/>
      </c>
      <c r="G123" s="77"/>
      <c r="H123" s="77"/>
      <c r="I123" s="67" t="str">
        <f>IF(Table_Styles[[#This Row],[Font Size]]&lt;&gt;"",Table_Styles[[#This Row],[Font Size]],IF(Table_Styles[[#This Row],[Font Size Default]]&lt;&gt;"",Table_Styles[[#This Row],[Font Size Default]],""))</f>
        <v/>
      </c>
      <c r="J123" s="77"/>
      <c r="K123" s="77"/>
      <c r="L123" s="67" t="str">
        <f>IF(Table_Styles[[#This Row],[Font Weight]]&lt;&gt;"",Table_Styles[[#This Row],[Font Weight]],IF(Table_Styles[[#This Row],[Font Weight Default]]&lt;&gt;"",Table_Styles[[#This Row],[Font Weight Default]],""))</f>
        <v/>
      </c>
      <c r="M123" s="77"/>
      <c r="N123" s="77"/>
      <c r="O123" s="67" t="str">
        <f>IF(Table_Styles[[#This Row],[Colour]]&lt;&gt;"",Table_Styles[[#This Row],[Colour]],IF(Table_Styles[[#This Row],[Colour Default]]&lt;&gt;"",Table_Styles[[#This Row],[Colour Default]],""))</f>
        <v/>
      </c>
      <c r="P123" s="77"/>
      <c r="Q123" s="77"/>
      <c r="R123" s="67" t="str">
        <f>IF(Table_Styles[[#This Row],[Background]]&lt;&gt;"",Table_Styles[[#This Row],[Background]],IF(Table_Styles[[#This Row],[Background Default]]&lt;&gt;"",Table_Styles[[#This Row],[Background Default]],""))</f>
        <v/>
      </c>
      <c r="S123" s="77"/>
      <c r="T123" s="77"/>
      <c r="U123" s="67" t="str">
        <f>IF(Table_Styles[[#This Row],[Border]]&lt;&gt;"",Table_Styles[[#This Row],[Border]],IF(Table_Styles[[#This Row],[Border Default]]&lt;&gt;"",Table_Styles[[#This Row],[Border Default]],""))</f>
        <v/>
      </c>
      <c r="V123" s="77"/>
      <c r="W123" s="77"/>
      <c r="X123" s="67" t="str">
        <f>IF(Table_Styles[[#This Row],[Border Radius]]&lt;&gt;"",Table_Styles[[#This Row],[Border Radius]],IF(Table_Styles[[#This Row],[Border Radius Default]]&lt;&gt;"",Table_Styles[[#This Row],[Border Radius Default]],""))</f>
        <v/>
      </c>
      <c r="Y123" s="77"/>
      <c r="Z123" s="77"/>
      <c r="AA123" s="67" t="str">
        <f>IF(Table_Styles[[#This Row],[MT]]&lt;&gt;"",Table_Styles[[#This Row],[MT]],IF(Table_Styles[[#This Row],[MT Default]]&lt;&gt;"",Table_Styles[[#This Row],[MT Default]],""))</f>
        <v/>
      </c>
      <c r="AB123" s="77"/>
      <c r="AC123" s="77"/>
      <c r="AD123" s="67" t="str">
        <f>IF(Table_Styles[[#This Row],[MR]]&lt;&gt;"",Table_Styles[[#This Row],[MR]],IF(Table_Styles[[#This Row],[MR Default]]&lt;&gt;"",Table_Styles[[#This Row],[MR Default]],""))</f>
        <v/>
      </c>
      <c r="AE123" s="77"/>
      <c r="AF123" s="77"/>
      <c r="AG123" s="67" t="str">
        <f>IF(Table_Styles[[#This Row],[MB]]&lt;&gt;"",Table_Styles[[#This Row],[MB]],IF(Table_Styles[[#This Row],[MB Default]]&lt;&gt;"",Table_Styles[[#This Row],[MB Default]],""))</f>
        <v/>
      </c>
      <c r="AH123" s="77"/>
      <c r="AI123" s="77"/>
      <c r="AJ123" s="67" t="str">
        <f>IF(Table_Styles[[#This Row],[ML]]&lt;&gt;"",Table_Styles[[#This Row],[ML]],IF(Table_Styles[[#This Row],[ML Default]]&lt;&gt;"",Table_Styles[[#This Row],[ML Default]],""))</f>
        <v/>
      </c>
      <c r="AK123" s="77"/>
      <c r="AL123" s="77"/>
      <c r="AM123" s="67" t="str">
        <f>IF(Table_Styles[[#This Row],[PT]]&lt;&gt;"",Table_Styles[[#This Row],[PT]],IF(Table_Styles[[#This Row],[PT Default]]&lt;&gt;"",Table_Styles[[#This Row],[PT Default]],""))</f>
        <v/>
      </c>
      <c r="AN123" s="77"/>
      <c r="AO123" s="77"/>
      <c r="AP123" s="67" t="str">
        <f>IF(Table_Styles[[#This Row],[PR]]&lt;&gt;"",Table_Styles[[#This Row],[PR]],IF(Table_Styles[[#This Row],[PR Default]]&lt;&gt;"",Table_Styles[[#This Row],[PR Default]],""))</f>
        <v/>
      </c>
      <c r="AQ123" s="77"/>
      <c r="AR123" s="77"/>
      <c r="AS123" s="67" t="str">
        <f>IF(Table_Styles[[#This Row],[PB]]&lt;&gt;"",Table_Styles[[#This Row],[PB]],IF(Table_Styles[[#This Row],[PB Default]]&lt;&gt;"",Table_Styles[[#This Row],[PB Default]],""))</f>
        <v/>
      </c>
      <c r="AT123" s="77"/>
      <c r="AU123" s="77"/>
      <c r="AV123" s="67" t="str">
        <f>IF(Table_Styles[[#This Row],[PL]]&lt;&gt;"",Table_Styles[[#This Row],[PL]],IF(Table_Styles[[#This Row],[PL Default]]&lt;&gt;"",Table_Styles[[#This Row],[PL Default]],""))</f>
        <v/>
      </c>
      <c r="AW123" s="77"/>
      <c r="AX123" s="77"/>
      <c r="AY123" s="67" t="str">
        <f>IF(Table_Styles[[#This Row],[BT]]&lt;&gt;"",Table_Styles[[#This Row],[BT]],IF(Table_Styles[[#This Row],[BT Default]]&lt;&gt;"",Table_Styles[[#This Row],[BT Default]],""))</f>
        <v/>
      </c>
      <c r="AZ123" s="77"/>
      <c r="BA123" s="77"/>
      <c r="BB123" s="67" t="str">
        <f>IF(Table_Styles[[#This Row],[BR]]&lt;&gt;"",Table_Styles[[#This Row],[BR]],IF(Table_Styles[[#This Row],[BR Default]]&lt;&gt;"",Table_Styles[[#This Row],[BR Default]],""))</f>
        <v/>
      </c>
      <c r="BC123" s="77"/>
      <c r="BD123" s="77"/>
      <c r="BE123" s="67" t="str">
        <f>IF(Table_Styles[[#This Row],[BB]]&lt;&gt;"",Table_Styles[[#This Row],[BB]],IF(Table_Styles[[#This Row],[BB Default]]&lt;&gt;"",Table_Styles[[#This Row],[BB Default]],""))</f>
        <v/>
      </c>
      <c r="BF123" s="77"/>
      <c r="BG123" s="77"/>
      <c r="BH123" s="67" t="str">
        <f>IF(Table_Styles[[#This Row],[BL]]&lt;&gt;"",Table_Styles[[#This Row],[BL]],IF(Table_Styles[[#This Row],[BL Default]]&lt;&gt;"",Table_Styles[[#This Row],[BL Default]],""))</f>
        <v/>
      </c>
      <c r="BI123" s="77"/>
      <c r="BJ123" s="77"/>
      <c r="BK123" s="67" t="str">
        <f>IF(Table_Styles[[#This Row],[Width]]&lt;&gt;"",Table_Styles[[#This Row],[Width]],IF(Table_Styles[[#This Row],[Width Default]]&lt;&gt;"",Table_Styles[[#This Row],[Width Default]],""))</f>
        <v/>
      </c>
      <c r="BL123" s="77"/>
      <c r="BM123" s="77"/>
      <c r="BN123" s="67" t="str">
        <f>IF(Table_Styles[[#This Row],[Height]]&lt;&gt;"",Table_Styles[[#This Row],[Height]],IF(Table_Styles[[#This Row],[Height Default]]&lt;&gt;"",Table_Styles[[#This Row],[Height Default]],""))</f>
        <v/>
      </c>
      <c r="BO123" s="67"/>
      <c r="BP123" s="67"/>
      <c r="BQ123" s="67" t="str">
        <f>IF(Table_Styles[[#This Row],[Top]]&lt;&gt;"",Table_Styles[[#This Row],[Top]],IF(Table_Styles[[#This Row],[Top Default]]&lt;&gt;"",Table_Styles[[#This Row],[Top Default]],""))</f>
        <v/>
      </c>
      <c r="BR123" s="67"/>
      <c r="BS123" s="67"/>
      <c r="BT123" s="67" t="str">
        <f>IF(Table_Styles[[#This Row],[Right]]&lt;&gt;"",Table_Styles[[#This Row],[Right]],IF(Table_Styles[[#This Row],[Right Default]]&lt;&gt;"",Table_Styles[[#This Row],[Right Default]],""))</f>
        <v/>
      </c>
      <c r="BU123" s="67"/>
      <c r="BV123" s="67"/>
      <c r="BW123" s="67" t="str">
        <f>IF(Table_Styles[[#This Row],[Bottom]]&lt;&gt;"",Table_Styles[[#This Row],[Bottom]],IF(Table_Styles[[#This Row],[Bottom Default]]&lt;&gt;"",Table_Styles[[#This Row],[Bottom Default]],""))</f>
        <v/>
      </c>
      <c r="BX123" s="67"/>
      <c r="BY123" s="67"/>
      <c r="BZ123" s="67" t="str">
        <f>IF(Table_Styles[[#This Row],[Left]]&lt;&gt;"",Table_Styles[[#This Row],[Left]],IF(Table_Styles[[#This Row],[Left Default]]&lt;&gt;"",Table_Styles[[#This Row],[Left Default]],""))</f>
        <v/>
      </c>
      <c r="CA123" s="77"/>
      <c r="CB123" s="67" t="str">
        <f>IF(AND(Table_Styles[[#This Row],[Selector]]&lt;&gt;"",Table_Styles[[#This Row],[Font Family Used]]&lt;&gt;"",Table_Styles[[#This Row],[Font Weight Used]]&lt;&gt;""),Table_Styles[[#This Row],[Font Family Used]]&amp;" "&amp;Table_Styles[[#This Row],[Font Weight Used]],"")</f>
        <v/>
      </c>
      <c r="CC123" s="67" t="str">
        <f ca="1">IF(AND(Table_Styles[[#This Row],[Selector]],COUNTIF(OFFSET(CC:CC,0,0,ROW()-1,1),"="&amp;Table_Styles[[#This Row],[Font]])=0),Table_Styles[[#This Row],[Font]],"")</f>
        <v/>
      </c>
      <c r="CD123" s="67" t="str">
        <f ca="1">IF(Table_Styles[[#This Row],[Unique Font]]&lt;&gt;"",
"{""fontFamily"":"""&amp;Table_Styles[[#This Row],[Font Family Used]]&amp;""",""fontWeight"":"&amp;Table_Styles[[#This Row],[Font Weight Used]]&amp;"}","")</f>
        <v/>
      </c>
      <c r="CE123"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3" s="67" t="str">
        <f>IF(AND(Table_Styles[[#This Row],[Selector]]&lt;&gt;"", Table_Styles[[#This Row],[Config Properties]]&lt;&gt;""),
Table_Styles[[#This Row],[Selector]]&amp;" { "&amp;Table_Styles[[#This Row],[Config Properties]]&amp;" }","")</f>
        <v/>
      </c>
      <c r="CG123" s="67" t="str">
        <f xml:space="preserve">
SUBSTITUTE(SUBSTITUTE(SUBSTITUTE(SUBSTITUTE(SUBSTITUTE(SUBSTITUTE(SUBSTITUTE(SUBSTITUTE(Table_Styles[[#This Row],[Config]],
" {","{"),
"{ ","{"),
" }","}"),
"} ","}"),
" ,",","),
", ",","),
" :",":"),
": ",":")</f>
        <v/>
      </c>
    </row>
    <row r="124" spans="2:85" ht="21" customHeight="1">
      <c r="B124" s="89" t="s">
        <v>124</v>
      </c>
      <c r="C124" s="89" t="s">
        <v>435</v>
      </c>
      <c r="D124" s="41"/>
      <c r="E124" s="41"/>
      <c r="F124" s="19" t="str">
        <f>IF(Table_Styles[[#This Row],[Font Family]]&lt;&gt;"",Table_Styles[[#This Row],[Font Family]],IF(Table_Styles[[#This Row],[Font Family Default]]&lt;&gt;"",Table_Styles[[#This Row],[Font Family Default]],""))</f>
        <v/>
      </c>
      <c r="G124" s="41"/>
      <c r="H124" s="43" t="s">
        <v>350</v>
      </c>
      <c r="I124" s="19" t="str">
        <f>IF(Table_Styles[[#This Row],[Font Size]]&lt;&gt;"",Table_Styles[[#This Row],[Font Size]],IF(Table_Styles[[#This Row],[Font Size Default]]&lt;&gt;"",Table_Styles[[#This Row],[Font Size Default]],""))</f>
        <v>14px</v>
      </c>
      <c r="J124" s="41"/>
      <c r="K124" s="41"/>
      <c r="L124" s="19" t="str">
        <f>IF(Table_Styles[[#This Row],[Font Weight]]&lt;&gt;"",Table_Styles[[#This Row],[Font Weight]],IF(Table_Styles[[#This Row],[Font Weight Default]]&lt;&gt;"",Table_Styles[[#This Row],[Font Weight Default]],""))</f>
        <v/>
      </c>
      <c r="M124" s="41"/>
      <c r="N124" s="93" t="str">
        <f>Colour_Accent_2</f>
        <v>#2c6ec3</v>
      </c>
      <c r="O124" s="19" t="str">
        <f>IF(Table_Styles[[#This Row],[Colour]]&lt;&gt;"",Table_Styles[[#This Row],[Colour]],IF(Table_Styles[[#This Row],[Colour Default]]&lt;&gt;"",Table_Styles[[#This Row],[Colour Default]],""))</f>
        <v>#2c6ec3</v>
      </c>
      <c r="P124" s="41"/>
      <c r="Q124" s="41"/>
      <c r="R124" s="19" t="str">
        <f>IF(Table_Styles[[#This Row],[Background]]&lt;&gt;"",Table_Styles[[#This Row],[Background]],IF(Table_Styles[[#This Row],[Background Default]]&lt;&gt;"",Table_Styles[[#This Row],[Background Default]],""))</f>
        <v/>
      </c>
      <c r="S124" s="41"/>
      <c r="T124" s="43"/>
      <c r="U124" s="19" t="str">
        <f>IF(Table_Styles[[#This Row],[Border]]&lt;&gt;"",Table_Styles[[#This Row],[Border]],IF(Table_Styles[[#This Row],[Border Default]]&lt;&gt;"",Table_Styles[[#This Row],[Border Default]],""))</f>
        <v/>
      </c>
      <c r="V124" s="41"/>
      <c r="W124" s="41"/>
      <c r="X124" s="19" t="str">
        <f>IF(Table_Styles[[#This Row],[Border Radius]]&lt;&gt;"",Table_Styles[[#This Row],[Border Radius]],IF(Table_Styles[[#This Row],[Border Radius Default]]&lt;&gt;"",Table_Styles[[#This Row],[Border Radius Default]],""))</f>
        <v/>
      </c>
      <c r="Y124" s="41"/>
      <c r="Z124" s="41"/>
      <c r="AA124" s="19" t="str">
        <f>IF(Table_Styles[[#This Row],[MT]]&lt;&gt;"",Table_Styles[[#This Row],[MT]],IF(Table_Styles[[#This Row],[MT Default]]&lt;&gt;"",Table_Styles[[#This Row],[MT Default]],""))</f>
        <v/>
      </c>
      <c r="AB124" s="41"/>
      <c r="AC124" s="41"/>
      <c r="AD124" s="19" t="str">
        <f>IF(Table_Styles[[#This Row],[MR]]&lt;&gt;"",Table_Styles[[#This Row],[MR]],IF(Table_Styles[[#This Row],[MR Default]]&lt;&gt;"",Table_Styles[[#This Row],[MR Default]],""))</f>
        <v/>
      </c>
      <c r="AE124" s="41"/>
      <c r="AF124" s="41"/>
      <c r="AG124" s="19" t="str">
        <f>IF(Table_Styles[[#This Row],[MB]]&lt;&gt;"",Table_Styles[[#This Row],[MB]],IF(Table_Styles[[#This Row],[MB Default]]&lt;&gt;"",Table_Styles[[#This Row],[MB Default]],""))</f>
        <v/>
      </c>
      <c r="AH124" s="41"/>
      <c r="AI124" s="93"/>
      <c r="AJ124" s="19" t="str">
        <f>IF(Table_Styles[[#This Row],[ML]]&lt;&gt;"",Table_Styles[[#This Row],[ML]],IF(Table_Styles[[#This Row],[ML Default]]&lt;&gt;"",Table_Styles[[#This Row],[ML Default]],""))</f>
        <v/>
      </c>
      <c r="AK124" s="41"/>
      <c r="AL124" s="41"/>
      <c r="AM124" s="19" t="str">
        <f>IF(Table_Styles[[#This Row],[PT]]&lt;&gt;"",Table_Styles[[#This Row],[PT]],IF(Table_Styles[[#This Row],[PT Default]]&lt;&gt;"",Table_Styles[[#This Row],[PT Default]],""))</f>
        <v/>
      </c>
      <c r="AN124" s="41"/>
      <c r="AO124" s="41"/>
      <c r="AP124" s="19" t="str">
        <f>IF(Table_Styles[[#This Row],[PR]]&lt;&gt;"",Table_Styles[[#This Row],[PR]],IF(Table_Styles[[#This Row],[PR Default]]&lt;&gt;"",Table_Styles[[#This Row],[PR Default]],""))</f>
        <v/>
      </c>
      <c r="AQ124" s="41"/>
      <c r="AR124" s="41"/>
      <c r="AS124" s="19" t="str">
        <f>IF(Table_Styles[[#This Row],[PB]]&lt;&gt;"",Table_Styles[[#This Row],[PB]],IF(Table_Styles[[#This Row],[PB Default]]&lt;&gt;"",Table_Styles[[#This Row],[PB Default]],""))</f>
        <v/>
      </c>
      <c r="AT124" s="41"/>
      <c r="AU124" s="41"/>
      <c r="AV124" s="19" t="str">
        <f>IF(Table_Styles[[#This Row],[PL]]&lt;&gt;"",Table_Styles[[#This Row],[PL]],IF(Table_Styles[[#This Row],[PL Default]]&lt;&gt;"",Table_Styles[[#This Row],[PL Default]],""))</f>
        <v/>
      </c>
      <c r="AW124" s="41"/>
      <c r="AX124" s="41"/>
      <c r="AY124" s="19" t="str">
        <f>IF(Table_Styles[[#This Row],[BT]]&lt;&gt;"",Table_Styles[[#This Row],[BT]],IF(Table_Styles[[#This Row],[BT Default]]&lt;&gt;"",Table_Styles[[#This Row],[BT Default]],""))</f>
        <v/>
      </c>
      <c r="AZ124" s="41"/>
      <c r="BA124" s="41"/>
      <c r="BB124" s="19" t="str">
        <f>IF(Table_Styles[[#This Row],[BR]]&lt;&gt;"",Table_Styles[[#This Row],[BR]],IF(Table_Styles[[#This Row],[BR Default]]&lt;&gt;"",Table_Styles[[#This Row],[BR Default]],""))</f>
        <v/>
      </c>
      <c r="BC124" s="41"/>
      <c r="BD124" s="41"/>
      <c r="BE124" s="19" t="str">
        <f>IF(Table_Styles[[#This Row],[BB]]&lt;&gt;"",Table_Styles[[#This Row],[BB]],IF(Table_Styles[[#This Row],[BB Default]]&lt;&gt;"",Table_Styles[[#This Row],[BB Default]],""))</f>
        <v/>
      </c>
      <c r="BF124" s="41"/>
      <c r="BG124" s="41"/>
      <c r="BH124" s="19" t="str">
        <f>IF(Table_Styles[[#This Row],[BL]]&lt;&gt;"",Table_Styles[[#This Row],[BL]],IF(Table_Styles[[#This Row],[BL Default]]&lt;&gt;"",Table_Styles[[#This Row],[BL Default]],""))</f>
        <v/>
      </c>
      <c r="BI124" s="41"/>
      <c r="BJ124" s="41"/>
      <c r="BK124" s="19" t="str">
        <f>IF(Table_Styles[[#This Row],[Width]]&lt;&gt;"",Table_Styles[[#This Row],[Width]],IF(Table_Styles[[#This Row],[Width Default]]&lt;&gt;"",Table_Styles[[#This Row],[Width Default]],""))</f>
        <v/>
      </c>
      <c r="BL124" s="41"/>
      <c r="BM124" s="41"/>
      <c r="BN124" s="19" t="str">
        <f>IF(Table_Styles[[#This Row],[Height]]&lt;&gt;"",Table_Styles[[#This Row],[Height]],IF(Table_Styles[[#This Row],[Height Default]]&lt;&gt;"",Table_Styles[[#This Row],[Height Default]],""))</f>
        <v/>
      </c>
      <c r="BO124" s="19"/>
      <c r="BP124" s="19"/>
      <c r="BQ124" s="19" t="str">
        <f>IF(Table_Styles[[#This Row],[Top]]&lt;&gt;"",Table_Styles[[#This Row],[Top]],IF(Table_Styles[[#This Row],[Top Default]]&lt;&gt;"",Table_Styles[[#This Row],[Top Default]],""))</f>
        <v/>
      </c>
      <c r="BR124" s="19"/>
      <c r="BS124" s="19"/>
      <c r="BT124" s="19" t="str">
        <f>IF(Table_Styles[[#This Row],[Right]]&lt;&gt;"",Table_Styles[[#This Row],[Right]],IF(Table_Styles[[#This Row],[Right Default]]&lt;&gt;"",Table_Styles[[#This Row],[Right Default]],""))</f>
        <v/>
      </c>
      <c r="BU124" s="19"/>
      <c r="BV124" s="19"/>
      <c r="BW124" s="19" t="str">
        <f>IF(Table_Styles[[#This Row],[Bottom]]&lt;&gt;"",Table_Styles[[#This Row],[Bottom]],IF(Table_Styles[[#This Row],[Bottom Default]]&lt;&gt;"",Table_Styles[[#This Row],[Bottom Default]],""))</f>
        <v/>
      </c>
      <c r="BX124" s="19"/>
      <c r="BY124" s="19"/>
      <c r="BZ124" s="19" t="str">
        <f>IF(Table_Styles[[#This Row],[Left]]&lt;&gt;"",Table_Styles[[#This Row],[Left]],IF(Table_Styles[[#This Row],[Left Default]]&lt;&gt;"",Table_Styles[[#This Row],[Left Default]],""))</f>
        <v/>
      </c>
      <c r="CA124" s="41"/>
      <c r="CB124" s="22" t="str">
        <f>IF(AND(Table_Styles[[#This Row],[Selector]]&lt;&gt;"",Table_Styles[[#This Row],[Font Family Used]]&lt;&gt;"",Table_Styles[[#This Row],[Font Weight Used]]&lt;&gt;""),Table_Styles[[#This Row],[Font Family Used]]&amp;" "&amp;Table_Styles[[#This Row],[Font Weight Used]],"")</f>
        <v/>
      </c>
      <c r="CC124" s="22" t="str">
        <f ca="1">IF(AND(Table_Styles[[#This Row],[Selector]],COUNTIF(OFFSET(CC:CC,0,0,ROW()-1,1),"="&amp;Table_Styles[[#This Row],[Font]])=0),Table_Styles[[#This Row],[Font]],"")</f>
        <v/>
      </c>
      <c r="CD124" s="22" t="str">
        <f ca="1">IF(Table_Styles[[#This Row],[Unique Font]]&lt;&gt;"",
"{""fontFamily"":"""&amp;Table_Styles[[#This Row],[Font Family Used]]&amp;""",""fontWeight"":"&amp;Table_Styles[[#This Row],[Font Weight Used]]&amp;"}","")</f>
        <v/>
      </c>
      <c r="CE12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#2c6ec3</v>
      </c>
      <c r="CF124" s="22" t="str">
        <f>IF(AND(Table_Styles[[#This Row],[Selector]]&lt;&gt;"", Table_Styles[[#This Row],[Config Properties]]&lt;&gt;""),
Table_Styles[[#This Row],[Selector]]&amp;" { "&amp;Table_Styles[[#This Row],[Config Properties]]&amp;" }","")</f>
        <v>.tooltip-icon { font-size: 14px;color: #2c6ec3 }</v>
      </c>
      <c r="CG124" s="22" t="str">
        <f xml:space="preserve">
SUBSTITUTE(SUBSTITUTE(SUBSTITUTE(SUBSTITUTE(SUBSTITUTE(SUBSTITUTE(SUBSTITUTE(SUBSTITUTE(Table_Styles[[#This Row],[Config]],
" {","{"),
"{ ","{"),
" }","}"),
"} ","}"),
" ,",","),
", ",","),
" :",":"),
": ",":")</f>
        <v>.tooltip-icon{font-size:14px;color:#2c6ec3}</v>
      </c>
    </row>
    <row r="125" spans="2:85" ht="21" customHeight="1">
      <c r="B125" s="89" t="s">
        <v>408</v>
      </c>
      <c r="C125" s="89" t="s">
        <v>436</v>
      </c>
      <c r="D125" s="41"/>
      <c r="E125" s="41"/>
      <c r="F125" s="19" t="str">
        <f>IF(Table_Styles[[#This Row],[Font Family]]&lt;&gt;"",Table_Styles[[#This Row],[Font Family]],IF(Table_Styles[[#This Row],[Font Family Default]]&lt;&gt;"",Table_Styles[[#This Row],[Font Family Default]],""))</f>
        <v/>
      </c>
      <c r="G125" s="41"/>
      <c r="H125" s="43"/>
      <c r="I125" s="19" t="str">
        <f>IF(Table_Styles[[#This Row],[Font Size]]&lt;&gt;"",Table_Styles[[#This Row],[Font Size]],IF(Table_Styles[[#This Row],[Font Size Default]]&lt;&gt;"",Table_Styles[[#This Row],[Font Size Default]],""))</f>
        <v/>
      </c>
      <c r="J125" s="41"/>
      <c r="K125" s="41"/>
      <c r="L125" s="19" t="str">
        <f>IF(Table_Styles[[#This Row],[Font Weight]]&lt;&gt;"",Table_Styles[[#This Row],[Font Weight]],IF(Table_Styles[[#This Row],[Font Weight Default]]&lt;&gt;"",Table_Styles[[#This Row],[Font Weight Default]],""))</f>
        <v/>
      </c>
      <c r="M125" s="41"/>
      <c r="N125" s="41"/>
      <c r="O125" s="19" t="str">
        <f>IF(Table_Styles[[#This Row],[Colour]]&lt;&gt;"",Table_Styles[[#This Row],[Colour]],IF(Table_Styles[[#This Row],[Colour Default]]&lt;&gt;"",Table_Styles[[#This Row],[Colour Default]],""))</f>
        <v/>
      </c>
      <c r="P125" s="41"/>
      <c r="Q125" s="41" t="str">
        <f>Colour_Background_1</f>
        <v>#FFFFFF</v>
      </c>
      <c r="R125" s="19" t="str">
        <f>IF(Table_Styles[[#This Row],[Background]]&lt;&gt;"",Table_Styles[[#This Row],[Background]],IF(Table_Styles[[#This Row],[Background Default]]&lt;&gt;"",Table_Styles[[#This Row],[Background Default]],""))</f>
        <v>#FFFFFF</v>
      </c>
      <c r="S125" s="41"/>
      <c r="T125" s="41" t="s">
        <v>355</v>
      </c>
      <c r="U125" s="19" t="str">
        <f>IF(Table_Styles[[#This Row],[Border]]&lt;&gt;"",Table_Styles[[#This Row],[Border]],IF(Table_Styles[[#This Row],[Border Default]]&lt;&gt;"",Table_Styles[[#This Row],[Border Default]],""))</f>
        <v>none</v>
      </c>
      <c r="V125" s="41"/>
      <c r="W125" s="41">
        <f>Settings_Styling_Other_Default_Border_Radius</f>
        <v>0</v>
      </c>
      <c r="X125" s="19">
        <f>IF(Table_Styles[[#This Row],[Border Radius]]&lt;&gt;"",Table_Styles[[#This Row],[Border Radius]],IF(Table_Styles[[#This Row],[Border Radius Default]]&lt;&gt;"",Table_Styles[[#This Row],[Border Radius Default]],""))</f>
        <v>0</v>
      </c>
      <c r="Y125" s="41"/>
      <c r="Z125" s="41"/>
      <c r="AA125" s="19" t="str">
        <f>IF(Table_Styles[[#This Row],[MT]]&lt;&gt;"",Table_Styles[[#This Row],[MT]],IF(Table_Styles[[#This Row],[MT Default]]&lt;&gt;"",Table_Styles[[#This Row],[MT Default]],""))</f>
        <v/>
      </c>
      <c r="AB125" s="41"/>
      <c r="AC125" s="41"/>
      <c r="AD125" s="19" t="str">
        <f>IF(Table_Styles[[#This Row],[MR]]&lt;&gt;"",Table_Styles[[#This Row],[MR]],IF(Table_Styles[[#This Row],[MR Default]]&lt;&gt;"",Table_Styles[[#This Row],[MR Default]],""))</f>
        <v/>
      </c>
      <c r="AE125" s="41"/>
      <c r="AF125" s="41"/>
      <c r="AG125" s="19" t="str">
        <f>IF(Table_Styles[[#This Row],[MB]]&lt;&gt;"",Table_Styles[[#This Row],[MB]],IF(Table_Styles[[#This Row],[MB Default]]&lt;&gt;"",Table_Styles[[#This Row],[MB Default]],""))</f>
        <v/>
      </c>
      <c r="AH125" s="41"/>
      <c r="AI125" s="41"/>
      <c r="AJ125" s="19" t="str">
        <f>IF(Table_Styles[[#This Row],[ML]]&lt;&gt;"",Table_Styles[[#This Row],[ML]],IF(Table_Styles[[#This Row],[ML Default]]&lt;&gt;"",Table_Styles[[#This Row],[ML Default]],""))</f>
        <v/>
      </c>
      <c r="AK125" s="41"/>
      <c r="AL125" s="93" t="s">
        <v>437</v>
      </c>
      <c r="AM125" s="19" t="str">
        <f>IF(Table_Styles[[#This Row],[PT]]&lt;&gt;"",Table_Styles[[#This Row],[PT]],IF(Table_Styles[[#This Row],[PT Default]]&lt;&gt;"",Table_Styles[[#This Row],[PT Default]],""))</f>
        <v>6px</v>
      </c>
      <c r="AN125" s="41"/>
      <c r="AO125" s="93" t="s">
        <v>437</v>
      </c>
      <c r="AP125" s="19" t="str">
        <f>IF(Table_Styles[[#This Row],[PR]]&lt;&gt;"",Table_Styles[[#This Row],[PR]],IF(Table_Styles[[#This Row],[PR Default]]&lt;&gt;"",Table_Styles[[#This Row],[PR Default]],""))</f>
        <v>6px</v>
      </c>
      <c r="AQ125" s="41"/>
      <c r="AR125" s="93" t="s">
        <v>437</v>
      </c>
      <c r="AS125" s="19" t="str">
        <f>IF(Table_Styles[[#This Row],[PB]]&lt;&gt;"",Table_Styles[[#This Row],[PB]],IF(Table_Styles[[#This Row],[PB Default]]&lt;&gt;"",Table_Styles[[#This Row],[PB Default]],""))</f>
        <v>6px</v>
      </c>
      <c r="AT125" s="41"/>
      <c r="AU125" s="93" t="s">
        <v>437</v>
      </c>
      <c r="AV125" s="19" t="str">
        <f>IF(Table_Styles[[#This Row],[PL]]&lt;&gt;"",Table_Styles[[#This Row],[PL]],IF(Table_Styles[[#This Row],[PL Default]]&lt;&gt;"",Table_Styles[[#This Row],[PL Default]],""))</f>
        <v>6px</v>
      </c>
      <c r="AW125" s="41"/>
      <c r="AX125" s="41"/>
      <c r="AY125" s="19" t="str">
        <f>IF(Table_Styles[[#This Row],[BT]]&lt;&gt;"",Table_Styles[[#This Row],[BT]],IF(Table_Styles[[#This Row],[BT Default]]&lt;&gt;"",Table_Styles[[#This Row],[BT Default]],""))</f>
        <v/>
      </c>
      <c r="AZ125" s="41"/>
      <c r="BA125" s="41"/>
      <c r="BB125" s="19" t="str">
        <f>IF(Table_Styles[[#This Row],[BR]]&lt;&gt;"",Table_Styles[[#This Row],[BR]],IF(Table_Styles[[#This Row],[BR Default]]&lt;&gt;"",Table_Styles[[#This Row],[BR Default]],""))</f>
        <v/>
      </c>
      <c r="BC125" s="41"/>
      <c r="BD125" s="41"/>
      <c r="BE125" s="19" t="str">
        <f>IF(Table_Styles[[#This Row],[BB]]&lt;&gt;"",Table_Styles[[#This Row],[BB]],IF(Table_Styles[[#This Row],[BB Default]]&lt;&gt;"",Table_Styles[[#This Row],[BB Default]],""))</f>
        <v/>
      </c>
      <c r="BF125" s="41"/>
      <c r="BG125" s="41"/>
      <c r="BH125" s="19" t="str">
        <f>IF(Table_Styles[[#This Row],[BL]]&lt;&gt;"",Table_Styles[[#This Row],[BL]],IF(Table_Styles[[#This Row],[BL Default]]&lt;&gt;"",Table_Styles[[#This Row],[BL Default]],""))</f>
        <v/>
      </c>
      <c r="BI125" s="41"/>
      <c r="BJ125" s="41"/>
      <c r="BK125" s="19" t="str">
        <f>IF(Table_Styles[[#This Row],[Width]]&lt;&gt;"",Table_Styles[[#This Row],[Width]],IF(Table_Styles[[#This Row],[Width Default]]&lt;&gt;"",Table_Styles[[#This Row],[Width Default]],""))</f>
        <v/>
      </c>
      <c r="BL125" s="41"/>
      <c r="BM125" s="41"/>
      <c r="BN125" s="19" t="str">
        <f>IF(Table_Styles[[#This Row],[Height]]&lt;&gt;"",Table_Styles[[#This Row],[Height]],IF(Table_Styles[[#This Row],[Height Default]]&lt;&gt;"",Table_Styles[[#This Row],[Height Default]],""))</f>
        <v/>
      </c>
      <c r="BO125" s="19"/>
      <c r="BP125" s="19"/>
      <c r="BQ125" s="19" t="str">
        <f>IF(Table_Styles[[#This Row],[Top]]&lt;&gt;"",Table_Styles[[#This Row],[Top]],IF(Table_Styles[[#This Row],[Top Default]]&lt;&gt;"",Table_Styles[[#This Row],[Top Default]],""))</f>
        <v/>
      </c>
      <c r="BR125" s="19"/>
      <c r="BS125" s="19"/>
      <c r="BT125" s="19" t="str">
        <f>IF(Table_Styles[[#This Row],[Right]]&lt;&gt;"",Table_Styles[[#This Row],[Right]],IF(Table_Styles[[#This Row],[Right Default]]&lt;&gt;"",Table_Styles[[#This Row],[Right Default]],""))</f>
        <v/>
      </c>
      <c r="BU125" s="19"/>
      <c r="BV125" s="19"/>
      <c r="BW125" s="19" t="str">
        <f>IF(Table_Styles[[#This Row],[Bottom]]&lt;&gt;"",Table_Styles[[#This Row],[Bottom]],IF(Table_Styles[[#This Row],[Bottom Default]]&lt;&gt;"",Table_Styles[[#This Row],[Bottom Default]],""))</f>
        <v/>
      </c>
      <c r="BX125" s="19"/>
      <c r="BY125" s="19"/>
      <c r="BZ125" s="19" t="str">
        <f>IF(Table_Styles[[#This Row],[Left]]&lt;&gt;"",Table_Styles[[#This Row],[Left]],IF(Table_Styles[[#This Row],[Left Default]]&lt;&gt;"",Table_Styles[[#This Row],[Left Default]],""))</f>
        <v/>
      </c>
      <c r="CA125" s="41"/>
      <c r="CB125" s="22" t="str">
        <f>IF(AND(Table_Styles[[#This Row],[Selector]]&lt;&gt;"",Table_Styles[[#This Row],[Font Family Used]]&lt;&gt;"",Table_Styles[[#This Row],[Font Weight Used]]&lt;&gt;""),Table_Styles[[#This Row],[Font Family Used]]&amp;" "&amp;Table_Styles[[#This Row],[Font Weight Used]],"")</f>
        <v/>
      </c>
      <c r="CC125" s="22" t="str">
        <f ca="1">IF(AND(Table_Styles[[#This Row],[Selector]],COUNTIF(OFFSET(CC:CC,0,0,ROW()-1,1),"="&amp;Table_Styles[[#This Row],[Font]])=0),Table_Styles[[#This Row],[Font]],"")</f>
        <v/>
      </c>
      <c r="CD125" s="22" t="str">
        <f ca="1">IF(Table_Styles[[#This Row],[Unique Font]]&lt;&gt;"",
"{""fontFamily"":"""&amp;Table_Styles[[#This Row],[Font Family Used]]&amp;""",""fontWeight"":"&amp;Table_Styles[[#This Row],[Font Weight Used]]&amp;"}","")</f>
        <v/>
      </c>
      <c r="CE12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6px;padding-right: 6px;padding-bottom: 6px;padding-left: 6px</v>
      </c>
      <c r="CF125" s="22" t="str">
        <f>IF(AND(Table_Styles[[#This Row],[Selector]]&lt;&gt;"", Table_Styles[[#This Row],[Config Properties]]&lt;&gt;""),
Table_Styles[[#This Row],[Selector]]&amp;" { "&amp;Table_Styles[[#This Row],[Config Properties]]&amp;" }","")</f>
        <v>.popover { background: #FFFFFF;border: none;border-radius: 0;padding-top: 6px;padding-right: 6px;padding-bottom: 6px;padding-left: 6px }</v>
      </c>
      <c r="CG125" s="22" t="str">
        <f xml:space="preserve">
SUBSTITUTE(SUBSTITUTE(SUBSTITUTE(SUBSTITUTE(SUBSTITUTE(SUBSTITUTE(SUBSTITUTE(SUBSTITUTE(Table_Styles[[#This Row],[Config]],
" {","{"),
"{ ","{"),
" }","}"),
"} ","}"),
" ,",","),
", ",","),
" :",":"),
": ",":")</f>
        <v>.popover{background:#FFFFFF;border:none;border-radius:0;padding-top:6px;padding-right:6px;padding-bottom:6px;padding-left:6px}</v>
      </c>
    </row>
    <row r="126" spans="2:85" ht="21" customHeight="1">
      <c r="B126" s="89" t="s">
        <v>2</v>
      </c>
      <c r="C126" s="89" t="s">
        <v>438</v>
      </c>
      <c r="D126" s="41"/>
      <c r="E126" s="41" t="str">
        <f>Settings_Styling_Font_Labels</f>
        <v>Roboto</v>
      </c>
      <c r="F126" s="19" t="str">
        <f>IF(Table_Styles[[#This Row],[Font Family]]&lt;&gt;"",Table_Styles[[#This Row],[Font Family]],IF(Table_Styles[[#This Row],[Font Family Default]]&lt;&gt;"",Table_Styles[[#This Row],[Font Family Default]],""))</f>
        <v>Roboto</v>
      </c>
      <c r="G126" s="41"/>
      <c r="H126" s="43" t="s">
        <v>350</v>
      </c>
      <c r="I126" s="19" t="str">
        <f>IF(Table_Styles[[#This Row],[Font Size]]&lt;&gt;"",Table_Styles[[#This Row],[Font Size]],IF(Table_Styles[[#This Row],[Font Size Default]]&lt;&gt;"",Table_Styles[[#This Row],[Font Size Default]],""))</f>
        <v>14px</v>
      </c>
      <c r="J126" s="41"/>
      <c r="K126" s="41">
        <f>Settings_Styling_Font_Weight_Labels</f>
        <v>700</v>
      </c>
      <c r="L126" s="19">
        <f>IF(Table_Styles[[#This Row],[Font Weight]]&lt;&gt;"",Table_Styles[[#This Row],[Font Weight]],IF(Table_Styles[[#This Row],[Font Weight Default]]&lt;&gt;"",Table_Styles[[#This Row],[Font Weight Default]],""))</f>
        <v>700</v>
      </c>
      <c r="M126" s="41"/>
      <c r="N126" s="41" t="str">
        <f>Colour_Foreground_1</f>
        <v>#2a2a2a</v>
      </c>
      <c r="O126" s="19" t="str">
        <f>IF(Table_Styles[[#This Row],[Colour]]&lt;&gt;"",Table_Styles[[#This Row],[Colour]],IF(Table_Styles[[#This Row],[Colour Default]]&lt;&gt;"",Table_Styles[[#This Row],[Colour Default]],""))</f>
        <v>#2a2a2a</v>
      </c>
      <c r="P126" s="41"/>
      <c r="Q126" s="43" t="str">
        <f>Colour_Background_2</f>
        <v>#f5f5f5</v>
      </c>
      <c r="R126" s="19" t="str">
        <f>IF(Table_Styles[[#This Row],[Background]]&lt;&gt;"",Table_Styles[[#This Row],[Background]],IF(Table_Styles[[#This Row],[Background Default]]&lt;&gt;"",Table_Styles[[#This Row],[Background Default]],""))</f>
        <v>#f5f5f5</v>
      </c>
      <c r="S126" s="41"/>
      <c r="T126" s="43" t="s">
        <v>355</v>
      </c>
      <c r="U126" s="19" t="str">
        <f>IF(Table_Styles[[#This Row],[Border]]&lt;&gt;"",Table_Styles[[#This Row],[Border]],IF(Table_Styles[[#This Row],[Border Default]]&lt;&gt;"",Table_Styles[[#This Row],[Border Default]],""))</f>
        <v>none</v>
      </c>
      <c r="V126" s="41"/>
      <c r="W126" s="41">
        <f>Settings_Styling_Other_Default_Border_Radius</f>
        <v>0</v>
      </c>
      <c r="X126" s="19">
        <f>IF(Table_Styles[[#This Row],[Border Radius]]&lt;&gt;"",Table_Styles[[#This Row],[Border Radius]],IF(Table_Styles[[#This Row],[Border Radius Default]]&lt;&gt;"",Table_Styles[[#This Row],[Border Radius Default]],""))</f>
        <v>0</v>
      </c>
      <c r="Y126" s="41"/>
      <c r="Z126" s="41"/>
      <c r="AA126" s="19" t="str">
        <f>IF(Table_Styles[[#This Row],[MT]]&lt;&gt;"",Table_Styles[[#This Row],[MT]],IF(Table_Styles[[#This Row],[MT Default]]&lt;&gt;"",Table_Styles[[#This Row],[MT Default]],""))</f>
        <v/>
      </c>
      <c r="AB126" s="41"/>
      <c r="AC126" s="41"/>
      <c r="AD126" s="19" t="str">
        <f>IF(Table_Styles[[#This Row],[MR]]&lt;&gt;"",Table_Styles[[#This Row],[MR]],IF(Table_Styles[[#This Row],[MR Default]]&lt;&gt;"",Table_Styles[[#This Row],[MR Default]],""))</f>
        <v/>
      </c>
      <c r="AE126" s="41"/>
      <c r="AF126" s="41"/>
      <c r="AG126" s="19" t="str">
        <f>IF(Table_Styles[[#This Row],[MB]]&lt;&gt;"",Table_Styles[[#This Row],[MB]],IF(Table_Styles[[#This Row],[MB Default]]&lt;&gt;"",Table_Styles[[#This Row],[MB Default]],""))</f>
        <v/>
      </c>
      <c r="AH126" s="41"/>
      <c r="AI126" s="41"/>
      <c r="AJ126" s="19" t="str">
        <f>IF(Table_Styles[[#This Row],[ML]]&lt;&gt;"",Table_Styles[[#This Row],[ML]],IF(Table_Styles[[#This Row],[ML Default]]&lt;&gt;"",Table_Styles[[#This Row],[ML Default]],""))</f>
        <v/>
      </c>
      <c r="AK126" s="41"/>
      <c r="AL126" s="93" t="s">
        <v>339</v>
      </c>
      <c r="AM126" s="19" t="str">
        <f>IF(Table_Styles[[#This Row],[PT]]&lt;&gt;"",Table_Styles[[#This Row],[PT]],IF(Table_Styles[[#This Row],[PT Default]]&lt;&gt;"",Table_Styles[[#This Row],[PT Default]],""))</f>
        <v>10px</v>
      </c>
      <c r="AN126" s="41"/>
      <c r="AO126" s="93" t="s">
        <v>339</v>
      </c>
      <c r="AP126" s="19" t="str">
        <f>IF(Table_Styles[[#This Row],[PR]]&lt;&gt;"",Table_Styles[[#This Row],[PR]],IF(Table_Styles[[#This Row],[PR Default]]&lt;&gt;"",Table_Styles[[#This Row],[PR Default]],""))</f>
        <v>10px</v>
      </c>
      <c r="AQ126" s="41"/>
      <c r="AR126" s="93" t="s">
        <v>339</v>
      </c>
      <c r="AS126" s="19" t="str">
        <f>IF(Table_Styles[[#This Row],[PB]]&lt;&gt;"",Table_Styles[[#This Row],[PB]],IF(Table_Styles[[#This Row],[PB Default]]&lt;&gt;"",Table_Styles[[#This Row],[PB Default]],""))</f>
        <v>10px</v>
      </c>
      <c r="AT126" s="41"/>
      <c r="AU126" s="93" t="s">
        <v>339</v>
      </c>
      <c r="AV126" s="19" t="str">
        <f>IF(Table_Styles[[#This Row],[PL]]&lt;&gt;"",Table_Styles[[#This Row],[PL]],IF(Table_Styles[[#This Row],[PL Default]]&lt;&gt;"",Table_Styles[[#This Row],[PL Default]],""))</f>
        <v>10px</v>
      </c>
      <c r="AW126" s="41"/>
      <c r="AX126" s="41"/>
      <c r="AY126" s="19" t="str">
        <f>IF(Table_Styles[[#This Row],[BT]]&lt;&gt;"",Table_Styles[[#This Row],[BT]],IF(Table_Styles[[#This Row],[BT Default]]&lt;&gt;"",Table_Styles[[#This Row],[BT Default]],""))</f>
        <v/>
      </c>
      <c r="AZ126" s="41"/>
      <c r="BA126" s="41"/>
      <c r="BB126" s="19" t="str">
        <f>IF(Table_Styles[[#This Row],[BR]]&lt;&gt;"",Table_Styles[[#This Row],[BR]],IF(Table_Styles[[#This Row],[BR Default]]&lt;&gt;"",Table_Styles[[#This Row],[BR Default]],""))</f>
        <v/>
      </c>
      <c r="BC126" s="41"/>
      <c r="BD126" s="41"/>
      <c r="BE126" s="19" t="str">
        <f>IF(Table_Styles[[#This Row],[BB]]&lt;&gt;"",Table_Styles[[#This Row],[BB]],IF(Table_Styles[[#This Row],[BB Default]]&lt;&gt;"",Table_Styles[[#This Row],[BB Default]],""))</f>
        <v/>
      </c>
      <c r="BF126" s="41"/>
      <c r="BG126" s="41"/>
      <c r="BH126" s="19" t="str">
        <f>IF(Table_Styles[[#This Row],[BL]]&lt;&gt;"",Table_Styles[[#This Row],[BL]],IF(Table_Styles[[#This Row],[BL Default]]&lt;&gt;"",Table_Styles[[#This Row],[BL Default]],""))</f>
        <v/>
      </c>
      <c r="BI126" s="41"/>
      <c r="BJ126" s="41"/>
      <c r="BK126" s="19" t="str">
        <f>IF(Table_Styles[[#This Row],[Width]]&lt;&gt;"",Table_Styles[[#This Row],[Width]],IF(Table_Styles[[#This Row],[Width Default]]&lt;&gt;"",Table_Styles[[#This Row],[Width Default]],""))</f>
        <v/>
      </c>
      <c r="BL126" s="41"/>
      <c r="BM126" s="41"/>
      <c r="BN126" s="19" t="str">
        <f>IF(Table_Styles[[#This Row],[Height]]&lt;&gt;"",Table_Styles[[#This Row],[Height]],IF(Table_Styles[[#This Row],[Height Default]]&lt;&gt;"",Table_Styles[[#This Row],[Height Default]],""))</f>
        <v/>
      </c>
      <c r="BO126" s="19"/>
      <c r="BP126" s="19"/>
      <c r="BQ126" s="19" t="str">
        <f>IF(Table_Styles[[#This Row],[Top]]&lt;&gt;"",Table_Styles[[#This Row],[Top]],IF(Table_Styles[[#This Row],[Top Default]]&lt;&gt;"",Table_Styles[[#This Row],[Top Default]],""))</f>
        <v/>
      </c>
      <c r="BR126" s="19"/>
      <c r="BS126" s="19"/>
      <c r="BT126" s="19" t="str">
        <f>IF(Table_Styles[[#This Row],[Right]]&lt;&gt;"",Table_Styles[[#This Row],[Right]],IF(Table_Styles[[#This Row],[Right Default]]&lt;&gt;"",Table_Styles[[#This Row],[Right Default]],""))</f>
        <v/>
      </c>
      <c r="BU126" s="19"/>
      <c r="BV126" s="19"/>
      <c r="BW126" s="19" t="str">
        <f>IF(Table_Styles[[#This Row],[Bottom]]&lt;&gt;"",Table_Styles[[#This Row],[Bottom]],IF(Table_Styles[[#This Row],[Bottom Default]]&lt;&gt;"",Table_Styles[[#This Row],[Bottom Default]],""))</f>
        <v/>
      </c>
      <c r="BX126" s="19"/>
      <c r="BY126" s="19"/>
      <c r="BZ126" s="19" t="str">
        <f>IF(Table_Styles[[#This Row],[Left]]&lt;&gt;"",Table_Styles[[#This Row],[Left]],IF(Table_Styles[[#This Row],[Left Default]]&lt;&gt;"",Table_Styles[[#This Row],[Left Default]],""))</f>
        <v/>
      </c>
      <c r="CA126" s="41"/>
      <c r="CB126" s="22" t="str">
        <f>IF(AND(Table_Styles[[#This Row],[Selector]]&lt;&gt;"",Table_Styles[[#This Row],[Font Family Used]]&lt;&gt;"",Table_Styles[[#This Row],[Font Weight Used]]&lt;&gt;""),Table_Styles[[#This Row],[Font Family Used]]&amp;" "&amp;Table_Styles[[#This Row],[Font Weight Used]],"")</f>
        <v>Roboto 700</v>
      </c>
      <c r="CC126" s="22" t="str">
        <f ca="1">IF(AND(Table_Styles[[#This Row],[Selector]],COUNTIF(OFFSET(CC:CC,0,0,ROW()-1,1),"="&amp;Table_Styles[[#This Row],[Font]])=0),Table_Styles[[#This Row],[Font]],"")</f>
        <v/>
      </c>
      <c r="CD126" s="22" t="str">
        <f ca="1">IF(Table_Styles[[#This Row],[Unique Font]]&lt;&gt;"",
"{""fontFamily"":"""&amp;Table_Styles[[#This Row],[Font Family Used]]&amp;""",""fontWeight"":"&amp;Table_Styles[[#This Row],[Font Weight Used]]&amp;"}","")</f>
        <v/>
      </c>
      <c r="CE12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14px;font-weight: 700;color: #2a2a2a;background: #f5f5f5;border: none;border-radius: 0;padding-top: 10px;padding-right: 10px;padding-bottom: 10px;padding-left: 10px</v>
      </c>
      <c r="CF126" s="22" t="str">
        <f>IF(AND(Table_Styles[[#This Row],[Selector]]&lt;&gt;"", Table_Styles[[#This Row],[Config Properties]]&lt;&gt;""),
Table_Styles[[#This Row],[Selector]]&amp;" { "&amp;Table_Styles[[#This Row],[Config Properties]]&amp;" }","")</f>
        <v>.popover-title { font-family: 'Roboto';font-size: 14px;font-weight: 700;color: #2a2a2a;background: #f5f5f5;border: none;border-radius: 0;padding-top: 10px;padding-right: 10px;padding-bottom: 10px;padding-left: 10px }</v>
      </c>
      <c r="CG126" s="22" t="str">
        <f xml:space="preserve">
SUBSTITUTE(SUBSTITUTE(SUBSTITUTE(SUBSTITUTE(SUBSTITUTE(SUBSTITUTE(SUBSTITUTE(SUBSTITUTE(Table_Styles[[#This Row],[Config]],
" {","{"),
"{ ","{"),
" }","}"),
"} ","}"),
" ,",","),
", ",","),
" :",":"),
": ",":")</f>
        <v>.popover-title{font-family:'Roboto';font-size:14px;font-weight:700;color:#2a2a2a;background:#f5f5f5;border:none;border-radius:0;padding-top:10px;padding-right:10px;padding-bottom:10px;padding-left:10px}</v>
      </c>
    </row>
    <row r="127" spans="2:85" ht="21" customHeight="1">
      <c r="B127" s="89" t="s">
        <v>319</v>
      </c>
      <c r="C127" s="89" t="s">
        <v>439</v>
      </c>
      <c r="D127" s="41"/>
      <c r="E127" s="41" t="str">
        <f>Settings_Styling_Font_Body_Text</f>
        <v>Roboto</v>
      </c>
      <c r="F127" s="19" t="str">
        <f>IF(Table_Styles[[#This Row],[Font Family]]&lt;&gt;"",Table_Styles[[#This Row],[Font Family]],IF(Table_Styles[[#This Row],[Font Family Default]]&lt;&gt;"",Table_Styles[[#This Row],[Font Family Default]],""))</f>
        <v>Roboto</v>
      </c>
      <c r="G127" s="41"/>
      <c r="H127" s="43" t="s">
        <v>350</v>
      </c>
      <c r="I127" s="19" t="str">
        <f>IF(Table_Styles[[#This Row],[Font Size]]&lt;&gt;"",Table_Styles[[#This Row],[Font Size]],IF(Table_Styles[[#This Row],[Font Size Default]]&lt;&gt;"",Table_Styles[[#This Row],[Font Size Default]],""))</f>
        <v>14px</v>
      </c>
      <c r="J127" s="41"/>
      <c r="K127" s="41">
        <f>Settings_Styling_Font_Weight_Body_Text</f>
        <v>400</v>
      </c>
      <c r="L127" s="19">
        <f>IF(Table_Styles[[#This Row],[Font Weight]]&lt;&gt;"",Table_Styles[[#This Row],[Font Weight]],IF(Table_Styles[[#This Row],[Font Weight Default]]&lt;&gt;"",Table_Styles[[#This Row],[Font Weight Default]],""))</f>
        <v>400</v>
      </c>
      <c r="M127" s="41"/>
      <c r="N127" s="41" t="str">
        <f>Colour_Foreground_1</f>
        <v>#2a2a2a</v>
      </c>
      <c r="O127" s="19" t="str">
        <f>IF(Table_Styles[[#This Row],[Colour]]&lt;&gt;"",Table_Styles[[#This Row],[Colour]],IF(Table_Styles[[#This Row],[Colour Default]]&lt;&gt;"",Table_Styles[[#This Row],[Colour Default]],""))</f>
        <v>#2a2a2a</v>
      </c>
      <c r="P127" s="41"/>
      <c r="Q127" s="41"/>
      <c r="R127" s="19" t="str">
        <f>IF(Table_Styles[[#This Row],[Background]]&lt;&gt;"",Table_Styles[[#This Row],[Background]],IF(Table_Styles[[#This Row],[Background Default]]&lt;&gt;"",Table_Styles[[#This Row],[Background Default]],""))</f>
        <v/>
      </c>
      <c r="S127" s="41"/>
      <c r="T127" s="43"/>
      <c r="U127" s="19" t="str">
        <f>IF(Table_Styles[[#This Row],[Border]]&lt;&gt;"",Table_Styles[[#This Row],[Border]],IF(Table_Styles[[#This Row],[Border Default]]&lt;&gt;"",Table_Styles[[#This Row],[Border Default]],""))</f>
        <v/>
      </c>
      <c r="V127" s="41"/>
      <c r="W127" s="41"/>
      <c r="X127" s="19" t="str">
        <f>IF(Table_Styles[[#This Row],[Border Radius]]&lt;&gt;"",Table_Styles[[#This Row],[Border Radius]],IF(Table_Styles[[#This Row],[Border Radius Default]]&lt;&gt;"",Table_Styles[[#This Row],[Border Radius Default]],""))</f>
        <v/>
      </c>
      <c r="Y127" s="41"/>
      <c r="Z127" s="41"/>
      <c r="AA127" s="19" t="str">
        <f>IF(Table_Styles[[#This Row],[MT]]&lt;&gt;"",Table_Styles[[#This Row],[MT]],IF(Table_Styles[[#This Row],[MT Default]]&lt;&gt;"",Table_Styles[[#This Row],[MT Default]],""))</f>
        <v/>
      </c>
      <c r="AB127" s="41"/>
      <c r="AC127" s="41"/>
      <c r="AD127" s="19" t="str">
        <f>IF(Table_Styles[[#This Row],[MR]]&lt;&gt;"",Table_Styles[[#This Row],[MR]],IF(Table_Styles[[#This Row],[MR Default]]&lt;&gt;"",Table_Styles[[#This Row],[MR Default]],""))</f>
        <v/>
      </c>
      <c r="AE127" s="41"/>
      <c r="AF127" s="41"/>
      <c r="AG127" s="19" t="str">
        <f>IF(Table_Styles[[#This Row],[MB]]&lt;&gt;"",Table_Styles[[#This Row],[MB]],IF(Table_Styles[[#This Row],[MB Default]]&lt;&gt;"",Table_Styles[[#This Row],[MB Default]],""))</f>
        <v/>
      </c>
      <c r="AH127" s="41"/>
      <c r="AI127" s="41"/>
      <c r="AJ127" s="19" t="str">
        <f>IF(Table_Styles[[#This Row],[ML]]&lt;&gt;"",Table_Styles[[#This Row],[ML]],IF(Table_Styles[[#This Row],[ML Default]]&lt;&gt;"",Table_Styles[[#This Row],[ML Default]],""))</f>
        <v/>
      </c>
      <c r="AK127" s="41"/>
      <c r="AL127" s="93" t="s">
        <v>339</v>
      </c>
      <c r="AM127" s="19" t="str">
        <f>IF(Table_Styles[[#This Row],[PT]]&lt;&gt;"",Table_Styles[[#This Row],[PT]],IF(Table_Styles[[#This Row],[PT Default]]&lt;&gt;"",Table_Styles[[#This Row],[PT Default]],""))</f>
        <v>10px</v>
      </c>
      <c r="AN127" s="41"/>
      <c r="AO127" s="93" t="s">
        <v>339</v>
      </c>
      <c r="AP127" s="19" t="str">
        <f>IF(Table_Styles[[#This Row],[PR]]&lt;&gt;"",Table_Styles[[#This Row],[PR]],IF(Table_Styles[[#This Row],[PR Default]]&lt;&gt;"",Table_Styles[[#This Row],[PR Default]],""))</f>
        <v>10px</v>
      </c>
      <c r="AQ127" s="41"/>
      <c r="AR127" s="93" t="s">
        <v>339</v>
      </c>
      <c r="AS127" s="19" t="str">
        <f>IF(Table_Styles[[#This Row],[PB]]&lt;&gt;"",Table_Styles[[#This Row],[PB]],IF(Table_Styles[[#This Row],[PB Default]]&lt;&gt;"",Table_Styles[[#This Row],[PB Default]],""))</f>
        <v>10px</v>
      </c>
      <c r="AT127" s="41"/>
      <c r="AU127" s="93" t="s">
        <v>339</v>
      </c>
      <c r="AV127" s="19" t="str">
        <f>IF(Table_Styles[[#This Row],[PL]]&lt;&gt;"",Table_Styles[[#This Row],[PL]],IF(Table_Styles[[#This Row],[PL Default]]&lt;&gt;"",Table_Styles[[#This Row],[PL Default]],""))</f>
        <v>10px</v>
      </c>
      <c r="AW127" s="41"/>
      <c r="AX127" s="41"/>
      <c r="AY127" s="19" t="str">
        <f>IF(Table_Styles[[#This Row],[BT]]&lt;&gt;"",Table_Styles[[#This Row],[BT]],IF(Table_Styles[[#This Row],[BT Default]]&lt;&gt;"",Table_Styles[[#This Row],[BT Default]],""))</f>
        <v/>
      </c>
      <c r="AZ127" s="41"/>
      <c r="BA127" s="41"/>
      <c r="BB127" s="19" t="str">
        <f>IF(Table_Styles[[#This Row],[BR]]&lt;&gt;"",Table_Styles[[#This Row],[BR]],IF(Table_Styles[[#This Row],[BR Default]]&lt;&gt;"",Table_Styles[[#This Row],[BR Default]],""))</f>
        <v/>
      </c>
      <c r="BC127" s="41"/>
      <c r="BD127" s="41"/>
      <c r="BE127" s="19" t="str">
        <f>IF(Table_Styles[[#This Row],[BB]]&lt;&gt;"",Table_Styles[[#This Row],[BB]],IF(Table_Styles[[#This Row],[BB Default]]&lt;&gt;"",Table_Styles[[#This Row],[BB Default]],""))</f>
        <v/>
      </c>
      <c r="BF127" s="41"/>
      <c r="BG127" s="41"/>
      <c r="BH127" s="19" t="str">
        <f>IF(Table_Styles[[#This Row],[BL]]&lt;&gt;"",Table_Styles[[#This Row],[BL]],IF(Table_Styles[[#This Row],[BL Default]]&lt;&gt;"",Table_Styles[[#This Row],[BL Default]],""))</f>
        <v/>
      </c>
      <c r="BI127" s="41"/>
      <c r="BJ127" s="41"/>
      <c r="BK127" s="19" t="str">
        <f>IF(Table_Styles[[#This Row],[Width]]&lt;&gt;"",Table_Styles[[#This Row],[Width]],IF(Table_Styles[[#This Row],[Width Default]]&lt;&gt;"",Table_Styles[[#This Row],[Width Default]],""))</f>
        <v/>
      </c>
      <c r="BL127" s="41"/>
      <c r="BM127" s="41"/>
      <c r="BN127" s="19" t="str">
        <f>IF(Table_Styles[[#This Row],[Height]]&lt;&gt;"",Table_Styles[[#This Row],[Height]],IF(Table_Styles[[#This Row],[Height Default]]&lt;&gt;"",Table_Styles[[#This Row],[Height Default]],""))</f>
        <v/>
      </c>
      <c r="BO127" s="19"/>
      <c r="BP127" s="19"/>
      <c r="BQ127" s="19" t="str">
        <f>IF(Table_Styles[[#This Row],[Top]]&lt;&gt;"",Table_Styles[[#This Row],[Top]],IF(Table_Styles[[#This Row],[Top Default]]&lt;&gt;"",Table_Styles[[#This Row],[Top Default]],""))</f>
        <v/>
      </c>
      <c r="BR127" s="19"/>
      <c r="BS127" s="19"/>
      <c r="BT127" s="19" t="str">
        <f>IF(Table_Styles[[#This Row],[Right]]&lt;&gt;"",Table_Styles[[#This Row],[Right]],IF(Table_Styles[[#This Row],[Right Default]]&lt;&gt;"",Table_Styles[[#This Row],[Right Default]],""))</f>
        <v/>
      </c>
      <c r="BU127" s="19"/>
      <c r="BV127" s="19"/>
      <c r="BW127" s="19" t="str">
        <f>IF(Table_Styles[[#This Row],[Bottom]]&lt;&gt;"",Table_Styles[[#This Row],[Bottom]],IF(Table_Styles[[#This Row],[Bottom Default]]&lt;&gt;"",Table_Styles[[#This Row],[Bottom Default]],""))</f>
        <v/>
      </c>
      <c r="BX127" s="19"/>
      <c r="BY127" s="19"/>
      <c r="BZ127" s="19" t="str">
        <f>IF(Table_Styles[[#This Row],[Left]]&lt;&gt;"",Table_Styles[[#This Row],[Left]],IF(Table_Styles[[#This Row],[Left Default]]&lt;&gt;"",Table_Styles[[#This Row],[Left Default]],""))</f>
        <v/>
      </c>
      <c r="CA127" s="41"/>
      <c r="CB127" s="22" t="str">
        <f>IF(AND(Table_Styles[[#This Row],[Selector]]&lt;&gt;"",Table_Styles[[#This Row],[Font Family Used]]&lt;&gt;"",Table_Styles[[#This Row],[Font Weight Used]]&lt;&gt;""),Table_Styles[[#This Row],[Font Family Used]]&amp;" "&amp;Table_Styles[[#This Row],[Font Weight Used]],"")</f>
        <v>Roboto 400</v>
      </c>
      <c r="CC127" s="22" t="str">
        <f ca="1">IF(AND(Table_Styles[[#This Row],[Selector]],COUNTIF(OFFSET(CC:CC,0,0,ROW()-1,1),"="&amp;Table_Styles[[#This Row],[Font]])=0),Table_Styles[[#This Row],[Font]],"")</f>
        <v/>
      </c>
      <c r="CD127" s="22" t="str">
        <f ca="1">IF(Table_Styles[[#This Row],[Unique Font]]&lt;&gt;"",
"{""fontFamily"":"""&amp;Table_Styles[[#This Row],[Font Family Used]]&amp;""",""fontWeight"":"&amp;Table_Styles[[#This Row],[Font Weight Used]]&amp;"}","")</f>
        <v/>
      </c>
      <c r="CE12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14px;font-weight: 400;color: #2a2a2a;padding-top: 10px;padding-right: 10px;padding-bottom: 10px;padding-left: 10px</v>
      </c>
      <c r="CF127" s="22" t="str">
        <f>IF(AND(Table_Styles[[#This Row],[Selector]]&lt;&gt;"", Table_Styles[[#This Row],[Config Properties]]&lt;&gt;""),
Table_Styles[[#This Row],[Selector]]&amp;" { "&amp;Table_Styles[[#This Row],[Config Properties]]&amp;" }","")</f>
        <v>.popover-content { font-family: 'Roboto';font-size: 14px;font-weight: 400;color: #2a2a2a;padding-top: 10px;padding-right: 10px;padding-bottom: 10px;padding-left: 10px }</v>
      </c>
      <c r="CG127" s="22" t="str">
        <f xml:space="preserve">
SUBSTITUTE(SUBSTITUTE(SUBSTITUTE(SUBSTITUTE(SUBSTITUTE(SUBSTITUTE(SUBSTITUTE(SUBSTITUTE(Table_Styles[[#This Row],[Config]],
" {","{"),
"{ ","{"),
" }","}"),
"} ","}"),
" ,",","),
", ",","),
" :",":"),
": ",":")</f>
        <v>.popover-content{font-family:'Roboto';font-size:14px;font-weight:400;color:#2a2a2a;padding-top:10px;padding-right:10px;padding-bottom:10px;padding-left:10px}</v>
      </c>
    </row>
    <row r="128" spans="2:85" ht="29.25" thickBot="1">
      <c r="B128" s="65" t="s">
        <v>336</v>
      </c>
      <c r="C128" s="65"/>
      <c r="D128" s="76"/>
      <c r="E128" s="76"/>
      <c r="F128" s="65" t="str">
        <f>IF(Table_Styles[[#This Row],[Font Family]]&lt;&gt;"",Table_Styles[[#This Row],[Font Family]],IF(Table_Styles[[#This Row],[Font Family Default]]&lt;&gt;"",Table_Styles[[#This Row],[Font Family Default]],""))</f>
        <v/>
      </c>
      <c r="G128" s="76"/>
      <c r="H128" s="76"/>
      <c r="I128" s="65" t="str">
        <f>IF(Table_Styles[[#This Row],[Font Size]]&lt;&gt;"",Table_Styles[[#This Row],[Font Size]],IF(Table_Styles[[#This Row],[Font Size Default]]&lt;&gt;"",Table_Styles[[#This Row],[Font Size Default]],""))</f>
        <v/>
      </c>
      <c r="J128" s="76"/>
      <c r="K128" s="76"/>
      <c r="L128" s="65" t="str">
        <f>IF(Table_Styles[[#This Row],[Font Weight]]&lt;&gt;"",Table_Styles[[#This Row],[Font Weight]],IF(Table_Styles[[#This Row],[Font Weight Default]]&lt;&gt;"",Table_Styles[[#This Row],[Font Weight Default]],""))</f>
        <v/>
      </c>
      <c r="M128" s="76"/>
      <c r="N128" s="76"/>
      <c r="O128" s="65" t="str">
        <f>IF(Table_Styles[[#This Row],[Colour]]&lt;&gt;"",Table_Styles[[#This Row],[Colour]],IF(Table_Styles[[#This Row],[Colour Default]]&lt;&gt;"",Table_Styles[[#This Row],[Colour Default]],""))</f>
        <v/>
      </c>
      <c r="P128" s="76"/>
      <c r="Q128" s="76"/>
      <c r="R128" s="65" t="str">
        <f>IF(Table_Styles[[#This Row],[Background]]&lt;&gt;"",Table_Styles[[#This Row],[Background]],IF(Table_Styles[[#This Row],[Background Default]]&lt;&gt;"",Table_Styles[[#This Row],[Background Default]],""))</f>
        <v/>
      </c>
      <c r="S128" s="76"/>
      <c r="T128" s="76"/>
      <c r="U128" s="65" t="str">
        <f>IF(Table_Styles[[#This Row],[Border]]&lt;&gt;"",Table_Styles[[#This Row],[Border]],IF(Table_Styles[[#This Row],[Border Default]]&lt;&gt;"",Table_Styles[[#This Row],[Border Default]],""))</f>
        <v/>
      </c>
      <c r="V128" s="76"/>
      <c r="W128" s="76"/>
      <c r="X128" s="65" t="str">
        <f>IF(Table_Styles[[#This Row],[Border Radius]]&lt;&gt;"",Table_Styles[[#This Row],[Border Radius]],IF(Table_Styles[[#This Row],[Border Radius Default]]&lt;&gt;"",Table_Styles[[#This Row],[Border Radius Default]],""))</f>
        <v/>
      </c>
      <c r="Y128" s="76"/>
      <c r="Z128" s="76"/>
      <c r="AA128" s="65" t="str">
        <f>IF(Table_Styles[[#This Row],[MT]]&lt;&gt;"",Table_Styles[[#This Row],[MT]],IF(Table_Styles[[#This Row],[MT Default]]&lt;&gt;"",Table_Styles[[#This Row],[MT Default]],""))</f>
        <v/>
      </c>
      <c r="AB128" s="76"/>
      <c r="AC128" s="76"/>
      <c r="AD128" s="65" t="str">
        <f>IF(Table_Styles[[#This Row],[MR]]&lt;&gt;"",Table_Styles[[#This Row],[MR]],IF(Table_Styles[[#This Row],[MR Default]]&lt;&gt;"",Table_Styles[[#This Row],[MR Default]],""))</f>
        <v/>
      </c>
      <c r="AE128" s="76"/>
      <c r="AF128" s="76"/>
      <c r="AG128" s="65" t="str">
        <f>IF(Table_Styles[[#This Row],[MB]]&lt;&gt;"",Table_Styles[[#This Row],[MB]],IF(Table_Styles[[#This Row],[MB Default]]&lt;&gt;"",Table_Styles[[#This Row],[MB Default]],""))</f>
        <v/>
      </c>
      <c r="AH128" s="76"/>
      <c r="AI128" s="76"/>
      <c r="AJ128" s="65" t="str">
        <f>IF(Table_Styles[[#This Row],[ML]]&lt;&gt;"",Table_Styles[[#This Row],[ML]],IF(Table_Styles[[#This Row],[ML Default]]&lt;&gt;"",Table_Styles[[#This Row],[ML Default]],""))</f>
        <v/>
      </c>
      <c r="AK128" s="76"/>
      <c r="AL128" s="76"/>
      <c r="AM128" s="65" t="str">
        <f>IF(Table_Styles[[#This Row],[PT]]&lt;&gt;"",Table_Styles[[#This Row],[PT]],IF(Table_Styles[[#This Row],[PT Default]]&lt;&gt;"",Table_Styles[[#This Row],[PT Default]],""))</f>
        <v/>
      </c>
      <c r="AN128" s="76"/>
      <c r="AO128" s="76"/>
      <c r="AP128" s="65" t="str">
        <f>IF(Table_Styles[[#This Row],[PR]]&lt;&gt;"",Table_Styles[[#This Row],[PR]],IF(Table_Styles[[#This Row],[PR Default]]&lt;&gt;"",Table_Styles[[#This Row],[PR Default]],""))</f>
        <v/>
      </c>
      <c r="AQ128" s="76"/>
      <c r="AR128" s="76"/>
      <c r="AS128" s="65" t="str">
        <f>IF(Table_Styles[[#This Row],[PB]]&lt;&gt;"",Table_Styles[[#This Row],[PB]],IF(Table_Styles[[#This Row],[PB Default]]&lt;&gt;"",Table_Styles[[#This Row],[PB Default]],""))</f>
        <v/>
      </c>
      <c r="AT128" s="76"/>
      <c r="AU128" s="76"/>
      <c r="AV128" s="65" t="str">
        <f>IF(Table_Styles[[#This Row],[PL]]&lt;&gt;"",Table_Styles[[#This Row],[PL]],IF(Table_Styles[[#This Row],[PL Default]]&lt;&gt;"",Table_Styles[[#This Row],[PL Default]],""))</f>
        <v/>
      </c>
      <c r="AW128" s="76"/>
      <c r="AX128" s="76"/>
      <c r="AY128" s="65" t="str">
        <f>IF(Table_Styles[[#This Row],[BT]]&lt;&gt;"",Table_Styles[[#This Row],[BT]],IF(Table_Styles[[#This Row],[BT Default]]&lt;&gt;"",Table_Styles[[#This Row],[BT Default]],""))</f>
        <v/>
      </c>
      <c r="AZ128" s="76"/>
      <c r="BA128" s="76"/>
      <c r="BB128" s="65" t="str">
        <f>IF(Table_Styles[[#This Row],[BR]]&lt;&gt;"",Table_Styles[[#This Row],[BR]],IF(Table_Styles[[#This Row],[BR Default]]&lt;&gt;"",Table_Styles[[#This Row],[BR Default]],""))</f>
        <v/>
      </c>
      <c r="BC128" s="76"/>
      <c r="BD128" s="76"/>
      <c r="BE128" s="65" t="str">
        <f>IF(Table_Styles[[#This Row],[BB]]&lt;&gt;"",Table_Styles[[#This Row],[BB]],IF(Table_Styles[[#This Row],[BB Default]]&lt;&gt;"",Table_Styles[[#This Row],[BB Default]],""))</f>
        <v/>
      </c>
      <c r="BF128" s="76"/>
      <c r="BG128" s="76"/>
      <c r="BH128" s="65" t="str">
        <f>IF(Table_Styles[[#This Row],[BL]]&lt;&gt;"",Table_Styles[[#This Row],[BL]],IF(Table_Styles[[#This Row],[BL Default]]&lt;&gt;"",Table_Styles[[#This Row],[BL Default]],""))</f>
        <v/>
      </c>
      <c r="BI128" s="76"/>
      <c r="BJ128" s="76"/>
      <c r="BK128" s="65" t="str">
        <f>IF(Table_Styles[[#This Row],[Width]]&lt;&gt;"",Table_Styles[[#This Row],[Width]],IF(Table_Styles[[#This Row],[Width Default]]&lt;&gt;"",Table_Styles[[#This Row],[Width Default]],""))</f>
        <v/>
      </c>
      <c r="BL128" s="76"/>
      <c r="BM128" s="76"/>
      <c r="BN128" s="65" t="str">
        <f>IF(Table_Styles[[#This Row],[Height]]&lt;&gt;"",Table_Styles[[#This Row],[Height]],IF(Table_Styles[[#This Row],[Height Default]]&lt;&gt;"",Table_Styles[[#This Row],[Height Default]],""))</f>
        <v/>
      </c>
      <c r="BO128" s="65"/>
      <c r="BP128" s="65"/>
      <c r="BQ128" s="65" t="str">
        <f>IF(Table_Styles[[#This Row],[Top]]&lt;&gt;"",Table_Styles[[#This Row],[Top]],IF(Table_Styles[[#This Row],[Top Default]]&lt;&gt;"",Table_Styles[[#This Row],[Top Default]],""))</f>
        <v/>
      </c>
      <c r="BR128" s="65"/>
      <c r="BS128" s="65"/>
      <c r="BT128" s="65" t="str">
        <f>IF(Table_Styles[[#This Row],[Right]]&lt;&gt;"",Table_Styles[[#This Row],[Right]],IF(Table_Styles[[#This Row],[Right Default]]&lt;&gt;"",Table_Styles[[#This Row],[Right Default]],""))</f>
        <v/>
      </c>
      <c r="BU128" s="65"/>
      <c r="BV128" s="65"/>
      <c r="BW128" s="65" t="str">
        <f>IF(Table_Styles[[#This Row],[Bottom]]&lt;&gt;"",Table_Styles[[#This Row],[Bottom]],IF(Table_Styles[[#This Row],[Bottom Default]]&lt;&gt;"",Table_Styles[[#This Row],[Bottom Default]],""))</f>
        <v/>
      </c>
      <c r="BX128" s="65"/>
      <c r="BY128" s="65"/>
      <c r="BZ128" s="65" t="str">
        <f>IF(Table_Styles[[#This Row],[Left]]&lt;&gt;"",Table_Styles[[#This Row],[Left]],IF(Table_Styles[[#This Row],[Left Default]]&lt;&gt;"",Table_Styles[[#This Row],[Left Default]],""))</f>
        <v/>
      </c>
      <c r="CA128" s="76"/>
      <c r="CB128" s="65" t="str">
        <f>IF(AND(Table_Styles[[#This Row],[Selector]]&lt;&gt;"",Table_Styles[[#This Row],[Font Family Used]]&lt;&gt;"",Table_Styles[[#This Row],[Font Weight Used]]&lt;&gt;""),Table_Styles[[#This Row],[Font Family Used]]&amp;" "&amp;Table_Styles[[#This Row],[Font Weight Used]],"")</f>
        <v/>
      </c>
      <c r="CC128" s="65" t="str">
        <f ca="1">IF(AND(Table_Styles[[#This Row],[Selector]],COUNTIF(OFFSET(CC:CC,0,0,ROW()-1,1),"="&amp;Table_Styles[[#This Row],[Font]])=0),Table_Styles[[#This Row],[Font]],"")</f>
        <v/>
      </c>
      <c r="CD128" s="65" t="str">
        <f ca="1">IF(Table_Styles[[#This Row],[Unique Font]]&lt;&gt;"",
"{""fontFamily"":"""&amp;Table_Styles[[#This Row],[Font Family Used]]&amp;""",""fontWeight"":"&amp;Table_Styles[[#This Row],[Font Weight Used]]&amp;"}","")</f>
        <v/>
      </c>
      <c r="CE128" s="6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8" s="65" t="str">
        <f>IF(AND(Table_Styles[[#This Row],[Selector]]&lt;&gt;"", Table_Styles[[#This Row],[Config Properties]]&lt;&gt;""),
Table_Styles[[#This Row],[Selector]]&amp;" { "&amp;Table_Styles[[#This Row],[Config Properties]]&amp;" }","")</f>
        <v/>
      </c>
      <c r="CG128" s="65" t="str">
        <f xml:space="preserve">
SUBSTITUTE(SUBSTITUTE(SUBSTITUTE(SUBSTITUTE(SUBSTITUTE(SUBSTITUTE(SUBSTITUTE(SUBSTITUTE(Table_Styles[[#This Row],[Config]],
" {","{"),
"{ ","{"),
" }","}"),
"} ","}"),
" ,",","),
", ",","),
" :",":"),
": ",":")</f>
        <v/>
      </c>
    </row>
    <row r="129" spans="2:85" ht="21" customHeight="1">
      <c r="B129" s="89" t="s">
        <v>440</v>
      </c>
      <c r="C129" s="86" t="s">
        <v>441</v>
      </c>
      <c r="D129" s="8"/>
      <c r="E129" s="8"/>
      <c r="F129" s="8" t="str">
        <f>IF(Table_Styles[[#This Row],[Font Family]]&lt;&gt;"",Table_Styles[[#This Row],[Font Family]],IF(Table_Styles[[#This Row],[Font Family Default]]&lt;&gt;"",Table_Styles[[#This Row],[Font Family Default]],""))</f>
        <v/>
      </c>
      <c r="G129" s="8"/>
      <c r="H129" s="127" t="s">
        <v>353</v>
      </c>
      <c r="I129" s="8" t="str">
        <f>IF(Table_Styles[[#This Row],[Font Size]]&lt;&gt;"",Table_Styles[[#This Row],[Font Size]],IF(Table_Styles[[#This Row],[Font Size Default]]&lt;&gt;"",Table_Styles[[#This Row],[Font Size Default]],""))</f>
        <v>13px</v>
      </c>
      <c r="J129" s="8"/>
      <c r="K129" s="8"/>
      <c r="L129" s="8" t="str">
        <f>IF(Table_Styles[[#This Row],[Font Weight]]&lt;&gt;"",Table_Styles[[#This Row],[Font Weight]],IF(Table_Styles[[#This Row],[Font Weight Default]]&lt;&gt;"",Table_Styles[[#This Row],[Font Weight Default]],""))</f>
        <v/>
      </c>
      <c r="M129" s="8"/>
      <c r="N129" s="8"/>
      <c r="O129" s="8" t="str">
        <f>IF(Table_Styles[[#This Row],[Colour]]&lt;&gt;"",Table_Styles[[#This Row],[Colour]],IF(Table_Styles[[#This Row],[Colour Default]]&lt;&gt;"",Table_Styles[[#This Row],[Colour Default]],""))</f>
        <v/>
      </c>
      <c r="P129" s="8"/>
      <c r="Q129" s="8"/>
      <c r="R129" s="8" t="str">
        <f>IF(Table_Styles[[#This Row],[Background]]&lt;&gt;"",Table_Styles[[#This Row],[Background]],IF(Table_Styles[[#This Row],[Background Default]]&lt;&gt;"",Table_Styles[[#This Row],[Background Default]],""))</f>
        <v/>
      </c>
      <c r="S129" s="8"/>
      <c r="T129" s="8"/>
      <c r="U129" s="8" t="str">
        <f>IF(Table_Styles[[#This Row],[Border]]&lt;&gt;"",Table_Styles[[#This Row],[Border]],IF(Table_Styles[[#This Row],[Border Default]]&lt;&gt;"",Table_Styles[[#This Row],[Border Default]],""))</f>
        <v/>
      </c>
      <c r="V129" s="8"/>
      <c r="W129" s="8"/>
      <c r="X129" s="8" t="str">
        <f>IF(Table_Styles[[#This Row],[Border Radius]]&lt;&gt;"",Table_Styles[[#This Row],[Border Radius]],IF(Table_Styles[[#This Row],[Border Radius Default]]&lt;&gt;"",Table_Styles[[#This Row],[Border Radius Default]],""))</f>
        <v/>
      </c>
      <c r="Y129" s="8"/>
      <c r="Z129" s="92"/>
      <c r="AA129" s="8" t="str">
        <f>IF(Table_Styles[[#This Row],[MT]]&lt;&gt;"",Table_Styles[[#This Row],[MT]],IF(Table_Styles[[#This Row],[MT Default]]&lt;&gt;"",Table_Styles[[#This Row],[MT Default]],""))</f>
        <v/>
      </c>
      <c r="AB129" s="8"/>
      <c r="AC129" s="127" t="s">
        <v>397</v>
      </c>
      <c r="AD129" s="8" t="str">
        <f>IF(Table_Styles[[#This Row],[MR]]&lt;&gt;"",Table_Styles[[#This Row],[MR]],IF(Table_Styles[[#This Row],[MR Default]]&lt;&gt;"",Table_Styles[[#This Row],[MR Default]],""))</f>
        <v>1px</v>
      </c>
      <c r="AE129" s="8"/>
      <c r="AF129" s="8"/>
      <c r="AG129" s="8" t="str">
        <f>IF(Table_Styles[[#This Row],[MB]]&lt;&gt;"",Table_Styles[[#This Row],[MB]],IF(Table_Styles[[#This Row],[MB Default]]&lt;&gt;"",Table_Styles[[#This Row],[MB Default]],""))</f>
        <v/>
      </c>
      <c r="AH129" s="8"/>
      <c r="AI129" s="8"/>
      <c r="AJ129" s="8" t="str">
        <f>IF(Table_Styles[[#This Row],[ML]]&lt;&gt;"",Table_Styles[[#This Row],[ML]],IF(Table_Styles[[#This Row],[ML Default]]&lt;&gt;"",Table_Styles[[#This Row],[ML Default]],""))</f>
        <v/>
      </c>
      <c r="AK129" s="8"/>
      <c r="AL129" s="8"/>
      <c r="AM129" s="8" t="str">
        <f>IF(Table_Styles[[#This Row],[PT]]&lt;&gt;"",Table_Styles[[#This Row],[PT]],IF(Table_Styles[[#This Row],[PT Default]]&lt;&gt;"",Table_Styles[[#This Row],[PT Default]],""))</f>
        <v/>
      </c>
      <c r="AN129" s="8"/>
      <c r="AO129" s="8"/>
      <c r="AP129" s="8" t="str">
        <f>IF(Table_Styles[[#This Row],[PR]]&lt;&gt;"",Table_Styles[[#This Row],[PR]],IF(Table_Styles[[#This Row],[PR Default]]&lt;&gt;"",Table_Styles[[#This Row],[PR Default]],""))</f>
        <v/>
      </c>
      <c r="AQ129" s="8"/>
      <c r="AR129" s="8"/>
      <c r="AS129" s="8" t="str">
        <f>IF(Table_Styles[[#This Row],[PB]]&lt;&gt;"",Table_Styles[[#This Row],[PB]],IF(Table_Styles[[#This Row],[PB Default]]&lt;&gt;"",Table_Styles[[#This Row],[PB Default]],""))</f>
        <v/>
      </c>
      <c r="AT129" s="8"/>
      <c r="AU129" s="8"/>
      <c r="AV129" s="8" t="str">
        <f>IF(Table_Styles[[#This Row],[PL]]&lt;&gt;"",Table_Styles[[#This Row],[PL]],IF(Table_Styles[[#This Row],[PL Default]]&lt;&gt;"",Table_Styles[[#This Row],[PL Default]],""))</f>
        <v/>
      </c>
      <c r="AW129" s="8"/>
      <c r="AX129" s="8"/>
      <c r="AY129" s="8" t="str">
        <f>IF(Table_Styles[[#This Row],[BT]]&lt;&gt;"",Table_Styles[[#This Row],[BT]],IF(Table_Styles[[#This Row],[BT Default]]&lt;&gt;"",Table_Styles[[#This Row],[BT Default]],""))</f>
        <v/>
      </c>
      <c r="AZ129" s="8"/>
      <c r="BA129" s="8"/>
      <c r="BB129" s="8" t="str">
        <f>IF(Table_Styles[[#This Row],[BR]]&lt;&gt;"",Table_Styles[[#This Row],[BR]],IF(Table_Styles[[#This Row],[BR Default]]&lt;&gt;"",Table_Styles[[#This Row],[BR Default]],""))</f>
        <v/>
      </c>
      <c r="BC129" s="8"/>
      <c r="BD129" s="8"/>
      <c r="BE129" s="8" t="str">
        <f>IF(Table_Styles[[#This Row],[BB]]&lt;&gt;"",Table_Styles[[#This Row],[BB]],IF(Table_Styles[[#This Row],[BB Default]]&lt;&gt;"",Table_Styles[[#This Row],[BB Default]],""))</f>
        <v/>
      </c>
      <c r="BF129" s="8"/>
      <c r="BG129" s="8"/>
      <c r="BH129" s="8" t="str">
        <f>IF(Table_Styles[[#This Row],[BL]]&lt;&gt;"",Table_Styles[[#This Row],[BL]],IF(Table_Styles[[#This Row],[BL Default]]&lt;&gt;"",Table_Styles[[#This Row],[BL Default]],""))</f>
        <v/>
      </c>
      <c r="BI129" s="8"/>
      <c r="BJ129" s="8"/>
      <c r="BK129" s="8" t="str">
        <f>IF(Table_Styles[[#This Row],[Width]]&lt;&gt;"",Table_Styles[[#This Row],[Width]],IF(Table_Styles[[#This Row],[Width Default]]&lt;&gt;"",Table_Styles[[#This Row],[Width Default]],""))</f>
        <v/>
      </c>
      <c r="BL129" s="8"/>
      <c r="BM129" s="8"/>
      <c r="BN129" s="8" t="str">
        <f>IF(Table_Styles[[#This Row],[Height]]&lt;&gt;"",Table_Styles[[#This Row],[Height]],IF(Table_Styles[[#This Row],[Height Default]]&lt;&gt;"",Table_Styles[[#This Row],[Height Default]],""))</f>
        <v/>
      </c>
      <c r="BO129" s="8"/>
      <c r="BP129" s="53" t="s">
        <v>132</v>
      </c>
      <c r="BQ129" s="19" t="str">
        <f>IF(Table_Styles[[#This Row],[Top]]&lt;&gt;"",Table_Styles[[#This Row],[Top]],IF(Table_Styles[[#This Row],[Top Default]]&lt;&gt;"",Table_Styles[[#This Row],[Top Default]],""))</f>
        <v>0</v>
      </c>
      <c r="BR129" s="8"/>
      <c r="BS129" s="8"/>
      <c r="BT129" s="8" t="str">
        <f>IF(Table_Styles[[#This Row],[Right]]&lt;&gt;"",Table_Styles[[#This Row],[Right]],IF(Table_Styles[[#This Row],[Right Default]]&lt;&gt;"",Table_Styles[[#This Row],[Right Default]],""))</f>
        <v/>
      </c>
      <c r="BU129" s="8"/>
      <c r="BV129" s="8"/>
      <c r="BW129" s="8" t="str">
        <f>IF(Table_Styles[[#This Row],[Bottom]]&lt;&gt;"",Table_Styles[[#This Row],[Bottom]],IF(Table_Styles[[#This Row],[Bottom Default]]&lt;&gt;"",Table_Styles[[#This Row],[Bottom Default]],""))</f>
        <v/>
      </c>
      <c r="BX129" s="8"/>
      <c r="BY129" s="53" t="s">
        <v>379</v>
      </c>
      <c r="BZ129" s="8" t="str">
        <f>IF(Table_Styles[[#This Row],[Left]]&lt;&gt;"",Table_Styles[[#This Row],[Left]],IF(Table_Styles[[#This Row],[Left Default]]&lt;&gt;"",Table_Styles[[#This Row],[Left Default]],""))</f>
        <v>-4px</v>
      </c>
      <c r="CA129" s="8"/>
      <c r="CB129" t="str">
        <f>IF(AND(Table_Styles[[#This Row],[Selector]]&lt;&gt;"",Table_Styles[[#This Row],[Font Family Used]]&lt;&gt;"",Table_Styles[[#This Row],[Font Weight Used]]&lt;&gt;""),Table_Styles[[#This Row],[Font Family Used]]&amp;" "&amp;Table_Styles[[#This Row],[Font Weight Used]],"")</f>
        <v/>
      </c>
      <c r="CC129" t="str">
        <f ca="1">IF(AND(Table_Styles[[#This Row],[Selector]],COUNTIF(OFFSET(CC:CC,0,0,ROW()-1,1),"="&amp;Table_Styles[[#This Row],[Font]])=0),Table_Styles[[#This Row],[Font]],"")</f>
        <v/>
      </c>
      <c r="CD129" t="str">
        <f ca="1">IF(Table_Styles[[#This Row],[Unique Font]]&lt;&gt;"",
"{""fontFamily"":"""&amp;Table_Styles[[#This Row],[Font Family Used]]&amp;""",""fontWeight"":"&amp;Table_Styles[[#This Row],[Font Weight Used]]&amp;"}","")</f>
        <v/>
      </c>
      <c r="CE12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13px;margin-right: 1px;top: 0;left: -4px</v>
      </c>
      <c r="CF129" t="str">
        <f>IF(AND(Table_Styles[[#This Row],[Selector]]&lt;&gt;"", Table_Styles[[#This Row],[Config Properties]]&lt;&gt;""),
Table_Styles[[#This Row],[Selector]]&amp;" { "&amp;Table_Styles[[#This Row],[Config Properties]]&amp;" }","")</f>
        <v>nav .btn-icon { font-size: 13px;margin-right: 1px;top: 0;left: -4px }</v>
      </c>
      <c r="CG129" t="str">
        <f xml:space="preserve">
SUBSTITUTE(SUBSTITUTE(SUBSTITUTE(SUBSTITUTE(SUBSTITUTE(SUBSTITUTE(SUBSTITUTE(SUBSTITUTE(Table_Styles[[#This Row],[Config]],
" {","{"),
"{ ","{"),
" }","}"),
"} ","}"),
" ,",","),
", ",","),
" :",":"),
": ",":")</f>
        <v>nav .btn-icon{font-size:13px;margin-right:1px;top:0;left:-4px}</v>
      </c>
    </row>
    <row r="130" spans="2:85" ht="21" customHeight="1">
      <c r="B130" s="89" t="s">
        <v>442</v>
      </c>
      <c r="C130" s="22" t="s">
        <v>443</v>
      </c>
      <c r="D130" s="41"/>
      <c r="E130" s="41" t="str">
        <f>Settings_Styling_Font_Body_Text</f>
        <v>Roboto</v>
      </c>
      <c r="F130" s="19" t="str">
        <f>IF(Table_Styles[[#This Row],[Font Family]]&lt;&gt;"",Table_Styles[[#This Row],[Font Family]],IF(Table_Styles[[#This Row],[Font Family Default]]&lt;&gt;"",Table_Styles[[#This Row],[Font Family Default]],""))</f>
        <v>Roboto</v>
      </c>
      <c r="G130" s="41"/>
      <c r="H130" s="93" t="s">
        <v>350</v>
      </c>
      <c r="I130" s="19" t="str">
        <f>IF(Table_Styles[[#This Row],[Font Size]]&lt;&gt;"",Table_Styles[[#This Row],[Font Size]],IF(Table_Styles[[#This Row],[Font Size Default]]&lt;&gt;"",Table_Styles[[#This Row],[Font Size Default]],""))</f>
        <v>14px</v>
      </c>
      <c r="J130" s="41"/>
      <c r="K130" s="43" t="s">
        <v>914</v>
      </c>
      <c r="L130" s="19" t="str">
        <f>IF(Table_Styles[[#This Row],[Font Weight]]&lt;&gt;"",Table_Styles[[#This Row],[Font Weight]],IF(Table_Styles[[#This Row],[Font Weight Default]]&lt;&gt;"",Table_Styles[[#This Row],[Font Weight Default]],""))</f>
        <v>500</v>
      </c>
      <c r="M130" s="41"/>
      <c r="N130" s="41"/>
      <c r="O130" s="19" t="str">
        <f>IF(Table_Styles[[#This Row],[Colour]]&lt;&gt;"",Table_Styles[[#This Row],[Colour]],IF(Table_Styles[[#This Row],[Colour Default]]&lt;&gt;"",Table_Styles[[#This Row],[Colour Default]],""))</f>
        <v/>
      </c>
      <c r="P130" s="41"/>
      <c r="Q130" s="41"/>
      <c r="R130" s="19" t="str">
        <f>IF(Table_Styles[[#This Row],[Background]]&lt;&gt;"",Table_Styles[[#This Row],[Background]],IF(Table_Styles[[#This Row],[Background Default]]&lt;&gt;"",Table_Styles[[#This Row],[Background Default]],""))</f>
        <v/>
      </c>
      <c r="S130" s="41"/>
      <c r="T130" s="41"/>
      <c r="U130" s="19" t="str">
        <f>IF(Table_Styles[[#This Row],[Border]]&lt;&gt;"",Table_Styles[[#This Row],[Border]],IF(Table_Styles[[#This Row],[Border Default]]&lt;&gt;"",Table_Styles[[#This Row],[Border Default]],""))</f>
        <v/>
      </c>
      <c r="V130" s="41"/>
      <c r="W130" s="41">
        <f>Settings_Styling_Other_Default_Border_Radius</f>
        <v>0</v>
      </c>
      <c r="X130" s="19">
        <f>IF(Table_Styles[[#This Row],[Border Radius]]&lt;&gt;"",Table_Styles[[#This Row],[Border Radius]],IF(Table_Styles[[#This Row],[Border Radius Default]]&lt;&gt;"",Table_Styles[[#This Row],[Border Radius Default]],""))</f>
        <v>0</v>
      </c>
      <c r="Y130" s="41"/>
      <c r="Z130" s="41"/>
      <c r="AA130" s="19" t="str">
        <f>IF(Table_Styles[[#This Row],[MT]]&lt;&gt;"",Table_Styles[[#This Row],[MT]],IF(Table_Styles[[#This Row],[MT Default]]&lt;&gt;"",Table_Styles[[#This Row],[MT Default]],""))</f>
        <v/>
      </c>
      <c r="AB130" s="41"/>
      <c r="AC130" s="41"/>
      <c r="AD130" s="19" t="str">
        <f>IF(Table_Styles[[#This Row],[MR]]&lt;&gt;"",Table_Styles[[#This Row],[MR]],IF(Table_Styles[[#This Row],[MR Default]]&lt;&gt;"",Table_Styles[[#This Row],[MR Default]],""))</f>
        <v/>
      </c>
      <c r="AE130" s="41"/>
      <c r="AF130" s="41"/>
      <c r="AG130" s="19" t="str">
        <f>IF(Table_Styles[[#This Row],[MB]]&lt;&gt;"",Table_Styles[[#This Row],[MB]],IF(Table_Styles[[#This Row],[MB Default]]&lt;&gt;"",Table_Styles[[#This Row],[MB Default]],""))</f>
        <v/>
      </c>
      <c r="AH130" s="41"/>
      <c r="AI130" s="41"/>
      <c r="AJ130" s="19" t="str">
        <f>IF(Table_Styles[[#This Row],[ML]]&lt;&gt;"",Table_Styles[[#This Row],[ML]],IF(Table_Styles[[#This Row],[ML Default]]&lt;&gt;"",Table_Styles[[#This Row],[ML Default]],""))</f>
        <v/>
      </c>
      <c r="AK130" s="41"/>
      <c r="AL130" s="125" t="s">
        <v>915</v>
      </c>
      <c r="AM130" s="19" t="str">
        <f>IF(Table_Styles[[#This Row],[PT]]&lt;&gt;"",Table_Styles[[#This Row],[PT]],IF(Table_Styles[[#This Row],[PT Default]]&lt;&gt;"",Table_Styles[[#This Row],[PT Default]],""))</f>
        <v>9px</v>
      </c>
      <c r="AN130" s="41"/>
      <c r="AO130" s="43" t="s">
        <v>406</v>
      </c>
      <c r="AP130" s="19" t="str">
        <f>IF(Table_Styles[[#This Row],[PR]]&lt;&gt;"",Table_Styles[[#This Row],[PR]],IF(Table_Styles[[#This Row],[PR Default]]&lt;&gt;"",Table_Styles[[#This Row],[PR Default]],""))</f>
        <v>16px</v>
      </c>
      <c r="AQ130" s="41"/>
      <c r="AR130" s="125" t="s">
        <v>369</v>
      </c>
      <c r="AS130" s="19" t="str">
        <f>IF(Table_Styles[[#This Row],[PB]]&lt;&gt;"",Table_Styles[[#This Row],[PB]],IF(Table_Styles[[#This Row],[PB Default]]&lt;&gt;"",Table_Styles[[#This Row],[PB Default]],""))</f>
        <v>7px</v>
      </c>
      <c r="AT130" s="41"/>
      <c r="AU130" s="43" t="s">
        <v>406</v>
      </c>
      <c r="AV130" s="19" t="str">
        <f>IF(Table_Styles[[#This Row],[PL]]&lt;&gt;"",Table_Styles[[#This Row],[PL]],IF(Table_Styles[[#This Row],[PL Default]]&lt;&gt;"",Table_Styles[[#This Row],[PL Default]],""))</f>
        <v>16px</v>
      </c>
      <c r="AW130" s="41"/>
      <c r="AX130" s="41"/>
      <c r="AY130" s="19" t="str">
        <f>IF(Table_Styles[[#This Row],[BT]]&lt;&gt;"",Table_Styles[[#This Row],[BT]],IF(Table_Styles[[#This Row],[BT Default]]&lt;&gt;"",Table_Styles[[#This Row],[BT Default]],""))</f>
        <v/>
      </c>
      <c r="AZ130" s="41"/>
      <c r="BA130" s="41"/>
      <c r="BB130" s="19" t="str">
        <f>IF(Table_Styles[[#This Row],[BR]]&lt;&gt;"",Table_Styles[[#This Row],[BR]],IF(Table_Styles[[#This Row],[BR Default]]&lt;&gt;"",Table_Styles[[#This Row],[BR Default]],""))</f>
        <v/>
      </c>
      <c r="BC130" s="41"/>
      <c r="BD130" s="41"/>
      <c r="BE130" s="19" t="str">
        <f>IF(Table_Styles[[#This Row],[BB]]&lt;&gt;"",Table_Styles[[#This Row],[BB]],IF(Table_Styles[[#This Row],[BB Default]]&lt;&gt;"",Table_Styles[[#This Row],[BB Default]],""))</f>
        <v/>
      </c>
      <c r="BF130" s="41"/>
      <c r="BG130" s="41"/>
      <c r="BH130" s="19" t="str">
        <f>IF(Table_Styles[[#This Row],[BL]]&lt;&gt;"",Table_Styles[[#This Row],[BL]],IF(Table_Styles[[#This Row],[BL Default]]&lt;&gt;"",Table_Styles[[#This Row],[BL Default]],""))</f>
        <v/>
      </c>
      <c r="BI130" s="41"/>
      <c r="BJ130" s="41"/>
      <c r="BK130" s="19" t="str">
        <f>IF(Table_Styles[[#This Row],[Width]]&lt;&gt;"",Table_Styles[[#This Row],[Width]],IF(Table_Styles[[#This Row],[Width Default]]&lt;&gt;"",Table_Styles[[#This Row],[Width Default]],""))</f>
        <v/>
      </c>
      <c r="BL130" s="41"/>
      <c r="BM130" s="41"/>
      <c r="BN130" s="19" t="str">
        <f>IF(Table_Styles[[#This Row],[Height]]&lt;&gt;"",Table_Styles[[#This Row],[Height]],IF(Table_Styles[[#This Row],[Height Default]]&lt;&gt;"",Table_Styles[[#This Row],[Height Default]],""))</f>
        <v/>
      </c>
      <c r="BO130" s="19"/>
      <c r="BP130" s="19"/>
      <c r="BQ130" s="19" t="str">
        <f>IF(Table_Styles[[#This Row],[Top]]&lt;&gt;"",Table_Styles[[#This Row],[Top]],IF(Table_Styles[[#This Row],[Top Default]]&lt;&gt;"",Table_Styles[[#This Row],[Top Default]],""))</f>
        <v/>
      </c>
      <c r="BR130" s="19"/>
      <c r="BS130" s="19"/>
      <c r="BT130" s="19" t="str">
        <f>IF(Table_Styles[[#This Row],[Right]]&lt;&gt;"",Table_Styles[[#This Row],[Right]],IF(Table_Styles[[#This Row],[Right Default]]&lt;&gt;"",Table_Styles[[#This Row],[Right Default]],""))</f>
        <v/>
      </c>
      <c r="BU130" s="19"/>
      <c r="BV130" s="19"/>
      <c r="BW130" s="19" t="str">
        <f>IF(Table_Styles[[#This Row],[Bottom]]&lt;&gt;"",Table_Styles[[#This Row],[Bottom]],IF(Table_Styles[[#This Row],[Bottom Default]]&lt;&gt;"",Table_Styles[[#This Row],[Bottom Default]],""))</f>
        <v/>
      </c>
      <c r="BX130" s="19"/>
      <c r="BY130" s="19"/>
      <c r="BZ130" s="19" t="str">
        <f>IF(Table_Styles[[#This Row],[Left]]&lt;&gt;"",Table_Styles[[#This Row],[Left]],IF(Table_Styles[[#This Row],[Left Default]]&lt;&gt;"",Table_Styles[[#This Row],[Left Default]],""))</f>
        <v/>
      </c>
      <c r="CA130" s="39" t="s">
        <v>913</v>
      </c>
      <c r="CB130" s="22" t="str">
        <f>IF(AND(Table_Styles[[#This Row],[Selector]]&lt;&gt;"",Table_Styles[[#This Row],[Font Family Used]]&lt;&gt;"",Table_Styles[[#This Row],[Font Weight Used]]&lt;&gt;""),Table_Styles[[#This Row],[Font Family Used]]&amp;" "&amp;Table_Styles[[#This Row],[Font Weight Used]],"")</f>
        <v>Roboto 500</v>
      </c>
      <c r="CC130" s="22" t="str">
        <f ca="1">IF(AND(Table_Styles[[#This Row],[Selector]],COUNTIF(OFFSET(CC:CC,0,0,ROW()-1,1),"="&amp;Table_Styles[[#This Row],[Font]])=0),Table_Styles[[#This Row],[Font]],"")</f>
        <v/>
      </c>
      <c r="CD130" s="22" t="str">
        <f ca="1">IF(Table_Styles[[#This Row],[Unique Font]]&lt;&gt;"",
"{""fontFamily"":"""&amp;Table_Styles[[#This Row],[Font Family Used]]&amp;""",""fontWeight"":"&amp;Table_Styles[[#This Row],[Font Weight Used]]&amp;"}","")</f>
        <v/>
      </c>
      <c r="CE13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14px;font-weight: 500;border-radius: 0;padding-top: 9px;padding-right: 16px;padding-bottom: 7px;padding-left: 16px;text-transform: uppercase;</v>
      </c>
      <c r="CF130" s="22" t="str">
        <f>IF(AND(Table_Styles[[#This Row],[Selector]]&lt;&gt;"", Table_Styles[[#This Row],[Config Properties]]&lt;&gt;""),
Table_Styles[[#This Row],[Selector]]&amp;" { "&amp;Table_Styles[[#This Row],[Config Properties]]&amp;" }","")</f>
        <v>nav .btn { font-family: 'Roboto';font-size: 14px;font-weight: 500;border-radius: 0;padding-top: 9px;padding-right: 16px;padding-bottom: 7px;padding-left: 16px;text-transform: uppercase; }</v>
      </c>
      <c r="CG130" s="22" t="str">
        <f xml:space="preserve">
SUBSTITUTE(SUBSTITUTE(SUBSTITUTE(SUBSTITUTE(SUBSTITUTE(SUBSTITUTE(SUBSTITUTE(SUBSTITUTE(Table_Styles[[#This Row],[Config]],
" {","{"),
"{ ","{"),
" }","}"),
"} ","}"),
" ,",","),
", ",","),
" :",":"),
": ",":")</f>
        <v>nav .btn{font-family:'Roboto';font-size:14px;font-weight:500;border-radius:0;padding-top:9px;padding-right:16px;padding-bottom:7px;padding-left:16px;text-transform:uppercase;}</v>
      </c>
    </row>
    <row r="131" spans="2:85" ht="21" customHeight="1">
      <c r="B131" s="89" t="s">
        <v>444</v>
      </c>
      <c r="C131" s="22" t="s">
        <v>445</v>
      </c>
      <c r="D131" s="41"/>
      <c r="E131" s="41"/>
      <c r="F131" s="19" t="str">
        <f>IF(Table_Styles[[#This Row],[Font Family]]&lt;&gt;"",Table_Styles[[#This Row],[Font Family]],IF(Table_Styles[[#This Row],[Font Family Default]]&lt;&gt;"",Table_Styles[[#This Row],[Font Family Default]],""))</f>
        <v/>
      </c>
      <c r="G131" s="41"/>
      <c r="H131" s="41"/>
      <c r="I131" s="19" t="str">
        <f>IF(Table_Styles[[#This Row],[Font Size]]&lt;&gt;"",Table_Styles[[#This Row],[Font Size]],IF(Table_Styles[[#This Row],[Font Size Default]]&lt;&gt;"",Table_Styles[[#This Row],[Font Size Default]],""))</f>
        <v/>
      </c>
      <c r="J131" s="41"/>
      <c r="K131" s="41"/>
      <c r="L131" s="19" t="str">
        <f>IF(Table_Styles[[#This Row],[Font Weight]]&lt;&gt;"",Table_Styles[[#This Row],[Font Weight]],IF(Table_Styles[[#This Row],[Font Weight Default]]&lt;&gt;"",Table_Styles[[#This Row],[Font Weight Default]],""))</f>
        <v/>
      </c>
      <c r="M131" s="41"/>
      <c r="N131" s="43" t="s">
        <v>219</v>
      </c>
      <c r="O131" s="19" t="str">
        <f>IF(Table_Styles[[#This Row],[Colour]]&lt;&gt;"",Table_Styles[[#This Row],[Colour]],IF(Table_Styles[[#This Row],[Colour Default]]&lt;&gt;"",Table_Styles[[#This Row],[Colour Default]],""))</f>
        <v>#FFFFFF</v>
      </c>
      <c r="P131" s="41"/>
      <c r="Q131" s="35" t="str">
        <f>Colour_Accent_1</f>
        <v>#2c6ec3</v>
      </c>
      <c r="R131" s="19" t="str">
        <f>IF(Table_Styles[[#This Row],[Background]]&lt;&gt;"",Table_Styles[[#This Row],[Background]],IF(Table_Styles[[#This Row],[Background Default]]&lt;&gt;"",Table_Styles[[#This Row],[Background Default]],""))</f>
        <v>#2c6ec3</v>
      </c>
      <c r="S131" s="19"/>
      <c r="T131" s="41" t="s">
        <v>355</v>
      </c>
      <c r="U131" s="19" t="str">
        <f>IF(Table_Styles[[#This Row],[Border]]&lt;&gt;"",Table_Styles[[#This Row],[Border]],IF(Table_Styles[[#This Row],[Border Default]]&lt;&gt;"",Table_Styles[[#This Row],[Border Default]],""))</f>
        <v>none</v>
      </c>
      <c r="V131" s="41"/>
      <c r="W131" s="35" t="s">
        <v>410</v>
      </c>
      <c r="X131" s="19" t="str">
        <f>IF(Table_Styles[[#This Row],[Border Radius]]&lt;&gt;"",Table_Styles[[#This Row],[Border Radius]],IF(Table_Styles[[#This Row],[Border Radius Default]]&lt;&gt;"",Table_Styles[[#This Row],[Border Radius Default]],""))</f>
        <v>4px</v>
      </c>
      <c r="Y131" s="41"/>
      <c r="Z131" s="41"/>
      <c r="AA131" s="19" t="str">
        <f>IF(Table_Styles[[#This Row],[MT]]&lt;&gt;"",Table_Styles[[#This Row],[MT]],IF(Table_Styles[[#This Row],[MT Default]]&lt;&gt;"",Table_Styles[[#This Row],[MT Default]],""))</f>
        <v/>
      </c>
      <c r="AB131" s="41"/>
      <c r="AC131" s="41"/>
      <c r="AD131" s="19" t="str">
        <f>IF(Table_Styles[[#This Row],[MR]]&lt;&gt;"",Table_Styles[[#This Row],[MR]],IF(Table_Styles[[#This Row],[MR Default]]&lt;&gt;"",Table_Styles[[#This Row],[MR Default]],""))</f>
        <v/>
      </c>
      <c r="AE131" s="41"/>
      <c r="AF131" s="41"/>
      <c r="AG131" s="19" t="str">
        <f>IF(Table_Styles[[#This Row],[MB]]&lt;&gt;"",Table_Styles[[#This Row],[MB]],IF(Table_Styles[[#This Row],[MB Default]]&lt;&gt;"",Table_Styles[[#This Row],[MB Default]],""))</f>
        <v/>
      </c>
      <c r="AH131" s="41"/>
      <c r="AI131" s="41"/>
      <c r="AJ131" s="19" t="str">
        <f>IF(Table_Styles[[#This Row],[ML]]&lt;&gt;"",Table_Styles[[#This Row],[ML]],IF(Table_Styles[[#This Row],[ML Default]]&lt;&gt;"",Table_Styles[[#This Row],[ML Default]],""))</f>
        <v/>
      </c>
      <c r="AK131" s="41"/>
      <c r="AL131" s="41"/>
      <c r="AM131" s="19" t="str">
        <f>IF(Table_Styles[[#This Row],[PT]]&lt;&gt;"",Table_Styles[[#This Row],[PT]],IF(Table_Styles[[#This Row],[PT Default]]&lt;&gt;"",Table_Styles[[#This Row],[PT Default]],""))</f>
        <v/>
      </c>
      <c r="AN131" s="41"/>
      <c r="AO131" s="41"/>
      <c r="AP131" s="19" t="str">
        <f>IF(Table_Styles[[#This Row],[PR]]&lt;&gt;"",Table_Styles[[#This Row],[PR]],IF(Table_Styles[[#This Row],[PR Default]]&lt;&gt;"",Table_Styles[[#This Row],[PR Default]],""))</f>
        <v/>
      </c>
      <c r="AQ131" s="41"/>
      <c r="AR131" s="41"/>
      <c r="AS131" s="19" t="str">
        <f>IF(Table_Styles[[#This Row],[PB]]&lt;&gt;"",Table_Styles[[#This Row],[PB]],IF(Table_Styles[[#This Row],[PB Default]]&lt;&gt;"",Table_Styles[[#This Row],[PB Default]],""))</f>
        <v/>
      </c>
      <c r="AT131" s="41"/>
      <c r="AU131" s="41"/>
      <c r="AV131" s="19" t="str">
        <f>IF(Table_Styles[[#This Row],[PL]]&lt;&gt;"",Table_Styles[[#This Row],[PL]],IF(Table_Styles[[#This Row],[PL Default]]&lt;&gt;"",Table_Styles[[#This Row],[PL Default]],""))</f>
        <v/>
      </c>
      <c r="AW131" s="41"/>
      <c r="AX131" s="41"/>
      <c r="AY131" s="19" t="str">
        <f>IF(Table_Styles[[#This Row],[BT]]&lt;&gt;"",Table_Styles[[#This Row],[BT]],IF(Table_Styles[[#This Row],[BT Default]]&lt;&gt;"",Table_Styles[[#This Row],[BT Default]],""))</f>
        <v/>
      </c>
      <c r="AZ131" s="41"/>
      <c r="BA131" s="41"/>
      <c r="BB131" s="19" t="str">
        <f>IF(Table_Styles[[#This Row],[BR]]&lt;&gt;"",Table_Styles[[#This Row],[BR]],IF(Table_Styles[[#This Row],[BR Default]]&lt;&gt;"",Table_Styles[[#This Row],[BR Default]],""))</f>
        <v/>
      </c>
      <c r="BC131" s="41"/>
      <c r="BD131" s="41"/>
      <c r="BE131" s="19" t="str">
        <f>IF(Table_Styles[[#This Row],[BB]]&lt;&gt;"",Table_Styles[[#This Row],[BB]],IF(Table_Styles[[#This Row],[BB Default]]&lt;&gt;"",Table_Styles[[#This Row],[BB Default]],""))</f>
        <v/>
      </c>
      <c r="BF131" s="41"/>
      <c r="BG131" s="41"/>
      <c r="BH131" s="19" t="str">
        <f>IF(Table_Styles[[#This Row],[BL]]&lt;&gt;"",Table_Styles[[#This Row],[BL]],IF(Table_Styles[[#This Row],[BL Default]]&lt;&gt;"",Table_Styles[[#This Row],[BL Default]],""))</f>
        <v/>
      </c>
      <c r="BI131" s="41"/>
      <c r="BJ131" s="41"/>
      <c r="BK131" s="19" t="str">
        <f>IF(Table_Styles[[#This Row],[Width]]&lt;&gt;"",Table_Styles[[#This Row],[Width]],IF(Table_Styles[[#This Row],[Width Default]]&lt;&gt;"",Table_Styles[[#This Row],[Width Default]],""))</f>
        <v/>
      </c>
      <c r="BL131" s="41"/>
      <c r="BM131" s="41"/>
      <c r="BN131" s="19" t="str">
        <f>IF(Table_Styles[[#This Row],[Height]]&lt;&gt;"",Table_Styles[[#This Row],[Height]],IF(Table_Styles[[#This Row],[Height Default]]&lt;&gt;"",Table_Styles[[#This Row],[Height Default]],""))</f>
        <v/>
      </c>
      <c r="BO131" s="19"/>
      <c r="BP131" s="19"/>
      <c r="BQ131" s="19" t="str">
        <f>IF(Table_Styles[[#This Row],[Top]]&lt;&gt;"",Table_Styles[[#This Row],[Top]],IF(Table_Styles[[#This Row],[Top Default]]&lt;&gt;"",Table_Styles[[#This Row],[Top Default]],""))</f>
        <v/>
      </c>
      <c r="BR131" s="19"/>
      <c r="BS131" s="19"/>
      <c r="BT131" s="19" t="str">
        <f>IF(Table_Styles[[#This Row],[Right]]&lt;&gt;"",Table_Styles[[#This Row],[Right]],IF(Table_Styles[[#This Row],[Right Default]]&lt;&gt;"",Table_Styles[[#This Row],[Right Default]],""))</f>
        <v/>
      </c>
      <c r="BU131" s="19"/>
      <c r="BV131" s="19"/>
      <c r="BW131" s="19" t="str">
        <f>IF(Table_Styles[[#This Row],[Bottom]]&lt;&gt;"",Table_Styles[[#This Row],[Bottom]],IF(Table_Styles[[#This Row],[Bottom Default]]&lt;&gt;"",Table_Styles[[#This Row],[Bottom Default]],""))</f>
        <v/>
      </c>
      <c r="BX131" s="19"/>
      <c r="BY131" s="19"/>
      <c r="BZ131" s="19" t="str">
        <f>IF(Table_Styles[[#This Row],[Left]]&lt;&gt;"",Table_Styles[[#This Row],[Left]],IF(Table_Styles[[#This Row],[Left Default]]&lt;&gt;"",Table_Styles[[#This Row],[Left Default]],""))</f>
        <v/>
      </c>
      <c r="CA131" s="41" t="s">
        <v>890</v>
      </c>
      <c r="CB131" s="22" t="str">
        <f>IF(AND(Table_Styles[[#This Row],[Selector]]&lt;&gt;"",Table_Styles[[#This Row],[Font Family Used]]&lt;&gt;"",Table_Styles[[#This Row],[Font Weight Used]]&lt;&gt;""),Table_Styles[[#This Row],[Font Family Used]]&amp;" "&amp;Table_Styles[[#This Row],[Font Weight Used]],"")</f>
        <v/>
      </c>
      <c r="CC131" s="22" t="str">
        <f ca="1">IF(AND(Table_Styles[[#This Row],[Selector]],COUNTIF(OFFSET(CC:CC,0,0,ROW()-1,1),"="&amp;Table_Styles[[#This Row],[Font]])=0),Table_Styles[[#This Row],[Font]],"")</f>
        <v/>
      </c>
      <c r="CD131" s="22" t="str">
        <f ca="1">IF(Table_Styles[[#This Row],[Unique Font]]&lt;&gt;"",
"{""fontFamily"":"""&amp;Table_Styles[[#This Row],[Font Family Used]]&amp;""",""fontWeight"":"&amp;Table_Styles[[#This Row],[Font Weight Used]]&amp;"}","")</f>
        <v/>
      </c>
      <c r="CE13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#2c6ec3;border: none;border-radius: 4px;box-shadow: 0 1px 3px rgba(0,0,0,0.12), 0 1px 2px rgba(0,0,0,0.24);</v>
      </c>
      <c r="CF131" s="22" t="str">
        <f>IF(AND(Table_Styles[[#This Row],[Selector]]&lt;&gt;"", Table_Styles[[#This Row],[Config Properties]]&lt;&gt;""),
Table_Styles[[#This Row],[Selector]]&amp;" { "&amp;Table_Styles[[#This Row],[Config Properties]]&amp;" }","")</f>
        <v>nav .btn.btn-primary { color: #FFFFFF;background: #2c6ec3;border: none;border-radius: 4px;box-shadow: 0 1px 3px rgba(0,0,0,0.12), 0 1px 2px rgba(0,0,0,0.24); }</v>
      </c>
      <c r="CG131" s="22" t="str">
        <f xml:space="preserve">
SUBSTITUTE(SUBSTITUTE(SUBSTITUTE(SUBSTITUTE(SUBSTITUTE(SUBSTITUTE(SUBSTITUTE(SUBSTITUTE(Table_Styles[[#This Row],[Config]],
" {","{"),
"{ ","{"),
" }","}"),
"} ","}"),
" ,",","),
", ",","),
" :",":"),
": ",":")</f>
        <v>nav .btn.btn-primary{color:#FFFFFF;background:#2c6ec3;border:none;border-radius:4px;box-shadow:0 1px 3px rgba(0,0,0,0.12),0 1px 2px rgba(0,0,0,0.24);}</v>
      </c>
    </row>
    <row r="132" spans="2:85" ht="21" customHeight="1">
      <c r="B132" s="89" t="s">
        <v>446</v>
      </c>
      <c r="C132" s="22" t="s">
        <v>447</v>
      </c>
      <c r="D132" s="41"/>
      <c r="E132" s="41"/>
      <c r="F132" s="19" t="str">
        <f>IF(Table_Styles[[#This Row],[Font Family]]&lt;&gt;"",Table_Styles[[#This Row],[Font Family]],IF(Table_Styles[[#This Row],[Font Family Default]]&lt;&gt;"",Table_Styles[[#This Row],[Font Family Default]],""))</f>
        <v/>
      </c>
      <c r="G132" s="41"/>
      <c r="H132" s="41"/>
      <c r="I132" s="19" t="str">
        <f>IF(Table_Styles[[#This Row],[Font Size]]&lt;&gt;"",Table_Styles[[#This Row],[Font Size]],IF(Table_Styles[[#This Row],[Font Size Default]]&lt;&gt;"",Table_Styles[[#This Row],[Font Size Default]],""))</f>
        <v/>
      </c>
      <c r="J132" s="41"/>
      <c r="K132" s="41"/>
      <c r="L132" s="19" t="str">
        <f>IF(Table_Styles[[#This Row],[Font Weight]]&lt;&gt;"",Table_Styles[[#This Row],[Font Weight]],IF(Table_Styles[[#This Row],[Font Weight Default]]&lt;&gt;"",Table_Styles[[#This Row],[Font Weight Default]],""))</f>
        <v/>
      </c>
      <c r="M132" s="41"/>
      <c r="N132" s="43" t="s">
        <v>219</v>
      </c>
      <c r="O132" s="19" t="str">
        <f>IF(Table_Styles[[#This Row],[Colour]]&lt;&gt;"",Table_Styles[[#This Row],[Colour]],IF(Table_Styles[[#This Row],[Colour Default]]&lt;&gt;"",Table_Styles[[#This Row],[Colour Default]],""))</f>
        <v>#FFFFFF</v>
      </c>
      <c r="P132" s="41"/>
      <c r="Q132" s="93" t="str">
        <f>Colour_Accent_1</f>
        <v>#2c6ec3</v>
      </c>
      <c r="R132" s="19" t="str">
        <f>IF(Table_Styles[[#This Row],[Background]]&lt;&gt;"",Table_Styles[[#This Row],[Background]],IF(Table_Styles[[#This Row],[Background Default]]&lt;&gt;"",Table_Styles[[#This Row],[Background Default]],""))</f>
        <v>#2c6ec3</v>
      </c>
      <c r="S132" s="19"/>
      <c r="T132" s="41" t="s">
        <v>355</v>
      </c>
      <c r="U132" s="19" t="str">
        <f>IF(Table_Styles[[#This Row],[Border]]&lt;&gt;"",Table_Styles[[#This Row],[Border]],IF(Table_Styles[[#This Row],[Border Default]]&lt;&gt;"",Table_Styles[[#This Row],[Border Default]],""))</f>
        <v>none</v>
      </c>
      <c r="V132" s="41"/>
      <c r="W132" s="41"/>
      <c r="X132" s="19" t="str">
        <f>IF(Table_Styles[[#This Row],[Border Radius]]&lt;&gt;"",Table_Styles[[#This Row],[Border Radius]],IF(Table_Styles[[#This Row],[Border Radius Default]]&lt;&gt;"",Table_Styles[[#This Row],[Border Radius Default]],""))</f>
        <v/>
      </c>
      <c r="Y132" s="41"/>
      <c r="Z132" s="41"/>
      <c r="AA132" s="19" t="str">
        <f>IF(Table_Styles[[#This Row],[MT]]&lt;&gt;"",Table_Styles[[#This Row],[MT]],IF(Table_Styles[[#This Row],[MT Default]]&lt;&gt;"",Table_Styles[[#This Row],[MT Default]],""))</f>
        <v/>
      </c>
      <c r="AB132" s="41"/>
      <c r="AC132" s="41"/>
      <c r="AD132" s="19" t="str">
        <f>IF(Table_Styles[[#This Row],[MR]]&lt;&gt;"",Table_Styles[[#This Row],[MR]],IF(Table_Styles[[#This Row],[MR Default]]&lt;&gt;"",Table_Styles[[#This Row],[MR Default]],""))</f>
        <v/>
      </c>
      <c r="AE132" s="41"/>
      <c r="AF132" s="41"/>
      <c r="AG132" s="19" t="str">
        <f>IF(Table_Styles[[#This Row],[MB]]&lt;&gt;"",Table_Styles[[#This Row],[MB]],IF(Table_Styles[[#This Row],[MB Default]]&lt;&gt;"",Table_Styles[[#This Row],[MB Default]],""))</f>
        <v/>
      </c>
      <c r="AH132" s="41"/>
      <c r="AI132" s="41"/>
      <c r="AJ132" s="19" t="str">
        <f>IF(Table_Styles[[#This Row],[ML]]&lt;&gt;"",Table_Styles[[#This Row],[ML]],IF(Table_Styles[[#This Row],[ML Default]]&lt;&gt;"",Table_Styles[[#This Row],[ML Default]],""))</f>
        <v/>
      </c>
      <c r="AK132" s="41"/>
      <c r="AL132" s="41"/>
      <c r="AM132" s="19" t="str">
        <f>IF(Table_Styles[[#This Row],[PT]]&lt;&gt;"",Table_Styles[[#This Row],[PT]],IF(Table_Styles[[#This Row],[PT Default]]&lt;&gt;"",Table_Styles[[#This Row],[PT Default]],""))</f>
        <v/>
      </c>
      <c r="AN132" s="41"/>
      <c r="AO132" s="43"/>
      <c r="AP132" s="19" t="str">
        <f>IF(Table_Styles[[#This Row],[PR]]&lt;&gt;"",Table_Styles[[#This Row],[PR]],IF(Table_Styles[[#This Row],[PR Default]]&lt;&gt;"",Table_Styles[[#This Row],[PR Default]],""))</f>
        <v/>
      </c>
      <c r="AQ132" s="41"/>
      <c r="AR132" s="41"/>
      <c r="AS132" s="19" t="str">
        <f>IF(Table_Styles[[#This Row],[PB]]&lt;&gt;"",Table_Styles[[#This Row],[PB]],IF(Table_Styles[[#This Row],[PB Default]]&lt;&gt;"",Table_Styles[[#This Row],[PB Default]],""))</f>
        <v/>
      </c>
      <c r="AT132" s="41"/>
      <c r="AU132" s="41"/>
      <c r="AV132" s="19" t="str">
        <f>IF(Table_Styles[[#This Row],[PL]]&lt;&gt;"",Table_Styles[[#This Row],[PL]],IF(Table_Styles[[#This Row],[PL Default]]&lt;&gt;"",Table_Styles[[#This Row],[PL Default]],""))</f>
        <v/>
      </c>
      <c r="AW132" s="41"/>
      <c r="AX132" s="41"/>
      <c r="AY132" s="19" t="str">
        <f>IF(Table_Styles[[#This Row],[BT]]&lt;&gt;"",Table_Styles[[#This Row],[BT]],IF(Table_Styles[[#This Row],[BT Default]]&lt;&gt;"",Table_Styles[[#This Row],[BT Default]],""))</f>
        <v/>
      </c>
      <c r="AZ132" s="41"/>
      <c r="BA132" s="41"/>
      <c r="BB132" s="19" t="str">
        <f>IF(Table_Styles[[#This Row],[BR]]&lt;&gt;"",Table_Styles[[#This Row],[BR]],IF(Table_Styles[[#This Row],[BR Default]]&lt;&gt;"",Table_Styles[[#This Row],[BR Default]],""))</f>
        <v/>
      </c>
      <c r="BC132" s="41"/>
      <c r="BD132" s="41"/>
      <c r="BE132" s="19" t="str">
        <f>IF(Table_Styles[[#This Row],[BB]]&lt;&gt;"",Table_Styles[[#This Row],[BB]],IF(Table_Styles[[#This Row],[BB Default]]&lt;&gt;"",Table_Styles[[#This Row],[BB Default]],""))</f>
        <v/>
      </c>
      <c r="BF132" s="41"/>
      <c r="BG132" s="41"/>
      <c r="BH132" s="19" t="str">
        <f>IF(Table_Styles[[#This Row],[BL]]&lt;&gt;"",Table_Styles[[#This Row],[BL]],IF(Table_Styles[[#This Row],[BL Default]]&lt;&gt;"",Table_Styles[[#This Row],[BL Default]],""))</f>
        <v/>
      </c>
      <c r="BI132" s="41"/>
      <c r="BJ132" s="41"/>
      <c r="BK132" s="19" t="str">
        <f>IF(Table_Styles[[#This Row],[Width]]&lt;&gt;"",Table_Styles[[#This Row],[Width]],IF(Table_Styles[[#This Row],[Width Default]]&lt;&gt;"",Table_Styles[[#This Row],[Width Default]],""))</f>
        <v/>
      </c>
      <c r="BL132" s="41"/>
      <c r="BM132" s="41"/>
      <c r="BN132" s="19" t="str">
        <f>IF(Table_Styles[[#This Row],[Height]]&lt;&gt;"",Table_Styles[[#This Row],[Height]],IF(Table_Styles[[#This Row],[Height Default]]&lt;&gt;"",Table_Styles[[#This Row],[Height Default]],""))</f>
        <v/>
      </c>
      <c r="BO132" s="19"/>
      <c r="BP132" s="19"/>
      <c r="BQ132" s="19" t="str">
        <f>IF(Table_Styles[[#This Row],[Top]]&lt;&gt;"",Table_Styles[[#This Row],[Top]],IF(Table_Styles[[#This Row],[Top Default]]&lt;&gt;"",Table_Styles[[#This Row],[Top Default]],""))</f>
        <v/>
      </c>
      <c r="BR132" s="19"/>
      <c r="BS132" s="19"/>
      <c r="BT132" s="19" t="str">
        <f>IF(Table_Styles[[#This Row],[Right]]&lt;&gt;"",Table_Styles[[#This Row],[Right]],IF(Table_Styles[[#This Row],[Right Default]]&lt;&gt;"",Table_Styles[[#This Row],[Right Default]],""))</f>
        <v/>
      </c>
      <c r="BU132" s="19"/>
      <c r="BV132" s="19"/>
      <c r="BW132" s="19" t="str">
        <f>IF(Table_Styles[[#This Row],[Bottom]]&lt;&gt;"",Table_Styles[[#This Row],[Bottom]],IF(Table_Styles[[#This Row],[Bottom Default]]&lt;&gt;"",Table_Styles[[#This Row],[Bottom Default]],""))</f>
        <v/>
      </c>
      <c r="BX132" s="19"/>
      <c r="BY132" s="19"/>
      <c r="BZ132" s="19" t="str">
        <f>IF(Table_Styles[[#This Row],[Left]]&lt;&gt;"",Table_Styles[[#This Row],[Left]],IF(Table_Styles[[#This Row],[Left Default]]&lt;&gt;"",Table_Styles[[#This Row],[Left Default]],""))</f>
        <v/>
      </c>
      <c r="CA132" s="41"/>
      <c r="CB132" s="22" t="str">
        <f>IF(AND(Table_Styles[[#This Row],[Selector]]&lt;&gt;"",Table_Styles[[#This Row],[Font Family Used]]&lt;&gt;"",Table_Styles[[#This Row],[Font Weight Used]]&lt;&gt;""),Table_Styles[[#This Row],[Font Family Used]]&amp;" "&amp;Table_Styles[[#This Row],[Font Weight Used]],"")</f>
        <v/>
      </c>
      <c r="CC132" s="22" t="str">
        <f ca="1">IF(AND(Table_Styles[[#This Row],[Selector]],COUNTIF(OFFSET(CC:CC,0,0,ROW()-1,1),"="&amp;Table_Styles[[#This Row],[Font]])=0),Table_Styles[[#This Row],[Font]],"")</f>
        <v/>
      </c>
      <c r="CD132" s="22" t="str">
        <f ca="1">IF(Table_Styles[[#This Row],[Unique Font]]&lt;&gt;"",
"{""fontFamily"":"""&amp;Table_Styles[[#This Row],[Font Family Used]]&amp;""",""fontWeight"":"&amp;Table_Styles[[#This Row],[Font Weight Used]]&amp;"}","")</f>
        <v/>
      </c>
      <c r="CE13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#2c6ec3;border: none</v>
      </c>
      <c r="CF132" s="22" t="str">
        <f>IF(AND(Table_Styles[[#This Row],[Selector]]&lt;&gt;"", Table_Styles[[#This Row],[Config Properties]]&lt;&gt;""),
Table_Styles[[#This Row],[Selector]]&amp;" { "&amp;Table_Styles[[#This Row],[Config Properties]]&amp;" }","")</f>
        <v>nav .btn.btn-primary:hover { color: #FFFFFF;background: #2c6ec3;border: none }</v>
      </c>
      <c r="CG132" s="22" t="str">
        <f xml:space="preserve">
SUBSTITUTE(SUBSTITUTE(SUBSTITUTE(SUBSTITUTE(SUBSTITUTE(SUBSTITUTE(SUBSTITUTE(SUBSTITUTE(Table_Styles[[#This Row],[Config]],
" {","{"),
"{ ","{"),
" }","}"),
"} ","}"),
" ,",","),
", ",","),
" :",":"),
": ",":")</f>
        <v>nav .btn.btn-primary:hover{color:#FFFFFF;background:#2c6ec3;border:none}</v>
      </c>
    </row>
    <row r="133" spans="2:85" ht="21" customHeight="1">
      <c r="B133" s="89" t="s">
        <v>448</v>
      </c>
      <c r="C133" s="22" t="s">
        <v>449</v>
      </c>
      <c r="D133" s="41"/>
      <c r="E133" s="41"/>
      <c r="F133" s="19" t="str">
        <f>IF(Table_Styles[[#This Row],[Font Family]]&lt;&gt;"",Table_Styles[[#This Row],[Font Family]],IF(Table_Styles[[#This Row],[Font Family Default]]&lt;&gt;"",Table_Styles[[#This Row],[Font Family Default]],""))</f>
        <v/>
      </c>
      <c r="G133" s="41"/>
      <c r="H133" s="41"/>
      <c r="I133" s="19" t="str">
        <f>IF(Table_Styles[[#This Row],[Font Size]]&lt;&gt;"",Table_Styles[[#This Row],[Font Size]],IF(Table_Styles[[#This Row],[Font Size Default]]&lt;&gt;"",Table_Styles[[#This Row],[Font Size Default]],""))</f>
        <v/>
      </c>
      <c r="J133" s="41"/>
      <c r="K133" s="41"/>
      <c r="L133" s="19" t="str">
        <f>IF(Table_Styles[[#This Row],[Font Weight]]&lt;&gt;"",Table_Styles[[#This Row],[Font Weight]],IF(Table_Styles[[#This Row],[Font Weight Default]]&lt;&gt;"",Table_Styles[[#This Row],[Font Weight Default]],""))</f>
        <v/>
      </c>
      <c r="M133" s="41"/>
      <c r="N133" s="43" t="s">
        <v>219</v>
      </c>
      <c r="O133" s="19" t="str">
        <f>IF(Table_Styles[[#This Row],[Colour]]&lt;&gt;"",Table_Styles[[#This Row],[Colour]],IF(Table_Styles[[#This Row],[Colour Default]]&lt;&gt;"",Table_Styles[[#This Row],[Colour Default]],""))</f>
        <v>#FFFFFF</v>
      </c>
      <c r="P133" s="41"/>
      <c r="Q133" s="93" t="str">
        <f>Colour_Accent_1</f>
        <v>#2c6ec3</v>
      </c>
      <c r="R133" s="19" t="str">
        <f>IF(Table_Styles[[#This Row],[Background]]&lt;&gt;"",Table_Styles[[#This Row],[Background]],IF(Table_Styles[[#This Row],[Background Default]]&lt;&gt;"",Table_Styles[[#This Row],[Background Default]],""))</f>
        <v>#2c6ec3</v>
      </c>
      <c r="S133" s="19"/>
      <c r="T133" s="41" t="s">
        <v>355</v>
      </c>
      <c r="U133" s="19" t="str">
        <f>IF(Table_Styles[[#This Row],[Border]]&lt;&gt;"",Table_Styles[[#This Row],[Border]],IF(Table_Styles[[#This Row],[Border Default]]&lt;&gt;"",Table_Styles[[#This Row],[Border Default]],""))</f>
        <v>none</v>
      </c>
      <c r="V133" s="41"/>
      <c r="W133" s="41"/>
      <c r="X133" s="19" t="str">
        <f>IF(Table_Styles[[#This Row],[Border Radius]]&lt;&gt;"",Table_Styles[[#This Row],[Border Radius]],IF(Table_Styles[[#This Row],[Border Radius Default]]&lt;&gt;"",Table_Styles[[#This Row],[Border Radius Default]],""))</f>
        <v/>
      </c>
      <c r="Y133" s="41"/>
      <c r="Z133" s="41"/>
      <c r="AA133" s="19" t="str">
        <f>IF(Table_Styles[[#This Row],[MT]]&lt;&gt;"",Table_Styles[[#This Row],[MT]],IF(Table_Styles[[#This Row],[MT Default]]&lt;&gt;"",Table_Styles[[#This Row],[MT Default]],""))</f>
        <v/>
      </c>
      <c r="AB133" s="41"/>
      <c r="AC133" s="41"/>
      <c r="AD133" s="19" t="str">
        <f>IF(Table_Styles[[#This Row],[MR]]&lt;&gt;"",Table_Styles[[#This Row],[MR]],IF(Table_Styles[[#This Row],[MR Default]]&lt;&gt;"",Table_Styles[[#This Row],[MR Default]],""))</f>
        <v/>
      </c>
      <c r="AE133" s="41"/>
      <c r="AF133" s="41"/>
      <c r="AG133" s="19" t="str">
        <f>IF(Table_Styles[[#This Row],[MB]]&lt;&gt;"",Table_Styles[[#This Row],[MB]],IF(Table_Styles[[#This Row],[MB Default]]&lt;&gt;"",Table_Styles[[#This Row],[MB Default]],""))</f>
        <v/>
      </c>
      <c r="AH133" s="41"/>
      <c r="AI133" s="41"/>
      <c r="AJ133" s="19" t="str">
        <f>IF(Table_Styles[[#This Row],[ML]]&lt;&gt;"",Table_Styles[[#This Row],[ML]],IF(Table_Styles[[#This Row],[ML Default]]&lt;&gt;"",Table_Styles[[#This Row],[ML Default]],""))</f>
        <v/>
      </c>
      <c r="AK133" s="41"/>
      <c r="AL133" s="41"/>
      <c r="AM133" s="19" t="str">
        <f>IF(Table_Styles[[#This Row],[PT]]&lt;&gt;"",Table_Styles[[#This Row],[PT]],IF(Table_Styles[[#This Row],[PT Default]]&lt;&gt;"",Table_Styles[[#This Row],[PT Default]],""))</f>
        <v/>
      </c>
      <c r="AN133" s="41"/>
      <c r="AO133" s="41"/>
      <c r="AP133" s="19" t="str">
        <f>IF(Table_Styles[[#This Row],[PR]]&lt;&gt;"",Table_Styles[[#This Row],[PR]],IF(Table_Styles[[#This Row],[PR Default]]&lt;&gt;"",Table_Styles[[#This Row],[PR Default]],""))</f>
        <v/>
      </c>
      <c r="AQ133" s="41"/>
      <c r="AR133" s="41"/>
      <c r="AS133" s="19" t="str">
        <f>IF(Table_Styles[[#This Row],[PB]]&lt;&gt;"",Table_Styles[[#This Row],[PB]],IF(Table_Styles[[#This Row],[PB Default]]&lt;&gt;"",Table_Styles[[#This Row],[PB Default]],""))</f>
        <v/>
      </c>
      <c r="AT133" s="41"/>
      <c r="AU133" s="41"/>
      <c r="AV133" s="19" t="str">
        <f>IF(Table_Styles[[#This Row],[PL]]&lt;&gt;"",Table_Styles[[#This Row],[PL]],IF(Table_Styles[[#This Row],[PL Default]]&lt;&gt;"",Table_Styles[[#This Row],[PL Default]],""))</f>
        <v/>
      </c>
      <c r="AW133" s="41"/>
      <c r="AX133" s="41"/>
      <c r="AY133" s="19" t="str">
        <f>IF(Table_Styles[[#This Row],[BT]]&lt;&gt;"",Table_Styles[[#This Row],[BT]],IF(Table_Styles[[#This Row],[BT Default]]&lt;&gt;"",Table_Styles[[#This Row],[BT Default]],""))</f>
        <v/>
      </c>
      <c r="AZ133" s="41"/>
      <c r="BA133" s="41"/>
      <c r="BB133" s="19" t="str">
        <f>IF(Table_Styles[[#This Row],[BR]]&lt;&gt;"",Table_Styles[[#This Row],[BR]],IF(Table_Styles[[#This Row],[BR Default]]&lt;&gt;"",Table_Styles[[#This Row],[BR Default]],""))</f>
        <v/>
      </c>
      <c r="BC133" s="41"/>
      <c r="BD133" s="41"/>
      <c r="BE133" s="19" t="str">
        <f>IF(Table_Styles[[#This Row],[BB]]&lt;&gt;"",Table_Styles[[#This Row],[BB]],IF(Table_Styles[[#This Row],[BB Default]]&lt;&gt;"",Table_Styles[[#This Row],[BB Default]],""))</f>
        <v/>
      </c>
      <c r="BF133" s="41"/>
      <c r="BG133" s="41"/>
      <c r="BH133" s="19" t="str">
        <f>IF(Table_Styles[[#This Row],[BL]]&lt;&gt;"",Table_Styles[[#This Row],[BL]],IF(Table_Styles[[#This Row],[BL Default]]&lt;&gt;"",Table_Styles[[#This Row],[BL Default]],""))</f>
        <v/>
      </c>
      <c r="BI133" s="41"/>
      <c r="BJ133" s="41"/>
      <c r="BK133" s="19" t="str">
        <f>IF(Table_Styles[[#This Row],[Width]]&lt;&gt;"",Table_Styles[[#This Row],[Width]],IF(Table_Styles[[#This Row],[Width Default]]&lt;&gt;"",Table_Styles[[#This Row],[Width Default]],""))</f>
        <v/>
      </c>
      <c r="BL133" s="41"/>
      <c r="BM133" s="41"/>
      <c r="BN133" s="19" t="str">
        <f>IF(Table_Styles[[#This Row],[Height]]&lt;&gt;"",Table_Styles[[#This Row],[Height]],IF(Table_Styles[[#This Row],[Height Default]]&lt;&gt;"",Table_Styles[[#This Row],[Height Default]],""))</f>
        <v/>
      </c>
      <c r="BO133" s="19"/>
      <c r="BP133" s="19"/>
      <c r="BQ133" s="19" t="str">
        <f>IF(Table_Styles[[#This Row],[Top]]&lt;&gt;"",Table_Styles[[#This Row],[Top]],IF(Table_Styles[[#This Row],[Top Default]]&lt;&gt;"",Table_Styles[[#This Row],[Top Default]],""))</f>
        <v/>
      </c>
      <c r="BR133" s="19"/>
      <c r="BS133" s="19"/>
      <c r="BT133" s="19" t="str">
        <f>IF(Table_Styles[[#This Row],[Right]]&lt;&gt;"",Table_Styles[[#This Row],[Right]],IF(Table_Styles[[#This Row],[Right Default]]&lt;&gt;"",Table_Styles[[#This Row],[Right Default]],""))</f>
        <v/>
      </c>
      <c r="BU133" s="19"/>
      <c r="BV133" s="19"/>
      <c r="BW133" s="19" t="str">
        <f>IF(Table_Styles[[#This Row],[Bottom]]&lt;&gt;"",Table_Styles[[#This Row],[Bottom]],IF(Table_Styles[[#This Row],[Bottom Default]]&lt;&gt;"",Table_Styles[[#This Row],[Bottom Default]],""))</f>
        <v/>
      </c>
      <c r="BX133" s="19"/>
      <c r="BY133" s="19"/>
      <c r="BZ133" s="19" t="str">
        <f>IF(Table_Styles[[#This Row],[Left]]&lt;&gt;"",Table_Styles[[#This Row],[Left]],IF(Table_Styles[[#This Row],[Left Default]]&lt;&gt;"",Table_Styles[[#This Row],[Left Default]],""))</f>
        <v/>
      </c>
      <c r="CA133" s="41"/>
      <c r="CB133" s="22" t="str">
        <f>IF(AND(Table_Styles[[#This Row],[Selector]]&lt;&gt;"",Table_Styles[[#This Row],[Font Family Used]]&lt;&gt;"",Table_Styles[[#This Row],[Font Weight Used]]&lt;&gt;""),Table_Styles[[#This Row],[Font Family Used]]&amp;" "&amp;Table_Styles[[#This Row],[Font Weight Used]],"")</f>
        <v/>
      </c>
      <c r="CC133" s="22" t="str">
        <f ca="1">IF(AND(Table_Styles[[#This Row],[Selector]],COUNTIF(OFFSET(CC:CC,0,0,ROW()-1,1),"="&amp;Table_Styles[[#This Row],[Font]])=0),Table_Styles[[#This Row],[Font]],"")</f>
        <v/>
      </c>
      <c r="CD133" s="22" t="str">
        <f ca="1">IF(Table_Styles[[#This Row],[Unique Font]]&lt;&gt;"",
"{""fontFamily"":"""&amp;Table_Styles[[#This Row],[Font Family Used]]&amp;""",""fontWeight"":"&amp;Table_Styles[[#This Row],[Font Weight Used]]&amp;"}","")</f>
        <v/>
      </c>
      <c r="CE13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#2c6ec3;border: none</v>
      </c>
      <c r="CF133" s="22" t="str">
        <f>IF(AND(Table_Styles[[#This Row],[Selector]]&lt;&gt;"", Table_Styles[[#This Row],[Config Properties]]&lt;&gt;""),
Table_Styles[[#This Row],[Selector]]&amp;" { "&amp;Table_Styles[[#This Row],[Config Properties]]&amp;" }","")</f>
        <v>nav .btn.btn-primary:active { color: #FFFFFF;background: #2c6ec3;border: none }</v>
      </c>
      <c r="CG133" s="22" t="str">
        <f xml:space="preserve">
SUBSTITUTE(SUBSTITUTE(SUBSTITUTE(SUBSTITUTE(SUBSTITUTE(SUBSTITUTE(SUBSTITUTE(SUBSTITUTE(Table_Styles[[#This Row],[Config]],
" {","{"),
"{ ","{"),
" }","}"),
"} ","}"),
" ,",","),
", ",","),
" :",":"),
": ",":")</f>
        <v>nav .btn.btn-primary:active{color:#FFFFFF;background:#2c6ec3;border:none}</v>
      </c>
    </row>
    <row r="134" spans="2:85" ht="21" customHeight="1">
      <c r="B134" s="89" t="s">
        <v>450</v>
      </c>
      <c r="C134" s="22" t="s">
        <v>451</v>
      </c>
      <c r="D134" s="41"/>
      <c r="E134" s="41"/>
      <c r="F134" s="19" t="str">
        <f>IF(Table_Styles[[#This Row],[Font Family]]&lt;&gt;"",Table_Styles[[#This Row],[Font Family]],IF(Table_Styles[[#This Row],[Font Family Default]]&lt;&gt;"",Table_Styles[[#This Row],[Font Family Default]],""))</f>
        <v/>
      </c>
      <c r="G134" s="41"/>
      <c r="H134" s="41"/>
      <c r="I134" s="19" t="str">
        <f>IF(Table_Styles[[#This Row],[Font Size]]&lt;&gt;"",Table_Styles[[#This Row],[Font Size]],IF(Table_Styles[[#This Row],[Font Size Default]]&lt;&gt;"",Table_Styles[[#This Row],[Font Size Default]],""))</f>
        <v/>
      </c>
      <c r="J134" s="41"/>
      <c r="K134" s="41"/>
      <c r="L134" s="19" t="str">
        <f>IF(Table_Styles[[#This Row],[Font Weight]]&lt;&gt;"",Table_Styles[[#This Row],[Font Weight]],IF(Table_Styles[[#This Row],[Font Weight Default]]&lt;&gt;"",Table_Styles[[#This Row],[Font Weight Default]],""))</f>
        <v/>
      </c>
      <c r="M134" s="41"/>
      <c r="N134" s="35" t="str">
        <f>Colour_Accent_1</f>
        <v>#2c6ec3</v>
      </c>
      <c r="O134" s="19" t="str">
        <f>IF(Table_Styles[[#This Row],[Colour]]&lt;&gt;"",Table_Styles[[#This Row],[Colour]],IF(Table_Styles[[#This Row],[Colour Default]]&lt;&gt;"",Table_Styles[[#This Row],[Colour Default]],""))</f>
        <v>#2c6ec3</v>
      </c>
      <c r="P134" s="103"/>
      <c r="Q134" s="43" t="s">
        <v>219</v>
      </c>
      <c r="R134" s="19" t="str">
        <f>IF(Table_Styles[[#This Row],[Background]]&lt;&gt;"",Table_Styles[[#This Row],[Background]],IF(Table_Styles[[#This Row],[Background Default]]&lt;&gt;"",Table_Styles[[#This Row],[Background Default]],""))</f>
        <v>#FFFFFF</v>
      </c>
      <c r="S134" s="19"/>
      <c r="T134" s="41" t="s">
        <v>355</v>
      </c>
      <c r="U134" s="19" t="str">
        <f>IF(Table_Styles[[#This Row],[Border]]&lt;&gt;"",Table_Styles[[#This Row],[Border]],IF(Table_Styles[[#This Row],[Border Default]]&lt;&gt;"",Table_Styles[[#This Row],[Border Default]],""))</f>
        <v>none</v>
      </c>
      <c r="V134" s="41"/>
      <c r="W134" s="41"/>
      <c r="X134" s="19" t="str">
        <f>IF(Table_Styles[[#This Row],[Border Radius]]&lt;&gt;"",Table_Styles[[#This Row],[Border Radius]],IF(Table_Styles[[#This Row],[Border Radius Default]]&lt;&gt;"",Table_Styles[[#This Row],[Border Radius Default]],""))</f>
        <v/>
      </c>
      <c r="Y134" s="41"/>
      <c r="Z134" s="41"/>
      <c r="AA134" s="19" t="str">
        <f>IF(Table_Styles[[#This Row],[MT]]&lt;&gt;"",Table_Styles[[#This Row],[MT]],IF(Table_Styles[[#This Row],[MT Default]]&lt;&gt;"",Table_Styles[[#This Row],[MT Default]],""))</f>
        <v/>
      </c>
      <c r="AB134" s="41"/>
      <c r="AC134" s="41"/>
      <c r="AD134" s="19" t="str">
        <f>IF(Table_Styles[[#This Row],[MR]]&lt;&gt;"",Table_Styles[[#This Row],[MR]],IF(Table_Styles[[#This Row],[MR Default]]&lt;&gt;"",Table_Styles[[#This Row],[MR Default]],""))</f>
        <v/>
      </c>
      <c r="AE134" s="41"/>
      <c r="AF134" s="41"/>
      <c r="AG134" s="19" t="str">
        <f>IF(Table_Styles[[#This Row],[MB]]&lt;&gt;"",Table_Styles[[#This Row],[MB]],IF(Table_Styles[[#This Row],[MB Default]]&lt;&gt;"",Table_Styles[[#This Row],[MB Default]],""))</f>
        <v/>
      </c>
      <c r="AH134" s="41"/>
      <c r="AI134" s="41"/>
      <c r="AJ134" s="19" t="str">
        <f>IF(Table_Styles[[#This Row],[ML]]&lt;&gt;"",Table_Styles[[#This Row],[ML]],IF(Table_Styles[[#This Row],[ML Default]]&lt;&gt;"",Table_Styles[[#This Row],[ML Default]],""))</f>
        <v/>
      </c>
      <c r="AK134" s="41"/>
      <c r="AL134" s="41"/>
      <c r="AM134" s="19" t="str">
        <f>IF(Table_Styles[[#This Row],[PT]]&lt;&gt;"",Table_Styles[[#This Row],[PT]],IF(Table_Styles[[#This Row],[PT Default]]&lt;&gt;"",Table_Styles[[#This Row],[PT Default]],""))</f>
        <v/>
      </c>
      <c r="AN134" s="41"/>
      <c r="AO134" s="43" t="s">
        <v>430</v>
      </c>
      <c r="AP134" s="19" t="str">
        <f>IF(Table_Styles[[#This Row],[PR]]&lt;&gt;"",Table_Styles[[#This Row],[PR]],IF(Table_Styles[[#This Row],[PR Default]]&lt;&gt;"",Table_Styles[[#This Row],[PR Default]],""))</f>
        <v>8px</v>
      </c>
      <c r="AQ134" s="41"/>
      <c r="AR134" s="41"/>
      <c r="AS134" s="19" t="str">
        <f>IF(Table_Styles[[#This Row],[PB]]&lt;&gt;"",Table_Styles[[#This Row],[PB]],IF(Table_Styles[[#This Row],[PB Default]]&lt;&gt;"",Table_Styles[[#This Row],[PB Default]],""))</f>
        <v/>
      </c>
      <c r="AT134" s="41"/>
      <c r="AU134" s="43" t="s">
        <v>430</v>
      </c>
      <c r="AV134" s="19" t="str">
        <f>IF(Table_Styles[[#This Row],[PL]]&lt;&gt;"",Table_Styles[[#This Row],[PL]],IF(Table_Styles[[#This Row],[PL Default]]&lt;&gt;"",Table_Styles[[#This Row],[PL Default]],""))</f>
        <v>8px</v>
      </c>
      <c r="AW134" s="41"/>
      <c r="AX134" s="41"/>
      <c r="AY134" s="19" t="str">
        <f>IF(Table_Styles[[#This Row],[BT]]&lt;&gt;"",Table_Styles[[#This Row],[BT]],IF(Table_Styles[[#This Row],[BT Default]]&lt;&gt;"",Table_Styles[[#This Row],[BT Default]],""))</f>
        <v/>
      </c>
      <c r="AZ134" s="41"/>
      <c r="BA134" s="41"/>
      <c r="BB134" s="19" t="str">
        <f>IF(Table_Styles[[#This Row],[BR]]&lt;&gt;"",Table_Styles[[#This Row],[BR]],IF(Table_Styles[[#This Row],[BR Default]]&lt;&gt;"",Table_Styles[[#This Row],[BR Default]],""))</f>
        <v/>
      </c>
      <c r="BC134" s="41"/>
      <c r="BD134" s="41"/>
      <c r="BE134" s="19" t="str">
        <f>IF(Table_Styles[[#This Row],[BB]]&lt;&gt;"",Table_Styles[[#This Row],[BB]],IF(Table_Styles[[#This Row],[BB Default]]&lt;&gt;"",Table_Styles[[#This Row],[BB Default]],""))</f>
        <v/>
      </c>
      <c r="BF134" s="41"/>
      <c r="BG134" s="41"/>
      <c r="BH134" s="19" t="str">
        <f>IF(Table_Styles[[#This Row],[BL]]&lt;&gt;"",Table_Styles[[#This Row],[BL]],IF(Table_Styles[[#This Row],[BL Default]]&lt;&gt;"",Table_Styles[[#This Row],[BL Default]],""))</f>
        <v/>
      </c>
      <c r="BI134" s="41"/>
      <c r="BJ134" s="41"/>
      <c r="BK134" s="19" t="str">
        <f>IF(Table_Styles[[#This Row],[Width]]&lt;&gt;"",Table_Styles[[#This Row],[Width]],IF(Table_Styles[[#This Row],[Width Default]]&lt;&gt;"",Table_Styles[[#This Row],[Width Default]],""))</f>
        <v/>
      </c>
      <c r="BL134" s="41"/>
      <c r="BM134" s="41"/>
      <c r="BN134" s="19" t="str">
        <f>IF(Table_Styles[[#This Row],[Height]]&lt;&gt;"",Table_Styles[[#This Row],[Height]],IF(Table_Styles[[#This Row],[Height Default]]&lt;&gt;"",Table_Styles[[#This Row],[Height Default]],""))</f>
        <v/>
      </c>
      <c r="BO134" s="19"/>
      <c r="BP134" s="19"/>
      <c r="BQ134" s="19" t="str">
        <f>IF(Table_Styles[[#This Row],[Top]]&lt;&gt;"",Table_Styles[[#This Row],[Top]],IF(Table_Styles[[#This Row],[Top Default]]&lt;&gt;"",Table_Styles[[#This Row],[Top Default]],""))</f>
        <v/>
      </c>
      <c r="BR134" s="19"/>
      <c r="BS134" s="19"/>
      <c r="BT134" s="19" t="str">
        <f>IF(Table_Styles[[#This Row],[Right]]&lt;&gt;"",Table_Styles[[#This Row],[Right]],IF(Table_Styles[[#This Row],[Right Default]]&lt;&gt;"",Table_Styles[[#This Row],[Right Default]],""))</f>
        <v/>
      </c>
      <c r="BU134" s="19"/>
      <c r="BV134" s="19"/>
      <c r="BW134" s="19" t="str">
        <f>IF(Table_Styles[[#This Row],[Bottom]]&lt;&gt;"",Table_Styles[[#This Row],[Bottom]],IF(Table_Styles[[#This Row],[Bottom Default]]&lt;&gt;"",Table_Styles[[#This Row],[Bottom Default]],""))</f>
        <v/>
      </c>
      <c r="BX134" s="19"/>
      <c r="BY134" s="19"/>
      <c r="BZ134" s="19" t="str">
        <f>IF(Table_Styles[[#This Row],[Left]]&lt;&gt;"",Table_Styles[[#This Row],[Left]],IF(Table_Styles[[#This Row],[Left Default]]&lt;&gt;"",Table_Styles[[#This Row],[Left Default]],""))</f>
        <v/>
      </c>
      <c r="CA134" s="41"/>
      <c r="CB134" s="22" t="str">
        <f>IF(AND(Table_Styles[[#This Row],[Selector]]&lt;&gt;"",Table_Styles[[#This Row],[Font Family Used]]&lt;&gt;"",Table_Styles[[#This Row],[Font Weight Used]]&lt;&gt;""),Table_Styles[[#This Row],[Font Family Used]]&amp;" "&amp;Table_Styles[[#This Row],[Font Weight Used]],"")</f>
        <v/>
      </c>
      <c r="CC134" s="22" t="str">
        <f ca="1">IF(AND(Table_Styles[[#This Row],[Selector]],COUNTIF(OFFSET(CC:CC,0,0,ROW()-1,1),"="&amp;Table_Styles[[#This Row],[Font]])=0),Table_Styles[[#This Row],[Font]],"")</f>
        <v/>
      </c>
      <c r="CD134" s="22" t="str">
        <f ca="1">IF(Table_Styles[[#This Row],[Unique Font]]&lt;&gt;"",
"{""fontFamily"":"""&amp;Table_Styles[[#This Row],[Font Family Used]]&amp;""",""fontWeight"":"&amp;Table_Styles[[#This Row],[Font Weight Used]]&amp;"}","")</f>
        <v/>
      </c>
      <c r="CE13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#2c6ec3;background: #FFFFFF;border: none;padding-right: 8px;padding-left: 8px</v>
      </c>
      <c r="CF134" s="22" t="str">
        <f>IF(AND(Table_Styles[[#This Row],[Selector]]&lt;&gt;"", Table_Styles[[#This Row],[Config Properties]]&lt;&gt;""),
Table_Styles[[#This Row],[Selector]]&amp;" { "&amp;Table_Styles[[#This Row],[Config Properties]]&amp;" }","")</f>
        <v>nav .btn.btn-secondary { color: #2c6ec3;background: #FFFFFF;border: none;padding-right: 8px;padding-left: 8px }</v>
      </c>
      <c r="CG134" s="22" t="str">
        <f xml:space="preserve">
SUBSTITUTE(SUBSTITUTE(SUBSTITUTE(SUBSTITUTE(SUBSTITUTE(SUBSTITUTE(SUBSTITUTE(SUBSTITUTE(Table_Styles[[#This Row],[Config]],
" {","{"),
"{ ","{"),
" }","}"),
"} ","}"),
" ,",","),
", ",","),
" :",":"),
": ",":")</f>
        <v>nav .btn.btn-secondary{color:#2c6ec3;background:#FFFFFF;border:none;padding-right:8px;padding-left:8px}</v>
      </c>
    </row>
    <row r="135" spans="2:85" ht="21" customHeight="1">
      <c r="B135" s="89" t="s">
        <v>452</v>
      </c>
      <c r="C135" s="22" t="s">
        <v>453</v>
      </c>
      <c r="D135" s="41"/>
      <c r="E135" s="41"/>
      <c r="F135" s="19" t="str">
        <f>IF(Table_Styles[[#This Row],[Font Family]]&lt;&gt;"",Table_Styles[[#This Row],[Font Family]],IF(Table_Styles[[#This Row],[Font Family Default]]&lt;&gt;"",Table_Styles[[#This Row],[Font Family Default]],""))</f>
        <v/>
      </c>
      <c r="G135" s="41"/>
      <c r="H135" s="41"/>
      <c r="I135" s="19" t="str">
        <f>IF(Table_Styles[[#This Row],[Font Size]]&lt;&gt;"",Table_Styles[[#This Row],[Font Size]],IF(Table_Styles[[#This Row],[Font Size Default]]&lt;&gt;"",Table_Styles[[#This Row],[Font Size Default]],""))</f>
        <v/>
      </c>
      <c r="J135" s="41"/>
      <c r="K135" s="41"/>
      <c r="L135" s="19" t="str">
        <f>IF(Table_Styles[[#This Row],[Font Weight]]&lt;&gt;"",Table_Styles[[#This Row],[Font Weight]],IF(Table_Styles[[#This Row],[Font Weight Default]]&lt;&gt;"",Table_Styles[[#This Row],[Font Weight Default]],""))</f>
        <v/>
      </c>
      <c r="M135" s="41"/>
      <c r="N135" s="35" t="str">
        <f>Colour_Accent_1</f>
        <v>#2c6ec3</v>
      </c>
      <c r="O135" s="19" t="str">
        <f>IF(Table_Styles[[#This Row],[Colour]]&lt;&gt;"",Table_Styles[[#This Row],[Colour]],IF(Table_Styles[[#This Row],[Colour Default]]&lt;&gt;"",Table_Styles[[#This Row],[Colour Default]],""))</f>
        <v>#2c6ec3</v>
      </c>
      <c r="P135" s="103"/>
      <c r="Q135" s="43" t="s">
        <v>219</v>
      </c>
      <c r="R135" s="19" t="str">
        <f>IF(Table_Styles[[#This Row],[Background]]&lt;&gt;"",Table_Styles[[#This Row],[Background]],IF(Table_Styles[[#This Row],[Background Default]]&lt;&gt;"",Table_Styles[[#This Row],[Background Default]],""))</f>
        <v>#FFFFFF</v>
      </c>
      <c r="S135" s="19"/>
      <c r="T135" s="41" t="s">
        <v>355</v>
      </c>
      <c r="U135" s="19" t="str">
        <f>IF(Table_Styles[[#This Row],[Border]]&lt;&gt;"",Table_Styles[[#This Row],[Border]],IF(Table_Styles[[#This Row],[Border Default]]&lt;&gt;"",Table_Styles[[#This Row],[Border Default]],""))</f>
        <v>none</v>
      </c>
      <c r="V135" s="41"/>
      <c r="W135" s="41"/>
      <c r="X135" s="19" t="str">
        <f>IF(Table_Styles[[#This Row],[Border Radius]]&lt;&gt;"",Table_Styles[[#This Row],[Border Radius]],IF(Table_Styles[[#This Row],[Border Radius Default]]&lt;&gt;"",Table_Styles[[#This Row],[Border Radius Default]],""))</f>
        <v/>
      </c>
      <c r="Y135" s="41"/>
      <c r="Z135" s="41"/>
      <c r="AA135" s="19" t="str">
        <f>IF(Table_Styles[[#This Row],[MT]]&lt;&gt;"",Table_Styles[[#This Row],[MT]],IF(Table_Styles[[#This Row],[MT Default]]&lt;&gt;"",Table_Styles[[#This Row],[MT Default]],""))</f>
        <v/>
      </c>
      <c r="AB135" s="41"/>
      <c r="AC135" s="41"/>
      <c r="AD135" s="19" t="str">
        <f>IF(Table_Styles[[#This Row],[MR]]&lt;&gt;"",Table_Styles[[#This Row],[MR]],IF(Table_Styles[[#This Row],[MR Default]]&lt;&gt;"",Table_Styles[[#This Row],[MR Default]],""))</f>
        <v/>
      </c>
      <c r="AE135" s="41"/>
      <c r="AF135" s="41"/>
      <c r="AG135" s="19" t="str">
        <f>IF(Table_Styles[[#This Row],[MB]]&lt;&gt;"",Table_Styles[[#This Row],[MB]],IF(Table_Styles[[#This Row],[MB Default]]&lt;&gt;"",Table_Styles[[#This Row],[MB Default]],""))</f>
        <v/>
      </c>
      <c r="AH135" s="41"/>
      <c r="AI135" s="41"/>
      <c r="AJ135" s="19" t="str">
        <f>IF(Table_Styles[[#This Row],[ML]]&lt;&gt;"",Table_Styles[[#This Row],[ML]],IF(Table_Styles[[#This Row],[ML Default]]&lt;&gt;"",Table_Styles[[#This Row],[ML Default]],""))</f>
        <v/>
      </c>
      <c r="AK135" s="41"/>
      <c r="AL135" s="41"/>
      <c r="AM135" s="19" t="str">
        <f>IF(Table_Styles[[#This Row],[PT]]&lt;&gt;"",Table_Styles[[#This Row],[PT]],IF(Table_Styles[[#This Row],[PT Default]]&lt;&gt;"",Table_Styles[[#This Row],[PT Default]],""))</f>
        <v/>
      </c>
      <c r="AN135" s="41"/>
      <c r="AO135" s="41"/>
      <c r="AP135" s="19" t="str">
        <f>IF(Table_Styles[[#This Row],[PR]]&lt;&gt;"",Table_Styles[[#This Row],[PR]],IF(Table_Styles[[#This Row],[PR Default]]&lt;&gt;"",Table_Styles[[#This Row],[PR Default]],""))</f>
        <v/>
      </c>
      <c r="AQ135" s="41"/>
      <c r="AR135" s="41"/>
      <c r="AS135" s="19" t="str">
        <f>IF(Table_Styles[[#This Row],[PB]]&lt;&gt;"",Table_Styles[[#This Row],[PB]],IF(Table_Styles[[#This Row],[PB Default]]&lt;&gt;"",Table_Styles[[#This Row],[PB Default]],""))</f>
        <v/>
      </c>
      <c r="AT135" s="41"/>
      <c r="AU135" s="41"/>
      <c r="AV135" s="19" t="str">
        <f>IF(Table_Styles[[#This Row],[PL]]&lt;&gt;"",Table_Styles[[#This Row],[PL]],IF(Table_Styles[[#This Row],[PL Default]]&lt;&gt;"",Table_Styles[[#This Row],[PL Default]],""))</f>
        <v/>
      </c>
      <c r="AW135" s="41"/>
      <c r="AX135" s="41"/>
      <c r="AY135" s="19" t="str">
        <f>IF(Table_Styles[[#This Row],[BT]]&lt;&gt;"",Table_Styles[[#This Row],[BT]],IF(Table_Styles[[#This Row],[BT Default]]&lt;&gt;"",Table_Styles[[#This Row],[BT Default]],""))</f>
        <v/>
      </c>
      <c r="AZ135" s="41"/>
      <c r="BA135" s="41"/>
      <c r="BB135" s="19" t="str">
        <f>IF(Table_Styles[[#This Row],[BR]]&lt;&gt;"",Table_Styles[[#This Row],[BR]],IF(Table_Styles[[#This Row],[BR Default]]&lt;&gt;"",Table_Styles[[#This Row],[BR Default]],""))</f>
        <v/>
      </c>
      <c r="BC135" s="41"/>
      <c r="BD135" s="41"/>
      <c r="BE135" s="19" t="str">
        <f>IF(Table_Styles[[#This Row],[BB]]&lt;&gt;"",Table_Styles[[#This Row],[BB]],IF(Table_Styles[[#This Row],[BB Default]]&lt;&gt;"",Table_Styles[[#This Row],[BB Default]],""))</f>
        <v/>
      </c>
      <c r="BF135" s="41"/>
      <c r="BG135" s="41"/>
      <c r="BH135" s="19" t="str">
        <f>IF(Table_Styles[[#This Row],[BL]]&lt;&gt;"",Table_Styles[[#This Row],[BL]],IF(Table_Styles[[#This Row],[BL Default]]&lt;&gt;"",Table_Styles[[#This Row],[BL Default]],""))</f>
        <v/>
      </c>
      <c r="BI135" s="41"/>
      <c r="BJ135" s="41"/>
      <c r="BK135" s="19" t="str">
        <f>IF(Table_Styles[[#This Row],[Width]]&lt;&gt;"",Table_Styles[[#This Row],[Width]],IF(Table_Styles[[#This Row],[Width Default]]&lt;&gt;"",Table_Styles[[#This Row],[Width Default]],""))</f>
        <v/>
      </c>
      <c r="BL135" s="41"/>
      <c r="BM135" s="41"/>
      <c r="BN135" s="19" t="str">
        <f>IF(Table_Styles[[#This Row],[Height]]&lt;&gt;"",Table_Styles[[#This Row],[Height]],IF(Table_Styles[[#This Row],[Height Default]]&lt;&gt;"",Table_Styles[[#This Row],[Height Default]],""))</f>
        <v/>
      </c>
      <c r="BO135" s="19"/>
      <c r="BP135" s="19"/>
      <c r="BQ135" s="19" t="str">
        <f>IF(Table_Styles[[#This Row],[Top]]&lt;&gt;"",Table_Styles[[#This Row],[Top]],IF(Table_Styles[[#This Row],[Top Default]]&lt;&gt;"",Table_Styles[[#This Row],[Top Default]],""))</f>
        <v/>
      </c>
      <c r="BR135" s="19"/>
      <c r="BS135" s="19"/>
      <c r="BT135" s="19" t="str">
        <f>IF(Table_Styles[[#This Row],[Right]]&lt;&gt;"",Table_Styles[[#This Row],[Right]],IF(Table_Styles[[#This Row],[Right Default]]&lt;&gt;"",Table_Styles[[#This Row],[Right Default]],""))</f>
        <v/>
      </c>
      <c r="BU135" s="19"/>
      <c r="BV135" s="19"/>
      <c r="BW135" s="19" t="str">
        <f>IF(Table_Styles[[#This Row],[Bottom]]&lt;&gt;"",Table_Styles[[#This Row],[Bottom]],IF(Table_Styles[[#This Row],[Bottom Default]]&lt;&gt;"",Table_Styles[[#This Row],[Bottom Default]],""))</f>
        <v/>
      </c>
      <c r="BX135" s="19"/>
      <c r="BY135" s="19"/>
      <c r="BZ135" s="19" t="str">
        <f>IF(Table_Styles[[#This Row],[Left]]&lt;&gt;"",Table_Styles[[#This Row],[Left]],IF(Table_Styles[[#This Row],[Left Default]]&lt;&gt;"",Table_Styles[[#This Row],[Left Default]],""))</f>
        <v/>
      </c>
      <c r="CA135" s="41"/>
      <c r="CB135" s="22" t="str">
        <f>IF(AND(Table_Styles[[#This Row],[Selector]]&lt;&gt;"",Table_Styles[[#This Row],[Font Family Used]]&lt;&gt;"",Table_Styles[[#This Row],[Font Weight Used]]&lt;&gt;""),Table_Styles[[#This Row],[Font Family Used]]&amp;" "&amp;Table_Styles[[#This Row],[Font Weight Used]],"")</f>
        <v/>
      </c>
      <c r="CC135" s="22" t="str">
        <f ca="1">IF(AND(Table_Styles[[#This Row],[Selector]],COUNTIF(OFFSET(CC:CC,0,0,ROW()-1,1),"="&amp;Table_Styles[[#This Row],[Font]])=0),Table_Styles[[#This Row],[Font]],"")</f>
        <v/>
      </c>
      <c r="CD135" s="22" t="str">
        <f ca="1">IF(Table_Styles[[#This Row],[Unique Font]]&lt;&gt;"",
"{""fontFamily"":"""&amp;Table_Styles[[#This Row],[Font Family Used]]&amp;""",""fontWeight"":"&amp;Table_Styles[[#This Row],[Font Weight Used]]&amp;"}","")</f>
        <v/>
      </c>
      <c r="CE13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#2c6ec3;background: #FFFFFF;border: none</v>
      </c>
      <c r="CF135" s="22" t="str">
        <f>IF(AND(Table_Styles[[#This Row],[Selector]]&lt;&gt;"", Table_Styles[[#This Row],[Config Properties]]&lt;&gt;""),
Table_Styles[[#This Row],[Selector]]&amp;" { "&amp;Table_Styles[[#This Row],[Config Properties]]&amp;" }","")</f>
        <v>nav .btn.btn-secondary:hover { color: #2c6ec3;background: #FFFFFF;border: none }</v>
      </c>
      <c r="CG135" s="22" t="str">
        <f xml:space="preserve">
SUBSTITUTE(SUBSTITUTE(SUBSTITUTE(SUBSTITUTE(SUBSTITUTE(SUBSTITUTE(SUBSTITUTE(SUBSTITUTE(Table_Styles[[#This Row],[Config]],
" {","{"),
"{ ","{"),
" }","}"),
"} ","}"),
" ,",","),
", ",","),
" :",":"),
": ",":")</f>
        <v>nav .btn.btn-secondary:hover{color:#2c6ec3;background:#FFFFFF;border:none}</v>
      </c>
    </row>
    <row r="136" spans="2:85" ht="21" customHeight="1">
      <c r="B136" s="89" t="s">
        <v>454</v>
      </c>
      <c r="C136" s="22" t="s">
        <v>455</v>
      </c>
      <c r="D136" s="41"/>
      <c r="E136" s="41"/>
      <c r="F136" s="19" t="str">
        <f>IF(Table_Styles[[#This Row],[Font Family]]&lt;&gt;"",Table_Styles[[#This Row],[Font Family]],IF(Table_Styles[[#This Row],[Font Family Default]]&lt;&gt;"",Table_Styles[[#This Row],[Font Family Default]],""))</f>
        <v/>
      </c>
      <c r="G136" s="41"/>
      <c r="H136" s="41"/>
      <c r="I136" s="19" t="str">
        <f>IF(Table_Styles[[#This Row],[Font Size]]&lt;&gt;"",Table_Styles[[#This Row],[Font Size]],IF(Table_Styles[[#This Row],[Font Size Default]]&lt;&gt;"",Table_Styles[[#This Row],[Font Size Default]],""))</f>
        <v/>
      </c>
      <c r="J136" s="41"/>
      <c r="K136" s="41"/>
      <c r="L136" s="19" t="str">
        <f>IF(Table_Styles[[#This Row],[Font Weight]]&lt;&gt;"",Table_Styles[[#This Row],[Font Weight]],IF(Table_Styles[[#This Row],[Font Weight Default]]&lt;&gt;"",Table_Styles[[#This Row],[Font Weight Default]],""))</f>
        <v/>
      </c>
      <c r="M136" s="41"/>
      <c r="N136" s="35" t="str">
        <f>Colour_Accent_1</f>
        <v>#2c6ec3</v>
      </c>
      <c r="O136" s="19" t="str">
        <f>IF(Table_Styles[[#This Row],[Colour]]&lt;&gt;"",Table_Styles[[#This Row],[Colour]],IF(Table_Styles[[#This Row],[Colour Default]]&lt;&gt;"",Table_Styles[[#This Row],[Colour Default]],""))</f>
        <v>#2c6ec3</v>
      </c>
      <c r="P136" s="103"/>
      <c r="Q136" s="43" t="s">
        <v>219</v>
      </c>
      <c r="R136" s="19" t="str">
        <f>IF(Table_Styles[[#This Row],[Background]]&lt;&gt;"",Table_Styles[[#This Row],[Background]],IF(Table_Styles[[#This Row],[Background Default]]&lt;&gt;"",Table_Styles[[#This Row],[Background Default]],""))</f>
        <v>#FFFFFF</v>
      </c>
      <c r="S136" s="19"/>
      <c r="T136" s="41" t="s">
        <v>355</v>
      </c>
      <c r="U136" s="19" t="str">
        <f>IF(Table_Styles[[#This Row],[Border]]&lt;&gt;"",Table_Styles[[#This Row],[Border]],IF(Table_Styles[[#This Row],[Border Default]]&lt;&gt;"",Table_Styles[[#This Row],[Border Default]],""))</f>
        <v>none</v>
      </c>
      <c r="V136" s="41"/>
      <c r="W136" s="41"/>
      <c r="X136" s="19" t="str">
        <f>IF(Table_Styles[[#This Row],[Border Radius]]&lt;&gt;"",Table_Styles[[#This Row],[Border Radius]],IF(Table_Styles[[#This Row],[Border Radius Default]]&lt;&gt;"",Table_Styles[[#This Row],[Border Radius Default]],""))</f>
        <v/>
      </c>
      <c r="Y136" s="41"/>
      <c r="Z136" s="41"/>
      <c r="AA136" s="19" t="str">
        <f>IF(Table_Styles[[#This Row],[MT]]&lt;&gt;"",Table_Styles[[#This Row],[MT]],IF(Table_Styles[[#This Row],[MT Default]]&lt;&gt;"",Table_Styles[[#This Row],[MT Default]],""))</f>
        <v/>
      </c>
      <c r="AB136" s="41"/>
      <c r="AC136" s="41"/>
      <c r="AD136" s="19" t="str">
        <f>IF(Table_Styles[[#This Row],[MR]]&lt;&gt;"",Table_Styles[[#This Row],[MR]],IF(Table_Styles[[#This Row],[MR Default]]&lt;&gt;"",Table_Styles[[#This Row],[MR Default]],""))</f>
        <v/>
      </c>
      <c r="AE136" s="41"/>
      <c r="AF136" s="41"/>
      <c r="AG136" s="19" t="str">
        <f>IF(Table_Styles[[#This Row],[MB]]&lt;&gt;"",Table_Styles[[#This Row],[MB]],IF(Table_Styles[[#This Row],[MB Default]]&lt;&gt;"",Table_Styles[[#This Row],[MB Default]],""))</f>
        <v/>
      </c>
      <c r="AH136" s="41"/>
      <c r="AI136" s="41"/>
      <c r="AJ136" s="19" t="str">
        <f>IF(Table_Styles[[#This Row],[ML]]&lt;&gt;"",Table_Styles[[#This Row],[ML]],IF(Table_Styles[[#This Row],[ML Default]]&lt;&gt;"",Table_Styles[[#This Row],[ML Default]],""))</f>
        <v/>
      </c>
      <c r="AK136" s="41"/>
      <c r="AL136" s="41"/>
      <c r="AM136" s="19" t="str">
        <f>IF(Table_Styles[[#This Row],[PT]]&lt;&gt;"",Table_Styles[[#This Row],[PT]],IF(Table_Styles[[#This Row],[PT Default]]&lt;&gt;"",Table_Styles[[#This Row],[PT Default]],""))</f>
        <v/>
      </c>
      <c r="AN136" s="41"/>
      <c r="AO136" s="41"/>
      <c r="AP136" s="19" t="str">
        <f>IF(Table_Styles[[#This Row],[PR]]&lt;&gt;"",Table_Styles[[#This Row],[PR]],IF(Table_Styles[[#This Row],[PR Default]]&lt;&gt;"",Table_Styles[[#This Row],[PR Default]],""))</f>
        <v/>
      </c>
      <c r="AQ136" s="41"/>
      <c r="AR136" s="41"/>
      <c r="AS136" s="19" t="str">
        <f>IF(Table_Styles[[#This Row],[PB]]&lt;&gt;"",Table_Styles[[#This Row],[PB]],IF(Table_Styles[[#This Row],[PB Default]]&lt;&gt;"",Table_Styles[[#This Row],[PB Default]],""))</f>
        <v/>
      </c>
      <c r="AT136" s="41"/>
      <c r="AU136" s="41"/>
      <c r="AV136" s="19" t="str">
        <f>IF(Table_Styles[[#This Row],[PL]]&lt;&gt;"",Table_Styles[[#This Row],[PL]],IF(Table_Styles[[#This Row],[PL Default]]&lt;&gt;"",Table_Styles[[#This Row],[PL Default]],""))</f>
        <v/>
      </c>
      <c r="AW136" s="41"/>
      <c r="AX136" s="41"/>
      <c r="AY136" s="19" t="str">
        <f>IF(Table_Styles[[#This Row],[BT]]&lt;&gt;"",Table_Styles[[#This Row],[BT]],IF(Table_Styles[[#This Row],[BT Default]]&lt;&gt;"",Table_Styles[[#This Row],[BT Default]],""))</f>
        <v/>
      </c>
      <c r="AZ136" s="41"/>
      <c r="BA136" s="41"/>
      <c r="BB136" s="19" t="str">
        <f>IF(Table_Styles[[#This Row],[BR]]&lt;&gt;"",Table_Styles[[#This Row],[BR]],IF(Table_Styles[[#This Row],[BR Default]]&lt;&gt;"",Table_Styles[[#This Row],[BR Default]],""))</f>
        <v/>
      </c>
      <c r="BC136" s="41"/>
      <c r="BD136" s="41"/>
      <c r="BE136" s="19" t="str">
        <f>IF(Table_Styles[[#This Row],[BB]]&lt;&gt;"",Table_Styles[[#This Row],[BB]],IF(Table_Styles[[#This Row],[BB Default]]&lt;&gt;"",Table_Styles[[#This Row],[BB Default]],""))</f>
        <v/>
      </c>
      <c r="BF136" s="41"/>
      <c r="BG136" s="41"/>
      <c r="BH136" s="19" t="str">
        <f>IF(Table_Styles[[#This Row],[BL]]&lt;&gt;"",Table_Styles[[#This Row],[BL]],IF(Table_Styles[[#This Row],[BL Default]]&lt;&gt;"",Table_Styles[[#This Row],[BL Default]],""))</f>
        <v/>
      </c>
      <c r="BI136" s="41"/>
      <c r="BJ136" s="41"/>
      <c r="BK136" s="19" t="str">
        <f>IF(Table_Styles[[#This Row],[Width]]&lt;&gt;"",Table_Styles[[#This Row],[Width]],IF(Table_Styles[[#This Row],[Width Default]]&lt;&gt;"",Table_Styles[[#This Row],[Width Default]],""))</f>
        <v/>
      </c>
      <c r="BL136" s="41"/>
      <c r="BM136" s="41"/>
      <c r="BN136" s="19" t="str">
        <f>IF(Table_Styles[[#This Row],[Height]]&lt;&gt;"",Table_Styles[[#This Row],[Height]],IF(Table_Styles[[#This Row],[Height Default]]&lt;&gt;"",Table_Styles[[#This Row],[Height Default]],""))</f>
        <v/>
      </c>
      <c r="BO136" s="19"/>
      <c r="BP136" s="19"/>
      <c r="BQ136" s="19" t="str">
        <f>IF(Table_Styles[[#This Row],[Top]]&lt;&gt;"",Table_Styles[[#This Row],[Top]],IF(Table_Styles[[#This Row],[Top Default]]&lt;&gt;"",Table_Styles[[#This Row],[Top Default]],""))</f>
        <v/>
      </c>
      <c r="BR136" s="19"/>
      <c r="BS136" s="19"/>
      <c r="BT136" s="19" t="str">
        <f>IF(Table_Styles[[#This Row],[Right]]&lt;&gt;"",Table_Styles[[#This Row],[Right]],IF(Table_Styles[[#This Row],[Right Default]]&lt;&gt;"",Table_Styles[[#This Row],[Right Default]],""))</f>
        <v/>
      </c>
      <c r="BU136" s="19"/>
      <c r="BV136" s="19"/>
      <c r="BW136" s="19" t="str">
        <f>IF(Table_Styles[[#This Row],[Bottom]]&lt;&gt;"",Table_Styles[[#This Row],[Bottom]],IF(Table_Styles[[#This Row],[Bottom Default]]&lt;&gt;"",Table_Styles[[#This Row],[Bottom Default]],""))</f>
        <v/>
      </c>
      <c r="BX136" s="19"/>
      <c r="BY136" s="19"/>
      <c r="BZ136" s="19" t="str">
        <f>IF(Table_Styles[[#This Row],[Left]]&lt;&gt;"",Table_Styles[[#This Row],[Left]],IF(Table_Styles[[#This Row],[Left Default]]&lt;&gt;"",Table_Styles[[#This Row],[Left Default]],""))</f>
        <v/>
      </c>
      <c r="CA136" s="41"/>
      <c r="CB136" s="22" t="str">
        <f>IF(AND(Table_Styles[[#This Row],[Selector]]&lt;&gt;"",Table_Styles[[#This Row],[Font Family Used]]&lt;&gt;"",Table_Styles[[#This Row],[Font Weight Used]]&lt;&gt;""),Table_Styles[[#This Row],[Font Family Used]]&amp;" "&amp;Table_Styles[[#This Row],[Font Weight Used]],"")</f>
        <v/>
      </c>
      <c r="CC136" s="22" t="str">
        <f ca="1">IF(AND(Table_Styles[[#This Row],[Selector]],COUNTIF(OFFSET(CC:CC,0,0,ROW()-1,1),"="&amp;Table_Styles[[#This Row],[Font]])=0),Table_Styles[[#This Row],[Font]],"")</f>
        <v/>
      </c>
      <c r="CD136" s="22" t="str">
        <f ca="1">IF(Table_Styles[[#This Row],[Unique Font]]&lt;&gt;"",
"{""fontFamily"":"""&amp;Table_Styles[[#This Row],[Font Family Used]]&amp;""",""fontWeight"":"&amp;Table_Styles[[#This Row],[Font Weight Used]]&amp;"}","")</f>
        <v/>
      </c>
      <c r="CE13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#2c6ec3;background: #FFFFFF;border: none</v>
      </c>
      <c r="CF136" s="22" t="str">
        <f>IF(AND(Table_Styles[[#This Row],[Selector]]&lt;&gt;"", Table_Styles[[#This Row],[Config Properties]]&lt;&gt;""),
Table_Styles[[#This Row],[Selector]]&amp;" { "&amp;Table_Styles[[#This Row],[Config Properties]]&amp;" }","")</f>
        <v>nav .btn.btn-secondary:active { color: #2c6ec3;background: #FFFFFF;border: none }</v>
      </c>
      <c r="CG136" s="22" t="str">
        <f xml:space="preserve">
SUBSTITUTE(SUBSTITUTE(SUBSTITUTE(SUBSTITUTE(SUBSTITUTE(SUBSTITUTE(SUBSTITUTE(SUBSTITUTE(Table_Styles[[#This Row],[Config]],
" {","{"),
"{ ","{"),
" }","}"),
"} ","}"),
" ,",","),
", ",","),
" :",":"),
": ",":")</f>
        <v>nav .btn.btn-secondary:active{color:#2c6ec3;background:#FFFFFF;border:none}</v>
      </c>
    </row>
    <row r="137" spans="2:85" ht="29.25" thickBot="1">
      <c r="B137" s="65" t="s">
        <v>456</v>
      </c>
      <c r="C137" s="65"/>
      <c r="D137" s="76"/>
      <c r="E137" s="76"/>
      <c r="F137" s="65" t="str">
        <f>IF(Table_Styles[[#This Row],[Font Family]]&lt;&gt;"",Table_Styles[[#This Row],[Font Family]],IF(Table_Styles[[#This Row],[Font Family Default]]&lt;&gt;"",Table_Styles[[#This Row],[Font Family Default]],""))</f>
        <v/>
      </c>
      <c r="G137" s="76"/>
      <c r="H137" s="76"/>
      <c r="I137" s="65" t="str">
        <f>IF(Table_Styles[[#This Row],[Font Size]]&lt;&gt;"",Table_Styles[[#This Row],[Font Size]],IF(Table_Styles[[#This Row],[Font Size Default]]&lt;&gt;"",Table_Styles[[#This Row],[Font Size Default]],""))</f>
        <v/>
      </c>
      <c r="J137" s="76"/>
      <c r="K137" s="76"/>
      <c r="L137" s="65" t="str">
        <f>IF(Table_Styles[[#This Row],[Font Weight]]&lt;&gt;"",Table_Styles[[#This Row],[Font Weight]],IF(Table_Styles[[#This Row],[Font Weight Default]]&lt;&gt;"",Table_Styles[[#This Row],[Font Weight Default]],""))</f>
        <v/>
      </c>
      <c r="M137" s="76"/>
      <c r="N137" s="76"/>
      <c r="O137" s="65" t="str">
        <f>IF(Table_Styles[[#This Row],[Colour]]&lt;&gt;"",Table_Styles[[#This Row],[Colour]],IF(Table_Styles[[#This Row],[Colour Default]]&lt;&gt;"",Table_Styles[[#This Row],[Colour Default]],""))</f>
        <v/>
      </c>
      <c r="P137" s="76"/>
      <c r="Q137" s="76"/>
      <c r="R137" s="65" t="str">
        <f>IF(Table_Styles[[#This Row],[Background]]&lt;&gt;"",Table_Styles[[#This Row],[Background]],IF(Table_Styles[[#This Row],[Background Default]]&lt;&gt;"",Table_Styles[[#This Row],[Background Default]],""))</f>
        <v/>
      </c>
      <c r="S137" s="76"/>
      <c r="T137" s="76"/>
      <c r="U137" s="65" t="str">
        <f>IF(Table_Styles[[#This Row],[Border]]&lt;&gt;"",Table_Styles[[#This Row],[Border]],IF(Table_Styles[[#This Row],[Border Default]]&lt;&gt;"",Table_Styles[[#This Row],[Border Default]],""))</f>
        <v/>
      </c>
      <c r="V137" s="76"/>
      <c r="W137" s="76"/>
      <c r="X137" s="65" t="str">
        <f>IF(Table_Styles[[#This Row],[Border Radius]]&lt;&gt;"",Table_Styles[[#This Row],[Border Radius]],IF(Table_Styles[[#This Row],[Border Radius Default]]&lt;&gt;"",Table_Styles[[#This Row],[Border Radius Default]],""))</f>
        <v/>
      </c>
      <c r="Y137" s="76"/>
      <c r="Z137" s="76"/>
      <c r="AA137" s="65" t="str">
        <f>IF(Table_Styles[[#This Row],[MT]]&lt;&gt;"",Table_Styles[[#This Row],[MT]],IF(Table_Styles[[#This Row],[MT Default]]&lt;&gt;"",Table_Styles[[#This Row],[MT Default]],""))</f>
        <v/>
      </c>
      <c r="AB137" s="76"/>
      <c r="AC137" s="76"/>
      <c r="AD137" s="65" t="str">
        <f>IF(Table_Styles[[#This Row],[MR]]&lt;&gt;"",Table_Styles[[#This Row],[MR]],IF(Table_Styles[[#This Row],[MR Default]]&lt;&gt;"",Table_Styles[[#This Row],[MR Default]],""))</f>
        <v/>
      </c>
      <c r="AE137" s="76"/>
      <c r="AF137" s="76"/>
      <c r="AG137" s="65" t="str">
        <f>IF(Table_Styles[[#This Row],[MB]]&lt;&gt;"",Table_Styles[[#This Row],[MB]],IF(Table_Styles[[#This Row],[MB Default]]&lt;&gt;"",Table_Styles[[#This Row],[MB Default]],""))</f>
        <v/>
      </c>
      <c r="AH137" s="76"/>
      <c r="AI137" s="76"/>
      <c r="AJ137" s="65" t="str">
        <f>IF(Table_Styles[[#This Row],[ML]]&lt;&gt;"",Table_Styles[[#This Row],[ML]],IF(Table_Styles[[#This Row],[ML Default]]&lt;&gt;"",Table_Styles[[#This Row],[ML Default]],""))</f>
        <v/>
      </c>
      <c r="AK137" s="76"/>
      <c r="AL137" s="76"/>
      <c r="AM137" s="65" t="str">
        <f>IF(Table_Styles[[#This Row],[PT]]&lt;&gt;"",Table_Styles[[#This Row],[PT]],IF(Table_Styles[[#This Row],[PT Default]]&lt;&gt;"",Table_Styles[[#This Row],[PT Default]],""))</f>
        <v/>
      </c>
      <c r="AN137" s="76"/>
      <c r="AO137" s="76"/>
      <c r="AP137" s="65" t="str">
        <f>IF(Table_Styles[[#This Row],[PR]]&lt;&gt;"",Table_Styles[[#This Row],[PR]],IF(Table_Styles[[#This Row],[PR Default]]&lt;&gt;"",Table_Styles[[#This Row],[PR Default]],""))</f>
        <v/>
      </c>
      <c r="AQ137" s="76"/>
      <c r="AR137" s="76"/>
      <c r="AS137" s="65" t="str">
        <f>IF(Table_Styles[[#This Row],[PB]]&lt;&gt;"",Table_Styles[[#This Row],[PB]],IF(Table_Styles[[#This Row],[PB Default]]&lt;&gt;"",Table_Styles[[#This Row],[PB Default]],""))</f>
        <v/>
      </c>
      <c r="AT137" s="76"/>
      <c r="AU137" s="76"/>
      <c r="AV137" s="65" t="str">
        <f>IF(Table_Styles[[#This Row],[PL]]&lt;&gt;"",Table_Styles[[#This Row],[PL]],IF(Table_Styles[[#This Row],[PL Default]]&lt;&gt;"",Table_Styles[[#This Row],[PL Default]],""))</f>
        <v/>
      </c>
      <c r="AW137" s="76"/>
      <c r="AX137" s="76"/>
      <c r="AY137" s="65" t="str">
        <f>IF(Table_Styles[[#This Row],[BT]]&lt;&gt;"",Table_Styles[[#This Row],[BT]],IF(Table_Styles[[#This Row],[BT Default]]&lt;&gt;"",Table_Styles[[#This Row],[BT Default]],""))</f>
        <v/>
      </c>
      <c r="AZ137" s="76"/>
      <c r="BA137" s="76"/>
      <c r="BB137" s="65" t="str">
        <f>IF(Table_Styles[[#This Row],[BR]]&lt;&gt;"",Table_Styles[[#This Row],[BR]],IF(Table_Styles[[#This Row],[BR Default]]&lt;&gt;"",Table_Styles[[#This Row],[BR Default]],""))</f>
        <v/>
      </c>
      <c r="BC137" s="76"/>
      <c r="BD137" s="76"/>
      <c r="BE137" s="65" t="str">
        <f>IF(Table_Styles[[#This Row],[BB]]&lt;&gt;"",Table_Styles[[#This Row],[BB]],IF(Table_Styles[[#This Row],[BB Default]]&lt;&gt;"",Table_Styles[[#This Row],[BB Default]],""))</f>
        <v/>
      </c>
      <c r="BF137" s="76"/>
      <c r="BG137" s="76"/>
      <c r="BH137" s="65" t="str">
        <f>IF(Table_Styles[[#This Row],[BL]]&lt;&gt;"",Table_Styles[[#This Row],[BL]],IF(Table_Styles[[#This Row],[BL Default]]&lt;&gt;"",Table_Styles[[#This Row],[BL Default]],""))</f>
        <v/>
      </c>
      <c r="BI137" s="76"/>
      <c r="BJ137" s="76"/>
      <c r="BK137" s="65" t="str">
        <f>IF(Table_Styles[[#This Row],[Width]]&lt;&gt;"",Table_Styles[[#This Row],[Width]],IF(Table_Styles[[#This Row],[Width Default]]&lt;&gt;"",Table_Styles[[#This Row],[Width Default]],""))</f>
        <v/>
      </c>
      <c r="BL137" s="76"/>
      <c r="BM137" s="76"/>
      <c r="BN137" s="65" t="str">
        <f>IF(Table_Styles[[#This Row],[Height]]&lt;&gt;"",Table_Styles[[#This Row],[Height]],IF(Table_Styles[[#This Row],[Height Default]]&lt;&gt;"",Table_Styles[[#This Row],[Height Default]],""))</f>
        <v/>
      </c>
      <c r="BO137" s="65"/>
      <c r="BP137" s="65"/>
      <c r="BQ137" s="65" t="str">
        <f>IF(Table_Styles[[#This Row],[Top]]&lt;&gt;"",Table_Styles[[#This Row],[Top]],IF(Table_Styles[[#This Row],[Top Default]]&lt;&gt;"",Table_Styles[[#This Row],[Top Default]],""))</f>
        <v/>
      </c>
      <c r="BR137" s="65"/>
      <c r="BS137" s="65"/>
      <c r="BT137" s="65" t="str">
        <f>IF(Table_Styles[[#This Row],[Right]]&lt;&gt;"",Table_Styles[[#This Row],[Right]],IF(Table_Styles[[#This Row],[Right Default]]&lt;&gt;"",Table_Styles[[#This Row],[Right Default]],""))</f>
        <v/>
      </c>
      <c r="BU137" s="65"/>
      <c r="BV137" s="65"/>
      <c r="BW137" s="65" t="str">
        <f>IF(Table_Styles[[#This Row],[Bottom]]&lt;&gt;"",Table_Styles[[#This Row],[Bottom]],IF(Table_Styles[[#This Row],[Bottom Default]]&lt;&gt;"",Table_Styles[[#This Row],[Bottom Default]],""))</f>
        <v/>
      </c>
      <c r="BX137" s="65"/>
      <c r="BY137" s="65"/>
      <c r="BZ137" s="65" t="str">
        <f>IF(Table_Styles[[#This Row],[Left]]&lt;&gt;"",Table_Styles[[#This Row],[Left]],IF(Table_Styles[[#This Row],[Left Default]]&lt;&gt;"",Table_Styles[[#This Row],[Left Default]],""))</f>
        <v/>
      </c>
      <c r="CA137" s="76"/>
      <c r="CB137" s="65" t="str">
        <f>IF(AND(Table_Styles[[#This Row],[Selector]]&lt;&gt;"",Table_Styles[[#This Row],[Font Family Used]]&lt;&gt;"",Table_Styles[[#This Row],[Font Weight Used]]&lt;&gt;""),Table_Styles[[#This Row],[Font Family Used]]&amp;" "&amp;Table_Styles[[#This Row],[Font Weight Used]],"")</f>
        <v/>
      </c>
      <c r="CC137" s="65" t="str">
        <f ca="1">IF(AND(Table_Styles[[#This Row],[Selector]],COUNTIF(OFFSET(CC:CC,0,0,ROW()-1,1),"="&amp;Table_Styles[[#This Row],[Font]])=0),Table_Styles[[#This Row],[Font]],"")</f>
        <v/>
      </c>
      <c r="CD137" s="65" t="str">
        <f ca="1">IF(Table_Styles[[#This Row],[Unique Font]]&lt;&gt;"",
"{""fontFamily"":"""&amp;Table_Styles[[#This Row],[Font Family Used]]&amp;""",""fontWeight"":"&amp;Table_Styles[[#This Row],[Font Weight Used]]&amp;"}","")</f>
        <v/>
      </c>
      <c r="CE137" s="6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65" t="str">
        <f>IF(AND(Table_Styles[[#This Row],[Selector]]&lt;&gt;"", Table_Styles[[#This Row],[Config Properties]]&lt;&gt;""),
Table_Styles[[#This Row],[Selector]]&amp;" { "&amp;Table_Styles[[#This Row],[Config Properties]]&amp;" }","")</f>
        <v/>
      </c>
      <c r="CG137" s="65" t="str">
        <f xml:space="preserve">
SUBSTITUTE(SUBSTITUTE(SUBSTITUTE(SUBSTITUTE(SUBSTITUTE(SUBSTITUTE(SUBSTITUTE(SUBSTITUTE(Table_Styles[[#This Row],[Config]],
" {","{"),
"{ ","{"),
" }","}"),
"} ","}"),
" ,",","),
", ",","),
" :",":"),
": ",":")</f>
        <v/>
      </c>
    </row>
    <row r="138" spans="2:85" ht="21" customHeight="1">
      <c r="B138" s="22" t="s">
        <v>457</v>
      </c>
      <c r="C138" s="22" t="s">
        <v>458</v>
      </c>
      <c r="D138" s="41"/>
      <c r="E138" s="41" t="str">
        <f>Settings_Styling_Font_Headings</f>
        <v>Roboto</v>
      </c>
      <c r="F138" s="19" t="str">
        <f>IF(Table_Styles[[#This Row],[Font Family]]&lt;&gt;"",Table_Styles[[#This Row],[Font Family]],IF(Table_Styles[[#This Row],[Font Family Default]]&lt;&gt;"",Table_Styles[[#This Row],[Font Family Default]],""))</f>
        <v>Roboto</v>
      </c>
      <c r="G138" s="41" t="s">
        <v>341</v>
      </c>
      <c r="H138" s="93" t="s">
        <v>335</v>
      </c>
      <c r="I138" s="19" t="str">
        <f>IF(Table_Styles[[#This Row],[Font Size]]&lt;&gt;"",Table_Styles[[#This Row],[Font Size]],IF(Table_Styles[[#This Row],[Font Size Default]]&lt;&gt;"",Table_Styles[[#This Row],[Font Size Default]],""))</f>
        <v>24px</v>
      </c>
      <c r="J138" s="41"/>
      <c r="K138" s="41">
        <f>Settings_Styling_Font_Weight_Body_Text</f>
        <v>400</v>
      </c>
      <c r="L138" s="19">
        <f>IF(Table_Styles[[#This Row],[Font Weight]]&lt;&gt;"",Table_Styles[[#This Row],[Font Weight]],IF(Table_Styles[[#This Row],[Font Weight Default]]&lt;&gt;"",Table_Styles[[#This Row],[Font Weight Default]],""))</f>
        <v>400</v>
      </c>
      <c r="M138" s="41"/>
      <c r="N138" s="41"/>
      <c r="O138" s="19" t="str">
        <f>IF(Table_Styles[[#This Row],[Colour]]&lt;&gt;"",Table_Styles[[#This Row],[Colour]],IF(Table_Styles[[#This Row],[Colour Default]]&lt;&gt;"",Table_Styles[[#This Row],[Colour Default]],""))</f>
        <v/>
      </c>
      <c r="P138" s="41"/>
      <c r="Q138" s="41"/>
      <c r="R138" s="19" t="str">
        <f>IF(Table_Styles[[#This Row],[Background]]&lt;&gt;"",Table_Styles[[#This Row],[Background]],IF(Table_Styles[[#This Row],[Background Default]]&lt;&gt;"",Table_Styles[[#This Row],[Background Default]],""))</f>
        <v/>
      </c>
      <c r="S138" s="41"/>
      <c r="T138" s="41"/>
      <c r="U138" s="19" t="str">
        <f>IF(Table_Styles[[#This Row],[Border]]&lt;&gt;"",Table_Styles[[#This Row],[Border]],IF(Table_Styles[[#This Row],[Border Default]]&lt;&gt;"",Table_Styles[[#This Row],[Border Default]],""))</f>
        <v/>
      </c>
      <c r="V138" s="41"/>
      <c r="W138" s="41"/>
      <c r="X138" s="19" t="str">
        <f>IF(Table_Styles[[#This Row],[Border Radius]]&lt;&gt;"",Table_Styles[[#This Row],[Border Radius]],IF(Table_Styles[[#This Row],[Border Radius Default]]&lt;&gt;"",Table_Styles[[#This Row],[Border Radius Default]],""))</f>
        <v/>
      </c>
      <c r="Y138" s="41"/>
      <c r="Z138" s="43" t="s">
        <v>322</v>
      </c>
      <c r="AA138" s="19" t="str">
        <f>IF(Table_Styles[[#This Row],[MT]]&lt;&gt;"",Table_Styles[[#This Row],[MT]],IF(Table_Styles[[#This Row],[MT Default]]&lt;&gt;"",Table_Styles[[#This Row],[MT Default]],""))</f>
        <v>30px</v>
      </c>
      <c r="AB138" s="41"/>
      <c r="AC138" s="41"/>
      <c r="AD138" s="19" t="str">
        <f>IF(Table_Styles[[#This Row],[MR]]&lt;&gt;"",Table_Styles[[#This Row],[MR]],IF(Table_Styles[[#This Row],[MR Default]]&lt;&gt;"",Table_Styles[[#This Row],[MR Default]],""))</f>
        <v/>
      </c>
      <c r="AE138" s="41"/>
      <c r="AF138" s="43" t="s">
        <v>376</v>
      </c>
      <c r="AG138" s="19" t="str">
        <f>IF(Table_Styles[[#This Row],[MB]]&lt;&gt;"",Table_Styles[[#This Row],[MB]],IF(Table_Styles[[#This Row],[MB Default]]&lt;&gt;"",Table_Styles[[#This Row],[MB Default]],""))</f>
        <v>3px</v>
      </c>
      <c r="AH138" s="41"/>
      <c r="AI138" s="41"/>
      <c r="AJ138" s="19" t="str">
        <f>IF(Table_Styles[[#This Row],[ML]]&lt;&gt;"",Table_Styles[[#This Row],[ML]],IF(Table_Styles[[#This Row],[ML Default]]&lt;&gt;"",Table_Styles[[#This Row],[ML Default]],""))</f>
        <v/>
      </c>
      <c r="AK138" s="41"/>
      <c r="AL138" s="41"/>
      <c r="AM138" s="19" t="str">
        <f>IF(Table_Styles[[#This Row],[PT]]&lt;&gt;"",Table_Styles[[#This Row],[PT]],IF(Table_Styles[[#This Row],[PT Default]]&lt;&gt;"",Table_Styles[[#This Row],[PT Default]],""))</f>
        <v/>
      </c>
      <c r="AN138" s="41"/>
      <c r="AO138" s="41"/>
      <c r="AP138" s="19" t="str">
        <f>IF(Table_Styles[[#This Row],[PR]]&lt;&gt;"",Table_Styles[[#This Row],[PR]],IF(Table_Styles[[#This Row],[PR Default]]&lt;&gt;"",Table_Styles[[#This Row],[PR Default]],""))</f>
        <v/>
      </c>
      <c r="AQ138" s="41"/>
      <c r="AR138" s="93" t="s">
        <v>339</v>
      </c>
      <c r="AS138" s="19" t="str">
        <f>IF(Table_Styles[[#This Row],[PB]]&lt;&gt;"",Table_Styles[[#This Row],[PB]],IF(Table_Styles[[#This Row],[PB Default]]&lt;&gt;"",Table_Styles[[#This Row],[PB Default]],""))</f>
        <v>10px</v>
      </c>
      <c r="AT138" s="41"/>
      <c r="AU138" s="41"/>
      <c r="AV138" s="19" t="str">
        <f>IF(Table_Styles[[#This Row],[PL]]&lt;&gt;"",Table_Styles[[#This Row],[PL]],IF(Table_Styles[[#This Row],[PL Default]]&lt;&gt;"",Table_Styles[[#This Row],[PL Default]],""))</f>
        <v/>
      </c>
      <c r="AW138" s="41"/>
      <c r="AX138" s="41"/>
      <c r="AY138" s="19" t="str">
        <f>IF(Table_Styles[[#This Row],[BT]]&lt;&gt;"",Table_Styles[[#This Row],[BT]],IF(Table_Styles[[#This Row],[BT Default]]&lt;&gt;"",Table_Styles[[#This Row],[BT Default]],""))</f>
        <v/>
      </c>
      <c r="AZ138" s="41"/>
      <c r="BA138" s="41"/>
      <c r="BB138" s="19" t="str">
        <f>IF(Table_Styles[[#This Row],[BR]]&lt;&gt;"",Table_Styles[[#This Row],[BR]],IF(Table_Styles[[#This Row],[BR Default]]&lt;&gt;"",Table_Styles[[#This Row],[BR Default]],""))</f>
        <v/>
      </c>
      <c r="BC138" s="41"/>
      <c r="BD138" s="41"/>
      <c r="BE138" s="19" t="str">
        <f>IF(Table_Styles[[#This Row],[BB]]&lt;&gt;"",Table_Styles[[#This Row],[BB]],IF(Table_Styles[[#This Row],[BB Default]]&lt;&gt;"",Table_Styles[[#This Row],[BB Default]],""))</f>
        <v/>
      </c>
      <c r="BF138" s="41"/>
      <c r="BG138" s="41"/>
      <c r="BH138" s="19" t="str">
        <f>IF(Table_Styles[[#This Row],[BL]]&lt;&gt;"",Table_Styles[[#This Row],[BL]],IF(Table_Styles[[#This Row],[BL Default]]&lt;&gt;"",Table_Styles[[#This Row],[BL Default]],""))</f>
        <v/>
      </c>
      <c r="BI138" s="41"/>
      <c r="BJ138" s="41"/>
      <c r="BK138" s="19" t="str">
        <f>IF(Table_Styles[[#This Row],[Width]]&lt;&gt;"",Table_Styles[[#This Row],[Width]],IF(Table_Styles[[#This Row],[Width Default]]&lt;&gt;"",Table_Styles[[#This Row],[Width Default]],""))</f>
        <v/>
      </c>
      <c r="BL138" s="41"/>
      <c r="BM138" s="41"/>
      <c r="BN138" s="19" t="str">
        <f>IF(Table_Styles[[#This Row],[Height]]&lt;&gt;"",Table_Styles[[#This Row],[Height]],IF(Table_Styles[[#This Row],[Height Default]]&lt;&gt;"",Table_Styles[[#This Row],[Height Default]],""))</f>
        <v/>
      </c>
      <c r="BO138" s="19"/>
      <c r="BP138" s="19"/>
      <c r="BQ138" s="19" t="str">
        <f>IF(Table_Styles[[#This Row],[Top]]&lt;&gt;"",Table_Styles[[#This Row],[Top]],IF(Table_Styles[[#This Row],[Top Default]]&lt;&gt;"",Table_Styles[[#This Row],[Top Default]],""))</f>
        <v/>
      </c>
      <c r="BR138" s="19"/>
      <c r="BS138" s="19"/>
      <c r="BT138" s="19" t="str">
        <f>IF(Table_Styles[[#This Row],[Right]]&lt;&gt;"",Table_Styles[[#This Row],[Right]],IF(Table_Styles[[#This Row],[Right Default]]&lt;&gt;"",Table_Styles[[#This Row],[Right Default]],""))</f>
        <v/>
      </c>
      <c r="BU138" s="19"/>
      <c r="BV138" s="19"/>
      <c r="BW138" s="19" t="str">
        <f>IF(Table_Styles[[#This Row],[Bottom]]&lt;&gt;"",Table_Styles[[#This Row],[Bottom]],IF(Table_Styles[[#This Row],[Bottom Default]]&lt;&gt;"",Table_Styles[[#This Row],[Bottom Default]],""))</f>
        <v/>
      </c>
      <c r="BX138" s="19"/>
      <c r="BY138" s="19"/>
      <c r="BZ138" s="19" t="str">
        <f>IF(Table_Styles[[#This Row],[Left]]&lt;&gt;"",Table_Styles[[#This Row],[Left]],IF(Table_Styles[[#This Row],[Left Default]]&lt;&gt;"",Table_Styles[[#This Row],[Left Default]],""))</f>
        <v/>
      </c>
      <c r="CA138" s="41"/>
      <c r="CB138" s="22" t="str">
        <f>IF(AND(Table_Styles[[#This Row],[Selector]]&lt;&gt;"",Table_Styles[[#This Row],[Font Family Used]]&lt;&gt;"",Table_Styles[[#This Row],[Font Weight Used]]&lt;&gt;""),Table_Styles[[#This Row],[Font Family Used]]&amp;" "&amp;Table_Styles[[#This Row],[Font Weight Used]],"")</f>
        <v>Roboto 400</v>
      </c>
      <c r="CC138" s="22" t="str">
        <f ca="1">IF(AND(Table_Styles[[#This Row],[Selector]],COUNTIF(OFFSET(CC:CC,0,0,ROW()-1,1),"="&amp;Table_Styles[[#This Row],[Font]])=0),Table_Styles[[#This Row],[Font]],"")</f>
        <v/>
      </c>
      <c r="CD138" s="22" t="str">
        <f ca="1">IF(Table_Styles[[#This Row],[Unique Font]]&lt;&gt;"",
"{""fontFamily"":"""&amp;Table_Styles[[#This Row],[Font Family Used]]&amp;""",""fontWeight"":"&amp;Table_Styles[[#This Row],[Font Weight Used]]&amp;"}","")</f>
        <v/>
      </c>
      <c r="CE13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24px;font-weight: 400;margin-top: 30px;margin-bottom: 3px;padding-bottom: 10px</v>
      </c>
      <c r="CF138" s="22" t="str">
        <f>IF(AND(Table_Styles[[#This Row],[Selector]]&lt;&gt;"", Table_Styles[[#This Row],[Config Properties]]&lt;&gt;""),
Table_Styles[[#This Row],[Selector]]&amp;" { "&amp;Table_Styles[[#This Row],[Config Properties]]&amp;" }","")</f>
        <v>nav#progress-bar h4 { font-family: 'Roboto';font-size: 24px;font-weight: 400;margin-top: 30px;margin-bottom: 3px;padding-bottom: 10px }</v>
      </c>
      <c r="CG138" s="22" t="str">
        <f xml:space="preserve">
SUBSTITUTE(SUBSTITUTE(SUBSTITUTE(SUBSTITUTE(SUBSTITUTE(SUBSTITUTE(SUBSTITUTE(SUBSTITUTE(Table_Styles[[#This Row],[Config]],
" {","{"),
"{ ","{"),
" }","}"),
"} ","}"),
" ,",","),
", ",","),
" :",":"),
": ",":")</f>
        <v>nav#progress-bar h4{font-family:'Roboto';font-size:24px;font-weight:400;margin-top:30px;margin-bottom:3px;padding-bottom:10px}</v>
      </c>
    </row>
    <row r="139" spans="2:85" ht="21" customHeight="1">
      <c r="B139" s="22" t="s">
        <v>459</v>
      </c>
      <c r="C139" s="44" t="s">
        <v>460</v>
      </c>
      <c r="D139" s="41"/>
      <c r="E139" s="41"/>
      <c r="F139" s="19" t="str">
        <f>IF(Table_Styles[[#This Row],[Font Family]]&lt;&gt;"",Table_Styles[[#This Row],[Font Family]],IF(Table_Styles[[#This Row],[Font Family Default]]&lt;&gt;"",Table_Styles[[#This Row],[Font Family Default]],""))</f>
        <v/>
      </c>
      <c r="G139" s="41"/>
      <c r="H139" s="41"/>
      <c r="I139" s="19" t="str">
        <f>IF(Table_Styles[[#This Row],[Font Size]]&lt;&gt;"",Table_Styles[[#This Row],[Font Size]],IF(Table_Styles[[#This Row],[Font Size Default]]&lt;&gt;"",Table_Styles[[#This Row],[Font Size Default]],""))</f>
        <v/>
      </c>
      <c r="J139" s="41"/>
      <c r="K139" s="41"/>
      <c r="L139" s="19" t="str">
        <f>IF(Table_Styles[[#This Row],[Font Weight]]&lt;&gt;"",Table_Styles[[#This Row],[Font Weight]],IF(Table_Styles[[#This Row],[Font Weight Default]]&lt;&gt;"",Table_Styles[[#This Row],[Font Weight Default]],""))</f>
        <v/>
      </c>
      <c r="M139" s="41"/>
      <c r="N139" s="41" t="str">
        <f>Colour_Foreground_1</f>
        <v>#2a2a2a</v>
      </c>
      <c r="O139" s="19" t="str">
        <f>IF(Table_Styles[[#This Row],[Colour]]&lt;&gt;"",Table_Styles[[#This Row],[Colour]],IF(Table_Styles[[#This Row],[Colour Default]]&lt;&gt;"",Table_Styles[[#This Row],[Colour Default]],""))</f>
        <v>#2a2a2a</v>
      </c>
      <c r="P139" s="41"/>
      <c r="Q139" s="41"/>
      <c r="R139" s="19" t="str">
        <f>IF(Table_Styles[[#This Row],[Background]]&lt;&gt;"",Table_Styles[[#This Row],[Background]],IF(Table_Styles[[#This Row],[Background Default]]&lt;&gt;"",Table_Styles[[#This Row],[Background Default]],""))</f>
        <v/>
      </c>
      <c r="S139" s="41"/>
      <c r="T139" s="41"/>
      <c r="U139" s="19" t="str">
        <f>IF(Table_Styles[[#This Row],[Border]]&lt;&gt;"",Table_Styles[[#This Row],[Border]],IF(Table_Styles[[#This Row],[Border Default]]&lt;&gt;"",Table_Styles[[#This Row],[Border Default]],""))</f>
        <v/>
      </c>
      <c r="V139" s="41"/>
      <c r="W139" s="41"/>
      <c r="X139" s="19" t="str">
        <f>IF(Table_Styles[[#This Row],[Border Radius]]&lt;&gt;"",Table_Styles[[#This Row],[Border Radius]],IF(Table_Styles[[#This Row],[Border Radius Default]]&lt;&gt;"",Table_Styles[[#This Row],[Border Radius Default]],""))</f>
        <v/>
      </c>
      <c r="Y139" s="41"/>
      <c r="Z139" s="41"/>
      <c r="AA139" s="19" t="str">
        <f>IF(Table_Styles[[#This Row],[MT]]&lt;&gt;"",Table_Styles[[#This Row],[MT]],IF(Table_Styles[[#This Row],[MT Default]]&lt;&gt;"",Table_Styles[[#This Row],[MT Default]],""))</f>
        <v/>
      </c>
      <c r="AB139" s="41"/>
      <c r="AC139" s="41"/>
      <c r="AD139" s="19" t="str">
        <f>IF(Table_Styles[[#This Row],[MR]]&lt;&gt;"",Table_Styles[[#This Row],[MR]],IF(Table_Styles[[#This Row],[MR Default]]&lt;&gt;"",Table_Styles[[#This Row],[MR Default]],""))</f>
        <v/>
      </c>
      <c r="AE139" s="41"/>
      <c r="AF139" s="41"/>
      <c r="AG139" s="19" t="str">
        <f>IF(Table_Styles[[#This Row],[MB]]&lt;&gt;"",Table_Styles[[#This Row],[MB]],IF(Table_Styles[[#This Row],[MB Default]]&lt;&gt;"",Table_Styles[[#This Row],[MB Default]],""))</f>
        <v/>
      </c>
      <c r="AH139" s="41"/>
      <c r="AI139" s="41"/>
      <c r="AJ139" s="19" t="str">
        <f>IF(Table_Styles[[#This Row],[ML]]&lt;&gt;"",Table_Styles[[#This Row],[ML]],IF(Table_Styles[[#This Row],[ML Default]]&lt;&gt;"",Table_Styles[[#This Row],[ML Default]],""))</f>
        <v/>
      </c>
      <c r="AK139" s="41"/>
      <c r="AL139" s="41"/>
      <c r="AM139" s="19" t="str">
        <f>IF(Table_Styles[[#This Row],[PT]]&lt;&gt;"",Table_Styles[[#This Row],[PT]],IF(Table_Styles[[#This Row],[PT Default]]&lt;&gt;"",Table_Styles[[#This Row],[PT Default]],""))</f>
        <v/>
      </c>
      <c r="AN139" s="41"/>
      <c r="AO139" s="41"/>
      <c r="AP139" s="19" t="str">
        <f>IF(Table_Styles[[#This Row],[PR]]&lt;&gt;"",Table_Styles[[#This Row],[PR]],IF(Table_Styles[[#This Row],[PR Default]]&lt;&gt;"",Table_Styles[[#This Row],[PR Default]],""))</f>
        <v/>
      </c>
      <c r="AQ139" s="41"/>
      <c r="AR139" s="41"/>
      <c r="AS139" s="19" t="str">
        <f>IF(Table_Styles[[#This Row],[PB]]&lt;&gt;"",Table_Styles[[#This Row],[PB]],IF(Table_Styles[[#This Row],[PB Default]]&lt;&gt;"",Table_Styles[[#This Row],[PB Default]],""))</f>
        <v/>
      </c>
      <c r="AT139" s="41"/>
      <c r="AU139" s="41"/>
      <c r="AV139" s="19" t="str">
        <f>IF(Table_Styles[[#This Row],[PL]]&lt;&gt;"",Table_Styles[[#This Row],[PL]],IF(Table_Styles[[#This Row],[PL Default]]&lt;&gt;"",Table_Styles[[#This Row],[PL Default]],""))</f>
        <v/>
      </c>
      <c r="AW139" s="41"/>
      <c r="AX139" s="41"/>
      <c r="AY139" s="19" t="str">
        <f>IF(Table_Styles[[#This Row],[BT]]&lt;&gt;"",Table_Styles[[#This Row],[BT]],IF(Table_Styles[[#This Row],[BT Default]]&lt;&gt;"",Table_Styles[[#This Row],[BT Default]],""))</f>
        <v/>
      </c>
      <c r="AZ139" s="41"/>
      <c r="BA139" s="41"/>
      <c r="BB139" s="19" t="str">
        <f>IF(Table_Styles[[#This Row],[BR]]&lt;&gt;"",Table_Styles[[#This Row],[BR]],IF(Table_Styles[[#This Row],[BR Default]]&lt;&gt;"",Table_Styles[[#This Row],[BR Default]],""))</f>
        <v/>
      </c>
      <c r="BC139" s="41"/>
      <c r="BD139" s="41" t="str">
        <f>"4px solid "&amp;Colour_Accent_1</f>
        <v>4px solid #2c6ec3</v>
      </c>
      <c r="BE139" s="19" t="str">
        <f>IF(Table_Styles[[#This Row],[BB]]&lt;&gt;"",Table_Styles[[#This Row],[BB]],IF(Table_Styles[[#This Row],[BB Default]]&lt;&gt;"",Table_Styles[[#This Row],[BB Default]],""))</f>
        <v>4px solid #2c6ec3</v>
      </c>
      <c r="BF139" s="41"/>
      <c r="BG139" s="41"/>
      <c r="BH139" s="19" t="str">
        <f>IF(Table_Styles[[#This Row],[BL]]&lt;&gt;"",Table_Styles[[#This Row],[BL]],IF(Table_Styles[[#This Row],[BL Default]]&lt;&gt;"",Table_Styles[[#This Row],[BL Default]],""))</f>
        <v/>
      </c>
      <c r="BI139" s="41"/>
      <c r="BJ139" s="41"/>
      <c r="BK139" s="19" t="str">
        <f>IF(Table_Styles[[#This Row],[Width]]&lt;&gt;"",Table_Styles[[#This Row],[Width]],IF(Table_Styles[[#This Row],[Width Default]]&lt;&gt;"",Table_Styles[[#This Row],[Width Default]],""))</f>
        <v/>
      </c>
      <c r="BL139" s="41"/>
      <c r="BM139" s="41"/>
      <c r="BN139" s="19" t="str">
        <f>IF(Table_Styles[[#This Row],[Height]]&lt;&gt;"",Table_Styles[[#This Row],[Height]],IF(Table_Styles[[#This Row],[Height Default]]&lt;&gt;"",Table_Styles[[#This Row],[Height Default]],""))</f>
        <v/>
      </c>
      <c r="BO139" s="19"/>
      <c r="BP139" s="19"/>
      <c r="BQ139" s="19" t="str">
        <f>IF(Table_Styles[[#This Row],[Top]]&lt;&gt;"",Table_Styles[[#This Row],[Top]],IF(Table_Styles[[#This Row],[Top Default]]&lt;&gt;"",Table_Styles[[#This Row],[Top Default]],""))</f>
        <v/>
      </c>
      <c r="BR139" s="19"/>
      <c r="BS139" s="19"/>
      <c r="BT139" s="19" t="str">
        <f>IF(Table_Styles[[#This Row],[Right]]&lt;&gt;"",Table_Styles[[#This Row],[Right]],IF(Table_Styles[[#This Row],[Right Default]]&lt;&gt;"",Table_Styles[[#This Row],[Right Default]],""))</f>
        <v/>
      </c>
      <c r="BU139" s="19"/>
      <c r="BV139" s="19"/>
      <c r="BW139" s="19" t="str">
        <f>IF(Table_Styles[[#This Row],[Bottom]]&lt;&gt;"",Table_Styles[[#This Row],[Bottom]],IF(Table_Styles[[#This Row],[Bottom Default]]&lt;&gt;"",Table_Styles[[#This Row],[Bottom Default]],""))</f>
        <v/>
      </c>
      <c r="BX139" s="19"/>
      <c r="BY139" s="19"/>
      <c r="BZ139" s="19" t="str">
        <f>IF(Table_Styles[[#This Row],[Left]]&lt;&gt;"",Table_Styles[[#This Row],[Left]],IF(Table_Styles[[#This Row],[Left Default]]&lt;&gt;"",Table_Styles[[#This Row],[Left Default]],""))</f>
        <v/>
      </c>
      <c r="CA139" s="41"/>
      <c r="CB139" s="22" t="str">
        <f>IF(AND(Table_Styles[[#This Row],[Selector]]&lt;&gt;"",Table_Styles[[#This Row],[Font Family Used]]&lt;&gt;"",Table_Styles[[#This Row],[Font Weight Used]]&lt;&gt;""),Table_Styles[[#This Row],[Font Family Used]]&amp;" "&amp;Table_Styles[[#This Row],[Font Weight Used]],"")</f>
        <v/>
      </c>
      <c r="CC139" s="22" t="str">
        <f ca="1">IF(AND(Table_Styles[[#This Row],[Selector]],COUNTIF(OFFSET(CC:CC,0,0,ROW()-1,1),"="&amp;Table_Styles[[#This Row],[Font]])=0),Table_Styles[[#This Row],[Font]],"")</f>
        <v/>
      </c>
      <c r="CD139" s="22" t="str">
        <f ca="1">IF(Table_Styles[[#This Row],[Unique Font]]&lt;&gt;"",
"{""fontFamily"":"""&amp;Table_Styles[[#This Row],[Font Family Used]]&amp;""",""fontWeight"":"&amp;Table_Styles[[#This Row],[Font Weight Used]]&amp;"}","")</f>
        <v/>
      </c>
      <c r="CE13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#2a2a2a;border-bottom: 4px solid #2c6ec3</v>
      </c>
      <c r="CF139" s="22" t="str">
        <f>IF(AND(Table_Styles[[#This Row],[Selector]]&lt;&gt;"", Table_Styles[[#This Row],[Config Properties]]&lt;&gt;""),
Table_Styles[[#This Row],[Selector]]&amp;" { "&amp;Table_Styles[[#This Row],[Config Properties]]&amp;" }","")</f>
        <v>nav#progress-bar h4.active { color: #2a2a2a;border-bottom: 4px solid #2c6ec3 }</v>
      </c>
      <c r="CG139" s="22" t="str">
        <f xml:space="preserve">
SUBSTITUTE(SUBSTITUTE(SUBSTITUTE(SUBSTITUTE(SUBSTITUTE(SUBSTITUTE(SUBSTITUTE(SUBSTITUTE(Table_Styles[[#This Row],[Config]],
" {","{"),
"{ ","{"),
" }","}"),
"} ","}"),
" ,",","),
", ",","),
" :",":"),
": ",":")</f>
        <v>nav#progress-bar h4.active{color:#2a2a2a;border-bottom:4px solid #2c6ec3}</v>
      </c>
    </row>
    <row r="140" spans="2:85" ht="21" customHeight="1">
      <c r="B140" s="22" t="s">
        <v>461</v>
      </c>
      <c r="C140" s="22" t="s">
        <v>462</v>
      </c>
      <c r="D140" s="41"/>
      <c r="E140" s="41"/>
      <c r="F140" s="19" t="str">
        <f>IF(Table_Styles[[#This Row],[Font Family]]&lt;&gt;"",Table_Styles[[#This Row],[Font Family]],IF(Table_Styles[[#This Row],[Font Family Default]]&lt;&gt;"",Table_Styles[[#This Row],[Font Family Default]],""))</f>
        <v/>
      </c>
      <c r="G140" s="41"/>
      <c r="H140" s="41"/>
      <c r="I140" s="19" t="str">
        <f>IF(Table_Styles[[#This Row],[Font Size]]&lt;&gt;"",Table_Styles[[#This Row],[Font Size]],IF(Table_Styles[[#This Row],[Font Size Default]]&lt;&gt;"",Table_Styles[[#This Row],[Font Size Default]],""))</f>
        <v/>
      </c>
      <c r="J140" s="41"/>
      <c r="K140" s="41"/>
      <c r="L140" s="19" t="str">
        <f>IF(Table_Styles[[#This Row],[Font Weight]]&lt;&gt;"",Table_Styles[[#This Row],[Font Weight]],IF(Table_Styles[[#This Row],[Font Weight Default]]&lt;&gt;"",Table_Styles[[#This Row],[Font Weight Default]],""))</f>
        <v/>
      </c>
      <c r="M140" s="41"/>
      <c r="N140" s="189" t="s">
        <v>868</v>
      </c>
      <c r="O140" s="19" t="str">
        <f>IF(Table_Styles[[#This Row],[Colour]]&lt;&gt;"",Table_Styles[[#This Row],[Colour]],IF(Table_Styles[[#This Row],[Colour Default]]&lt;&gt;"",Table_Styles[[#This Row],[Colour Default]],""))</f>
        <v>#f5f5f5</v>
      </c>
      <c r="P140" s="41"/>
      <c r="Q140" s="41"/>
      <c r="R140" s="19" t="str">
        <f>IF(Table_Styles[[#This Row],[Background]]&lt;&gt;"",Table_Styles[[#This Row],[Background]],IF(Table_Styles[[#This Row],[Background Default]]&lt;&gt;"",Table_Styles[[#This Row],[Background Default]],""))</f>
        <v/>
      </c>
      <c r="S140" s="41"/>
      <c r="T140" s="41"/>
      <c r="U140" s="19" t="str">
        <f>IF(Table_Styles[[#This Row],[Border]]&lt;&gt;"",Table_Styles[[#This Row],[Border]],IF(Table_Styles[[#This Row],[Border Default]]&lt;&gt;"",Table_Styles[[#This Row],[Border Default]],""))</f>
        <v/>
      </c>
      <c r="V140" s="41"/>
      <c r="W140" s="41"/>
      <c r="X140" s="19" t="str">
        <f>IF(Table_Styles[[#This Row],[Border Radius]]&lt;&gt;"",Table_Styles[[#This Row],[Border Radius]],IF(Table_Styles[[#This Row],[Border Radius Default]]&lt;&gt;"",Table_Styles[[#This Row],[Border Radius Default]],""))</f>
        <v/>
      </c>
      <c r="Y140" s="41"/>
      <c r="Z140" s="41"/>
      <c r="AA140" s="19" t="str">
        <f>IF(Table_Styles[[#This Row],[MT]]&lt;&gt;"",Table_Styles[[#This Row],[MT]],IF(Table_Styles[[#This Row],[MT Default]]&lt;&gt;"",Table_Styles[[#This Row],[MT Default]],""))</f>
        <v/>
      </c>
      <c r="AB140" s="41"/>
      <c r="AC140" s="41"/>
      <c r="AD140" s="19" t="str">
        <f>IF(Table_Styles[[#This Row],[MR]]&lt;&gt;"",Table_Styles[[#This Row],[MR]],IF(Table_Styles[[#This Row],[MR Default]]&lt;&gt;"",Table_Styles[[#This Row],[MR Default]],""))</f>
        <v/>
      </c>
      <c r="AE140" s="41"/>
      <c r="AF140" s="41"/>
      <c r="AG140" s="19" t="str">
        <f>IF(Table_Styles[[#This Row],[MB]]&lt;&gt;"",Table_Styles[[#This Row],[MB]],IF(Table_Styles[[#This Row],[MB Default]]&lt;&gt;"",Table_Styles[[#This Row],[MB Default]],""))</f>
        <v/>
      </c>
      <c r="AH140" s="41"/>
      <c r="AI140" s="41"/>
      <c r="AJ140" s="19" t="str">
        <f>IF(Table_Styles[[#This Row],[ML]]&lt;&gt;"",Table_Styles[[#This Row],[ML]],IF(Table_Styles[[#This Row],[ML Default]]&lt;&gt;"",Table_Styles[[#This Row],[ML Default]],""))</f>
        <v/>
      </c>
      <c r="AK140" s="41"/>
      <c r="AL140" s="41"/>
      <c r="AM140" s="19" t="str">
        <f>IF(Table_Styles[[#This Row],[PT]]&lt;&gt;"",Table_Styles[[#This Row],[PT]],IF(Table_Styles[[#This Row],[PT Default]]&lt;&gt;"",Table_Styles[[#This Row],[PT Default]],""))</f>
        <v/>
      </c>
      <c r="AN140" s="41"/>
      <c r="AO140" s="41"/>
      <c r="AP140" s="19" t="str">
        <f>IF(Table_Styles[[#This Row],[PR]]&lt;&gt;"",Table_Styles[[#This Row],[PR]],IF(Table_Styles[[#This Row],[PR Default]]&lt;&gt;"",Table_Styles[[#This Row],[PR Default]],""))</f>
        <v/>
      </c>
      <c r="AQ140" s="41"/>
      <c r="AR140" s="41"/>
      <c r="AS140" s="19" t="str">
        <f>IF(Table_Styles[[#This Row],[PB]]&lt;&gt;"",Table_Styles[[#This Row],[PB]],IF(Table_Styles[[#This Row],[PB Default]]&lt;&gt;"",Table_Styles[[#This Row],[PB Default]],""))</f>
        <v/>
      </c>
      <c r="AT140" s="41"/>
      <c r="AU140" s="41"/>
      <c r="AV140" s="19" t="str">
        <f>IF(Table_Styles[[#This Row],[PL]]&lt;&gt;"",Table_Styles[[#This Row],[PL]],IF(Table_Styles[[#This Row],[PL Default]]&lt;&gt;"",Table_Styles[[#This Row],[PL Default]],""))</f>
        <v/>
      </c>
      <c r="AW140" s="41"/>
      <c r="AX140" s="41"/>
      <c r="AY140" s="19" t="str">
        <f>IF(Table_Styles[[#This Row],[BT]]&lt;&gt;"",Table_Styles[[#This Row],[BT]],IF(Table_Styles[[#This Row],[BT Default]]&lt;&gt;"",Table_Styles[[#This Row],[BT Default]],""))</f>
        <v/>
      </c>
      <c r="AZ140" s="41"/>
      <c r="BA140" s="41"/>
      <c r="BB140" s="19" t="str">
        <f>IF(Table_Styles[[#This Row],[BR]]&lt;&gt;"",Table_Styles[[#This Row],[BR]],IF(Table_Styles[[#This Row],[BR Default]]&lt;&gt;"",Table_Styles[[#This Row],[BR Default]],""))</f>
        <v/>
      </c>
      <c r="BC140" s="41"/>
      <c r="BD140" s="189" t="s">
        <v>1366</v>
      </c>
      <c r="BE140" s="19" t="str">
        <f>IF(Table_Styles[[#This Row],[BB]]&lt;&gt;"",Table_Styles[[#This Row],[BB]],IF(Table_Styles[[#This Row],[BB Default]]&lt;&gt;"",Table_Styles[[#This Row],[BB Default]],""))</f>
        <v>4px solid #f5f5f5</v>
      </c>
      <c r="BF140" s="41"/>
      <c r="BG140" s="41"/>
      <c r="BH140" s="19" t="str">
        <f>IF(Table_Styles[[#This Row],[BL]]&lt;&gt;"",Table_Styles[[#This Row],[BL]],IF(Table_Styles[[#This Row],[BL Default]]&lt;&gt;"",Table_Styles[[#This Row],[BL Default]],""))</f>
        <v/>
      </c>
      <c r="BI140" s="41"/>
      <c r="BJ140" s="41"/>
      <c r="BK140" s="19" t="str">
        <f>IF(Table_Styles[[#This Row],[Width]]&lt;&gt;"",Table_Styles[[#This Row],[Width]],IF(Table_Styles[[#This Row],[Width Default]]&lt;&gt;"",Table_Styles[[#This Row],[Width Default]],""))</f>
        <v/>
      </c>
      <c r="BL140" s="41"/>
      <c r="BM140" s="41"/>
      <c r="BN140" s="19" t="str">
        <f>IF(Table_Styles[[#This Row],[Height]]&lt;&gt;"",Table_Styles[[#This Row],[Height]],IF(Table_Styles[[#This Row],[Height Default]]&lt;&gt;"",Table_Styles[[#This Row],[Height Default]],""))</f>
        <v/>
      </c>
      <c r="BO140" s="19"/>
      <c r="BP140" s="19"/>
      <c r="BQ140" s="19" t="str">
        <f>IF(Table_Styles[[#This Row],[Top]]&lt;&gt;"",Table_Styles[[#This Row],[Top]],IF(Table_Styles[[#This Row],[Top Default]]&lt;&gt;"",Table_Styles[[#This Row],[Top Default]],""))</f>
        <v/>
      </c>
      <c r="BR140" s="19"/>
      <c r="BS140" s="19"/>
      <c r="BT140" s="19" t="str">
        <f>IF(Table_Styles[[#This Row],[Right]]&lt;&gt;"",Table_Styles[[#This Row],[Right]],IF(Table_Styles[[#This Row],[Right Default]]&lt;&gt;"",Table_Styles[[#This Row],[Right Default]],""))</f>
        <v/>
      </c>
      <c r="BU140" s="19"/>
      <c r="BV140" s="19"/>
      <c r="BW140" s="19" t="str">
        <f>IF(Table_Styles[[#This Row],[Bottom]]&lt;&gt;"",Table_Styles[[#This Row],[Bottom]],IF(Table_Styles[[#This Row],[Bottom Default]]&lt;&gt;"",Table_Styles[[#This Row],[Bottom Default]],""))</f>
        <v/>
      </c>
      <c r="BX140" s="19"/>
      <c r="BY140" s="19"/>
      <c r="BZ140" s="19" t="str">
        <f>IF(Table_Styles[[#This Row],[Left]]&lt;&gt;"",Table_Styles[[#This Row],[Left]],IF(Table_Styles[[#This Row],[Left Default]]&lt;&gt;"",Table_Styles[[#This Row],[Left Default]],""))</f>
        <v/>
      </c>
      <c r="CA140" s="41"/>
      <c r="CB140" s="22" t="str">
        <f>IF(AND(Table_Styles[[#This Row],[Selector]]&lt;&gt;"",Table_Styles[[#This Row],[Font Family Used]]&lt;&gt;"",Table_Styles[[#This Row],[Font Weight Used]]&lt;&gt;""),Table_Styles[[#This Row],[Font Family Used]]&amp;" "&amp;Table_Styles[[#This Row],[Font Weight Used]],"")</f>
        <v/>
      </c>
      <c r="CC140" s="22" t="str">
        <f ca="1">IF(AND(Table_Styles[[#This Row],[Selector]],COUNTIF(OFFSET(CC:CC,0,0,ROW()-1,1),"="&amp;Table_Styles[[#This Row],[Font]])=0),Table_Styles[[#This Row],[Font]],"")</f>
        <v/>
      </c>
      <c r="CD140" s="22" t="str">
        <f ca="1">IF(Table_Styles[[#This Row],[Unique Font]]&lt;&gt;"",
"{""fontFamily"":"""&amp;Table_Styles[[#This Row],[Font Family Used]]&amp;""",""fontWeight"":"&amp;Table_Styles[[#This Row],[Font Weight Used]]&amp;"}","")</f>
        <v/>
      </c>
      <c r="CE14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#f5f5f5;border-bottom: 4px solid #f5f5f5</v>
      </c>
      <c r="CF140" s="22" t="str">
        <f>IF(AND(Table_Styles[[#This Row],[Selector]]&lt;&gt;"", Table_Styles[[#This Row],[Config Properties]]&lt;&gt;""),
Table_Styles[[#This Row],[Selector]]&amp;" { "&amp;Table_Styles[[#This Row],[Config Properties]]&amp;" }","")</f>
        <v>nav#progress-bar h4.inactive { color: #f5f5f5;border-bottom: 4px solid #f5f5f5 }</v>
      </c>
      <c r="CG140" s="22" t="str">
        <f xml:space="preserve">
SUBSTITUTE(SUBSTITUTE(SUBSTITUTE(SUBSTITUTE(SUBSTITUTE(SUBSTITUTE(SUBSTITUTE(SUBSTITUTE(Table_Styles[[#This Row],[Config]],
" {","{"),
"{ ","{"),
" }","}"),
"} ","}"),
" ,",","),
", ",","),
" :",":"),
": ",":")</f>
        <v>nav#progress-bar h4.inactive{color:#f5f5f5;border-bottom:4px solid #f5f5f5}</v>
      </c>
    </row>
    <row r="141" spans="2:85" ht="21" customHeight="1">
      <c r="B141" s="22" t="s">
        <v>1362</v>
      </c>
      <c r="C141" s="22" t="s">
        <v>1363</v>
      </c>
      <c r="D141" s="59"/>
      <c r="E141" s="41"/>
      <c r="F141" s="19" t="str">
        <f>IF(Table_Styles[[#This Row],[Font Family]]&lt;&gt;"",Table_Styles[[#This Row],[Font Family]],IF(Table_Styles[[#This Row],[Font Family Default]]&lt;&gt;"",Table_Styles[[#This Row],[Font Family Default]],""))</f>
        <v/>
      </c>
      <c r="G141" s="59"/>
      <c r="H141" s="41"/>
      <c r="I141" s="19" t="str">
        <f>IF(Table_Styles[[#This Row],[Font Size]]&lt;&gt;"",Table_Styles[[#This Row],[Font Size]],IF(Table_Styles[[#This Row],[Font Size Default]]&lt;&gt;"",Table_Styles[[#This Row],[Font Size Default]],""))</f>
        <v/>
      </c>
      <c r="J141" s="59"/>
      <c r="K141" s="41"/>
      <c r="L141" s="19" t="str">
        <f>IF(Table_Styles[[#This Row],[Font Weight]]&lt;&gt;"",Table_Styles[[#This Row],[Font Weight]],IF(Table_Styles[[#This Row],[Font Weight Default]]&lt;&gt;"",Table_Styles[[#This Row],[Font Weight Default]],""))</f>
        <v/>
      </c>
      <c r="M141" s="59"/>
      <c r="N141" s="93"/>
      <c r="O141" s="19" t="str">
        <f>IF(Table_Styles[[#This Row],[Colour]]&lt;&gt;"",Table_Styles[[#This Row],[Colour]],IF(Table_Styles[[#This Row],[Colour Default]]&lt;&gt;"",Table_Styles[[#This Row],[Colour Default]],""))</f>
        <v/>
      </c>
      <c r="P141" s="59"/>
      <c r="Q141" s="41"/>
      <c r="R141" s="19" t="str">
        <f>IF(Table_Styles[[#This Row],[Background]]&lt;&gt;"",Table_Styles[[#This Row],[Background]],IF(Table_Styles[[#This Row],[Background Default]]&lt;&gt;"",Table_Styles[[#This Row],[Background Default]],""))</f>
        <v/>
      </c>
      <c r="S141" s="59"/>
      <c r="T141" s="41"/>
      <c r="U141" s="19" t="str">
        <f>IF(Table_Styles[[#This Row],[Border]]&lt;&gt;"",Table_Styles[[#This Row],[Border]],IF(Table_Styles[[#This Row],[Border Default]]&lt;&gt;"",Table_Styles[[#This Row],[Border Default]],""))</f>
        <v/>
      </c>
      <c r="V141" s="41"/>
      <c r="W141" s="41"/>
      <c r="X141" s="19" t="str">
        <f>IF(Table_Styles[[#This Row],[Border Radius]]&lt;&gt;"",Table_Styles[[#This Row],[Border Radius]],IF(Table_Styles[[#This Row],[Border Radius Default]]&lt;&gt;"",Table_Styles[[#This Row],[Border Radius Default]],""))</f>
        <v/>
      </c>
      <c r="Y141" s="59"/>
      <c r="Z141" s="41"/>
      <c r="AA141" s="19" t="str">
        <f>IF(Table_Styles[[#This Row],[MT]]&lt;&gt;"",Table_Styles[[#This Row],[MT]],IF(Table_Styles[[#This Row],[MT Default]]&lt;&gt;"",Table_Styles[[#This Row],[MT Default]],""))</f>
        <v/>
      </c>
      <c r="AB141" s="59"/>
      <c r="AC141" s="41"/>
      <c r="AD141" s="19" t="str">
        <f>IF(Table_Styles[[#This Row],[MR]]&lt;&gt;"",Table_Styles[[#This Row],[MR]],IF(Table_Styles[[#This Row],[MR Default]]&lt;&gt;"",Table_Styles[[#This Row],[MR Default]],""))</f>
        <v/>
      </c>
      <c r="AE141" s="59"/>
      <c r="AF141" s="41"/>
      <c r="AG141" s="19" t="str">
        <f>IF(Table_Styles[[#This Row],[MB]]&lt;&gt;"",Table_Styles[[#This Row],[MB]],IF(Table_Styles[[#This Row],[MB Default]]&lt;&gt;"",Table_Styles[[#This Row],[MB Default]],""))</f>
        <v/>
      </c>
      <c r="AH141" s="59"/>
      <c r="AI141" s="41"/>
      <c r="AJ141" s="19" t="str">
        <f>IF(Table_Styles[[#This Row],[ML]]&lt;&gt;"",Table_Styles[[#This Row],[ML]],IF(Table_Styles[[#This Row],[ML Default]]&lt;&gt;"",Table_Styles[[#This Row],[ML Default]],""))</f>
        <v/>
      </c>
      <c r="AK141" s="59"/>
      <c r="AL141" s="41"/>
      <c r="AM141" s="19" t="str">
        <f>IF(Table_Styles[[#This Row],[PT]]&lt;&gt;"",Table_Styles[[#This Row],[PT]],IF(Table_Styles[[#This Row],[PT Default]]&lt;&gt;"",Table_Styles[[#This Row],[PT Default]],""))</f>
        <v/>
      </c>
      <c r="AN141" s="59"/>
      <c r="AO141" s="41"/>
      <c r="AP141" s="19" t="str">
        <f>IF(Table_Styles[[#This Row],[PR]]&lt;&gt;"",Table_Styles[[#This Row],[PR]],IF(Table_Styles[[#This Row],[PR Default]]&lt;&gt;"",Table_Styles[[#This Row],[PR Default]],""))</f>
        <v/>
      </c>
      <c r="AQ141" s="59"/>
      <c r="AR141" s="41"/>
      <c r="AS141" s="19" t="str">
        <f>IF(Table_Styles[[#This Row],[PB]]&lt;&gt;"",Table_Styles[[#This Row],[PB]],IF(Table_Styles[[#This Row],[PB Default]]&lt;&gt;"",Table_Styles[[#This Row],[PB Default]],""))</f>
        <v/>
      </c>
      <c r="AT141" s="59"/>
      <c r="AU141" s="41"/>
      <c r="AV141" s="19" t="str">
        <f>IF(Table_Styles[[#This Row],[PL]]&lt;&gt;"",Table_Styles[[#This Row],[PL]],IF(Table_Styles[[#This Row],[PL Default]]&lt;&gt;"",Table_Styles[[#This Row],[PL Default]],""))</f>
        <v/>
      </c>
      <c r="AW141" s="59"/>
      <c r="AX141" s="41"/>
      <c r="AY141" s="19" t="str">
        <f>IF(Table_Styles[[#This Row],[BT]]&lt;&gt;"",Table_Styles[[#This Row],[BT]],IF(Table_Styles[[#This Row],[BT Default]]&lt;&gt;"",Table_Styles[[#This Row],[BT Default]],""))</f>
        <v/>
      </c>
      <c r="AZ141" s="59"/>
      <c r="BA141" s="41"/>
      <c r="BB141" s="19" t="str">
        <f>IF(Table_Styles[[#This Row],[BR]]&lt;&gt;"",Table_Styles[[#This Row],[BR]],IF(Table_Styles[[#This Row],[BR Default]]&lt;&gt;"",Table_Styles[[#This Row],[BR Default]],""))</f>
        <v/>
      </c>
      <c r="BC141" s="59"/>
      <c r="BD141" s="93"/>
      <c r="BE141" s="19" t="str">
        <f>IF(Table_Styles[[#This Row],[BB]]&lt;&gt;"",Table_Styles[[#This Row],[BB]],IF(Table_Styles[[#This Row],[BB Default]]&lt;&gt;"",Table_Styles[[#This Row],[BB Default]],""))</f>
        <v/>
      </c>
      <c r="BF141" s="59"/>
      <c r="BG141" s="41"/>
      <c r="BH141" s="19" t="str">
        <f>IF(Table_Styles[[#This Row],[BL]]&lt;&gt;"",Table_Styles[[#This Row],[BL]],IF(Table_Styles[[#This Row],[BL Default]]&lt;&gt;"",Table_Styles[[#This Row],[BL Default]],""))</f>
        <v/>
      </c>
      <c r="BI141" s="41"/>
      <c r="BJ141" s="41"/>
      <c r="BK141" s="19" t="str">
        <f>IF(Table_Styles[[#This Row],[Width]]&lt;&gt;"",Table_Styles[[#This Row],[Width]],IF(Table_Styles[[#This Row],[Width Default]]&lt;&gt;"",Table_Styles[[#This Row],[Width Default]],""))</f>
        <v/>
      </c>
      <c r="BL141" s="41"/>
      <c r="BM141" s="41"/>
      <c r="BN141" s="19" t="str">
        <f>IF(Table_Styles[[#This Row],[Height]]&lt;&gt;"",Table_Styles[[#This Row],[Height]],IF(Table_Styles[[#This Row],[Height Default]]&lt;&gt;"",Table_Styles[[#This Row],[Height Default]],""))</f>
        <v/>
      </c>
      <c r="BO141" s="19"/>
      <c r="BP141" s="19"/>
      <c r="BQ141" s="19" t="str">
        <f>IF(Table_Styles[[#This Row],[Top]]&lt;&gt;"",Table_Styles[[#This Row],[Top]],IF(Table_Styles[[#This Row],[Top Default]]&lt;&gt;"",Table_Styles[[#This Row],[Top Default]],""))</f>
        <v/>
      </c>
      <c r="BR141" s="19"/>
      <c r="BS141" s="19"/>
      <c r="BT141" s="19" t="str">
        <f>IF(Table_Styles[[#This Row],[Right]]&lt;&gt;"",Table_Styles[[#This Row],[Right]],IF(Table_Styles[[#This Row],[Right Default]]&lt;&gt;"",Table_Styles[[#This Row],[Right Default]],""))</f>
        <v/>
      </c>
      <c r="BU141" s="19"/>
      <c r="BV141" s="19"/>
      <c r="BW141" s="19" t="str">
        <f>IF(Table_Styles[[#This Row],[Bottom]]&lt;&gt;"",Table_Styles[[#This Row],[Bottom]],IF(Table_Styles[[#This Row],[Bottom Default]]&lt;&gt;"",Table_Styles[[#This Row],[Bottom Default]],""))</f>
        <v/>
      </c>
      <c r="BX141" s="19"/>
      <c r="BY141" s="19"/>
      <c r="BZ141" s="19" t="str">
        <f>IF(Table_Styles[[#This Row],[Left]]&lt;&gt;"",Table_Styles[[#This Row],[Left]],IF(Table_Styles[[#This Row],[Left Default]]&lt;&gt;"",Table_Styles[[#This Row],[Left Default]],""))</f>
        <v/>
      </c>
      <c r="CA141" s="59"/>
      <c r="CB141" s="22" t="str">
        <f>IF(AND(Table_Styles[[#This Row],[Selector]]&lt;&gt;"",Table_Styles[[#This Row],[Font Family Used]]&lt;&gt;"",Table_Styles[[#This Row],[Font Weight Used]]&lt;&gt;""),Table_Styles[[#This Row],[Font Family Used]]&amp;" "&amp;Table_Styles[[#This Row],[Font Weight Used]],"")</f>
        <v/>
      </c>
      <c r="CC141" s="22" t="str">
        <f ca="1">IF(AND(Table_Styles[[#This Row],[Selector]],COUNTIF(OFFSET(CC:CC,0,0,ROW()-1,1),"="&amp;Table_Styles[[#This Row],[Font]])=0),Table_Styles[[#This Row],[Font]],"")</f>
        <v/>
      </c>
      <c r="CD141" s="22" t="str">
        <f ca="1">IF(Table_Styles[[#This Row],[Unique Font]]&lt;&gt;"",
"{""fontFamily"":"""&amp;Table_Styles[[#This Row],[Font Family Used]]&amp;""",""fontWeight"":"&amp;Table_Styles[[#This Row],[Font Weight Used]]&amp;"}","")</f>
        <v/>
      </c>
      <c r="CE14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22" t="str">
        <f>IF(AND(Table_Styles[[#This Row],[Selector]]&lt;&gt;"", Table_Styles[[#This Row],[Config Properties]]&lt;&gt;""),
Table_Styles[[#This Row],[Selector]]&amp;" { "&amp;Table_Styles[[#This Row],[Config Properties]]&amp;" }","")</f>
        <v/>
      </c>
      <c r="CG141" s="22" t="str">
        <f xml:space="preserve">
SUBSTITUTE(SUBSTITUTE(SUBSTITUTE(SUBSTITUTE(SUBSTITUTE(SUBSTITUTE(SUBSTITUTE(SUBSTITUTE(Table_Styles[[#This Row],[Config]],
" {","{"),
"{ ","{"),
" }","}"),
"} ","}"),
" ,",","),
", ",","),
" :",":"),
": ",":")</f>
        <v/>
      </c>
    </row>
    <row r="142" spans="2:85" ht="21" customHeight="1">
      <c r="B142" s="22" t="s">
        <v>1365</v>
      </c>
      <c r="C142" s="22" t="s">
        <v>1364</v>
      </c>
      <c r="D142" s="59"/>
      <c r="E142" s="41"/>
      <c r="F142" s="19" t="str">
        <f>IF(Table_Styles[[#This Row],[Font Family]]&lt;&gt;"",Table_Styles[[#This Row],[Font Family]],IF(Table_Styles[[#This Row],[Font Family Default]]&lt;&gt;"",Table_Styles[[#This Row],[Font Family Default]],""))</f>
        <v/>
      </c>
      <c r="G142" s="59"/>
      <c r="H142" s="41"/>
      <c r="I142" s="19" t="str">
        <f>IF(Table_Styles[[#This Row],[Font Size]]&lt;&gt;"",Table_Styles[[#This Row],[Font Size]],IF(Table_Styles[[#This Row],[Font Size Default]]&lt;&gt;"",Table_Styles[[#This Row],[Font Size Default]],""))</f>
        <v/>
      </c>
      <c r="J142" s="59"/>
      <c r="K142" s="41"/>
      <c r="L142" s="19" t="str">
        <f>IF(Table_Styles[[#This Row],[Font Weight]]&lt;&gt;"",Table_Styles[[#This Row],[Font Weight]],IF(Table_Styles[[#This Row],[Font Weight Default]]&lt;&gt;"",Table_Styles[[#This Row],[Font Weight Default]],""))</f>
        <v/>
      </c>
      <c r="M142" s="59"/>
      <c r="N142" s="41" t="str">
        <f>Colour_Foreground_1</f>
        <v>#2a2a2a</v>
      </c>
      <c r="O142" s="19" t="str">
        <f>IF(Table_Styles[[#This Row],[Colour]]&lt;&gt;"",Table_Styles[[#This Row],[Colour]],IF(Table_Styles[[#This Row],[Colour Default]]&lt;&gt;"",Table_Styles[[#This Row],[Colour Default]],""))</f>
        <v>#2a2a2a</v>
      </c>
      <c r="P142" s="59"/>
      <c r="Q142" s="41"/>
      <c r="R142" s="19" t="str">
        <f>IF(Table_Styles[[#This Row],[Background]]&lt;&gt;"",Table_Styles[[#This Row],[Background]],IF(Table_Styles[[#This Row],[Background Default]]&lt;&gt;"",Table_Styles[[#This Row],[Background Default]],""))</f>
        <v/>
      </c>
      <c r="S142" s="59"/>
      <c r="T142" s="41"/>
      <c r="U142" s="19" t="str">
        <f>IF(Table_Styles[[#This Row],[Border]]&lt;&gt;"",Table_Styles[[#This Row],[Border]],IF(Table_Styles[[#This Row],[Border Default]]&lt;&gt;"",Table_Styles[[#This Row],[Border Default]],""))</f>
        <v/>
      </c>
      <c r="V142" s="41"/>
      <c r="W142" s="41"/>
      <c r="X142" s="19" t="str">
        <f>IF(Table_Styles[[#This Row],[Border Radius]]&lt;&gt;"",Table_Styles[[#This Row],[Border Radius]],IF(Table_Styles[[#This Row],[Border Radius Default]]&lt;&gt;"",Table_Styles[[#This Row],[Border Radius Default]],""))</f>
        <v/>
      </c>
      <c r="Y142" s="59"/>
      <c r="Z142" s="41"/>
      <c r="AA142" s="19" t="str">
        <f>IF(Table_Styles[[#This Row],[MT]]&lt;&gt;"",Table_Styles[[#This Row],[MT]],IF(Table_Styles[[#This Row],[MT Default]]&lt;&gt;"",Table_Styles[[#This Row],[MT Default]],""))</f>
        <v/>
      </c>
      <c r="AB142" s="59"/>
      <c r="AC142" s="41"/>
      <c r="AD142" s="19" t="str">
        <f>IF(Table_Styles[[#This Row],[MR]]&lt;&gt;"",Table_Styles[[#This Row],[MR]],IF(Table_Styles[[#This Row],[MR Default]]&lt;&gt;"",Table_Styles[[#This Row],[MR Default]],""))</f>
        <v/>
      </c>
      <c r="AE142" s="59"/>
      <c r="AF142" s="41"/>
      <c r="AG142" s="19" t="str">
        <f>IF(Table_Styles[[#This Row],[MB]]&lt;&gt;"",Table_Styles[[#This Row],[MB]],IF(Table_Styles[[#This Row],[MB Default]]&lt;&gt;"",Table_Styles[[#This Row],[MB Default]],""))</f>
        <v/>
      </c>
      <c r="AH142" s="59"/>
      <c r="AI142" s="41"/>
      <c r="AJ142" s="19" t="str">
        <f>IF(Table_Styles[[#This Row],[ML]]&lt;&gt;"",Table_Styles[[#This Row],[ML]],IF(Table_Styles[[#This Row],[ML Default]]&lt;&gt;"",Table_Styles[[#This Row],[ML Default]],""))</f>
        <v/>
      </c>
      <c r="AK142" s="59"/>
      <c r="AL142" s="41"/>
      <c r="AM142" s="19" t="str">
        <f>IF(Table_Styles[[#This Row],[PT]]&lt;&gt;"",Table_Styles[[#This Row],[PT]],IF(Table_Styles[[#This Row],[PT Default]]&lt;&gt;"",Table_Styles[[#This Row],[PT Default]],""))</f>
        <v/>
      </c>
      <c r="AN142" s="59"/>
      <c r="AO142" s="41"/>
      <c r="AP142" s="19" t="str">
        <f>IF(Table_Styles[[#This Row],[PR]]&lt;&gt;"",Table_Styles[[#This Row],[PR]],IF(Table_Styles[[#This Row],[PR Default]]&lt;&gt;"",Table_Styles[[#This Row],[PR Default]],""))</f>
        <v/>
      </c>
      <c r="AQ142" s="59"/>
      <c r="AR142" s="41"/>
      <c r="AS142" s="19" t="str">
        <f>IF(Table_Styles[[#This Row],[PB]]&lt;&gt;"",Table_Styles[[#This Row],[PB]],IF(Table_Styles[[#This Row],[PB Default]]&lt;&gt;"",Table_Styles[[#This Row],[PB Default]],""))</f>
        <v/>
      </c>
      <c r="AT142" s="59"/>
      <c r="AU142" s="41"/>
      <c r="AV142" s="19" t="str">
        <f>IF(Table_Styles[[#This Row],[PL]]&lt;&gt;"",Table_Styles[[#This Row],[PL]],IF(Table_Styles[[#This Row],[PL Default]]&lt;&gt;"",Table_Styles[[#This Row],[PL Default]],""))</f>
        <v/>
      </c>
      <c r="AW142" s="59"/>
      <c r="AX142" s="41"/>
      <c r="AY142" s="19" t="str">
        <f>IF(Table_Styles[[#This Row],[BT]]&lt;&gt;"",Table_Styles[[#This Row],[BT]],IF(Table_Styles[[#This Row],[BT Default]]&lt;&gt;"",Table_Styles[[#This Row],[BT Default]],""))</f>
        <v/>
      </c>
      <c r="AZ142" s="59"/>
      <c r="BA142" s="41"/>
      <c r="BB142" s="19" t="str">
        <f>IF(Table_Styles[[#This Row],[BR]]&lt;&gt;"",Table_Styles[[#This Row],[BR]],IF(Table_Styles[[#This Row],[BR Default]]&lt;&gt;"",Table_Styles[[#This Row],[BR Default]],""))</f>
        <v/>
      </c>
      <c r="BC142" s="59"/>
      <c r="BD142" s="189" t="s">
        <v>1367</v>
      </c>
      <c r="BE142" s="19" t="str">
        <f>IF(Table_Styles[[#This Row],[BB]]&lt;&gt;"",Table_Styles[[#This Row],[BB]],IF(Table_Styles[[#This Row],[BB Default]]&lt;&gt;"",Table_Styles[[#This Row],[BB Default]],""))</f>
        <v>4px solid #e0e0e0</v>
      </c>
      <c r="BF142" s="59"/>
      <c r="BG142" s="41"/>
      <c r="BH142" s="19" t="str">
        <f>IF(Table_Styles[[#This Row],[BL]]&lt;&gt;"",Table_Styles[[#This Row],[BL]],IF(Table_Styles[[#This Row],[BL Default]]&lt;&gt;"",Table_Styles[[#This Row],[BL Default]],""))</f>
        <v/>
      </c>
      <c r="BI142" s="41"/>
      <c r="BJ142" s="41"/>
      <c r="BK142" s="19" t="str">
        <f>IF(Table_Styles[[#This Row],[Width]]&lt;&gt;"",Table_Styles[[#This Row],[Width]],IF(Table_Styles[[#This Row],[Width Default]]&lt;&gt;"",Table_Styles[[#This Row],[Width Default]],""))</f>
        <v/>
      </c>
      <c r="BL142" s="41"/>
      <c r="BM142" s="41"/>
      <c r="BN142" s="19" t="str">
        <f>IF(Table_Styles[[#This Row],[Height]]&lt;&gt;"",Table_Styles[[#This Row],[Height]],IF(Table_Styles[[#This Row],[Height Default]]&lt;&gt;"",Table_Styles[[#This Row],[Height Default]],""))</f>
        <v/>
      </c>
      <c r="BO142" s="19"/>
      <c r="BP142" s="19"/>
      <c r="BQ142" s="19" t="str">
        <f>IF(Table_Styles[[#This Row],[Top]]&lt;&gt;"",Table_Styles[[#This Row],[Top]],IF(Table_Styles[[#This Row],[Top Default]]&lt;&gt;"",Table_Styles[[#This Row],[Top Default]],""))</f>
        <v/>
      </c>
      <c r="BR142" s="19"/>
      <c r="BS142" s="19"/>
      <c r="BT142" s="19" t="str">
        <f>IF(Table_Styles[[#This Row],[Right]]&lt;&gt;"",Table_Styles[[#This Row],[Right]],IF(Table_Styles[[#This Row],[Right Default]]&lt;&gt;"",Table_Styles[[#This Row],[Right Default]],""))</f>
        <v/>
      </c>
      <c r="BU142" s="19"/>
      <c r="BV142" s="19"/>
      <c r="BW142" s="19" t="str">
        <f>IF(Table_Styles[[#This Row],[Bottom]]&lt;&gt;"",Table_Styles[[#This Row],[Bottom]],IF(Table_Styles[[#This Row],[Bottom Default]]&lt;&gt;"",Table_Styles[[#This Row],[Bottom Default]],""))</f>
        <v/>
      </c>
      <c r="BX142" s="19"/>
      <c r="BY142" s="19"/>
      <c r="BZ142" s="19" t="str">
        <f>IF(Table_Styles[[#This Row],[Left]]&lt;&gt;"",Table_Styles[[#This Row],[Left]],IF(Table_Styles[[#This Row],[Left Default]]&lt;&gt;"",Table_Styles[[#This Row],[Left Default]],""))</f>
        <v/>
      </c>
      <c r="CA142" s="59"/>
      <c r="CB142" s="22" t="str">
        <f>IF(AND(Table_Styles[[#This Row],[Selector]]&lt;&gt;"",Table_Styles[[#This Row],[Font Family Used]]&lt;&gt;"",Table_Styles[[#This Row],[Font Weight Used]]&lt;&gt;""),Table_Styles[[#This Row],[Font Family Used]]&amp;" "&amp;Table_Styles[[#This Row],[Font Weight Used]],"")</f>
        <v/>
      </c>
      <c r="CC142" s="22" t="str">
        <f ca="1">IF(AND(Table_Styles[[#This Row],[Selector]],COUNTIF(OFFSET(CC:CC,0,0,ROW()-1,1),"="&amp;Table_Styles[[#This Row],[Font]])=0),Table_Styles[[#This Row],[Font]],"")</f>
        <v/>
      </c>
      <c r="CD142" s="22" t="str">
        <f ca="1">IF(Table_Styles[[#This Row],[Unique Font]]&lt;&gt;"",
"{""fontFamily"":"""&amp;Table_Styles[[#This Row],[Font Family Used]]&amp;""",""fontWeight"":"&amp;Table_Styles[[#This Row],[Font Weight Used]]&amp;"}","")</f>
        <v/>
      </c>
      <c r="CE14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#2a2a2a;border-bottom: 4px solid #e0e0e0</v>
      </c>
      <c r="CF142" s="22" t="str">
        <f>IF(AND(Table_Styles[[#This Row],[Selector]]&lt;&gt;"", Table_Styles[[#This Row],[Config Properties]]&lt;&gt;""),
Table_Styles[[#This Row],[Selector]]&amp;" { "&amp;Table_Styles[[#This Row],[Config Properties]]&amp;" }","")</f>
        <v>nav#progress-bar h4.completed { color: #2a2a2a;border-bottom: 4px solid #e0e0e0 }</v>
      </c>
      <c r="CG142" s="22" t="str">
        <f xml:space="preserve">
SUBSTITUTE(SUBSTITUTE(SUBSTITUTE(SUBSTITUTE(SUBSTITUTE(SUBSTITUTE(SUBSTITUTE(SUBSTITUTE(Table_Styles[[#This Row],[Config]],
" {","{"),
"{ ","{"),
" }","}"),
"} ","}"),
" ,",","),
", ",","),
" :",":"),
": ",":")</f>
        <v>nav#progress-bar h4.completed{color:#2a2a2a;border-bottom:4px solid #e0e0e0}</v>
      </c>
    </row>
    <row r="143" spans="2:85" ht="21" customHeight="1">
      <c r="B143" s="22" t="s">
        <v>1270</v>
      </c>
      <c r="C143" s="22" t="s">
        <v>1271</v>
      </c>
      <c r="D143" s="59"/>
      <c r="E143" s="41"/>
      <c r="F143" s="19" t="str">
        <f>IF(Table_Styles[[#This Row],[Font Family]]&lt;&gt;"",Table_Styles[[#This Row],[Font Family]],IF(Table_Styles[[#This Row],[Font Family Default]]&lt;&gt;"",Table_Styles[[#This Row],[Font Family Default]],""))</f>
        <v/>
      </c>
      <c r="G143" s="59"/>
      <c r="H143" s="41"/>
      <c r="I143" s="19" t="str">
        <f>IF(Table_Styles[[#This Row],[Font Size]]&lt;&gt;"",Table_Styles[[#This Row],[Font Size]],IF(Table_Styles[[#This Row],[Font Size Default]]&lt;&gt;"",Table_Styles[[#This Row],[Font Size Default]],""))</f>
        <v/>
      </c>
      <c r="J143" s="59"/>
      <c r="K143" s="41"/>
      <c r="L143" s="19" t="str">
        <f>IF(Table_Styles[[#This Row],[Font Weight]]&lt;&gt;"",Table_Styles[[#This Row],[Font Weight]],IF(Table_Styles[[#This Row],[Font Weight Default]]&lt;&gt;"",Table_Styles[[#This Row],[Font Weight Default]],""))</f>
        <v/>
      </c>
      <c r="M143" s="59"/>
      <c r="N143" s="93"/>
      <c r="O143" s="19" t="str">
        <f>IF(Table_Styles[[#This Row],[Colour]]&lt;&gt;"",Table_Styles[[#This Row],[Colour]],IF(Table_Styles[[#This Row],[Colour Default]]&lt;&gt;"",Table_Styles[[#This Row],[Colour Default]],""))</f>
        <v/>
      </c>
      <c r="P143" s="59"/>
      <c r="Q143" s="41"/>
      <c r="R143" s="19" t="str">
        <f>IF(Table_Styles[[#This Row],[Background]]&lt;&gt;"",Table_Styles[[#This Row],[Background]],IF(Table_Styles[[#This Row],[Background Default]]&lt;&gt;"",Table_Styles[[#This Row],[Background Default]],""))</f>
        <v/>
      </c>
      <c r="S143" s="59"/>
      <c r="T143" s="41"/>
      <c r="U143" s="19" t="str">
        <f>IF(Table_Styles[[#This Row],[Border]]&lt;&gt;"",Table_Styles[[#This Row],[Border]],IF(Table_Styles[[#This Row],[Border Default]]&lt;&gt;"",Table_Styles[[#This Row],[Border Default]],""))</f>
        <v/>
      </c>
      <c r="V143" s="41"/>
      <c r="W143" s="41"/>
      <c r="X143" s="19" t="str">
        <f>IF(Table_Styles[[#This Row],[Border Radius]]&lt;&gt;"",Table_Styles[[#This Row],[Border Radius]],IF(Table_Styles[[#This Row],[Border Radius Default]]&lt;&gt;"",Table_Styles[[#This Row],[Border Radius Default]],""))</f>
        <v/>
      </c>
      <c r="Y143" s="59"/>
      <c r="Z143" s="41"/>
      <c r="AA143" s="19" t="str">
        <f>IF(Table_Styles[[#This Row],[MT]]&lt;&gt;"",Table_Styles[[#This Row],[MT]],IF(Table_Styles[[#This Row],[MT Default]]&lt;&gt;"",Table_Styles[[#This Row],[MT Default]],""))</f>
        <v/>
      </c>
      <c r="AB143" s="59"/>
      <c r="AC143" s="41"/>
      <c r="AD143" s="19" t="str">
        <f>IF(Table_Styles[[#This Row],[MR]]&lt;&gt;"",Table_Styles[[#This Row],[MR]],IF(Table_Styles[[#This Row],[MR Default]]&lt;&gt;"",Table_Styles[[#This Row],[MR Default]],""))</f>
        <v/>
      </c>
      <c r="AE143" s="59"/>
      <c r="AF143" s="41"/>
      <c r="AG143" s="19" t="str">
        <f>IF(Table_Styles[[#This Row],[MB]]&lt;&gt;"",Table_Styles[[#This Row],[MB]],IF(Table_Styles[[#This Row],[MB Default]]&lt;&gt;"",Table_Styles[[#This Row],[MB Default]],""))</f>
        <v/>
      </c>
      <c r="AH143" s="59"/>
      <c r="AI143" s="41"/>
      <c r="AJ143" s="19" t="str">
        <f>IF(Table_Styles[[#This Row],[ML]]&lt;&gt;"",Table_Styles[[#This Row],[ML]],IF(Table_Styles[[#This Row],[ML Default]]&lt;&gt;"",Table_Styles[[#This Row],[ML Default]],""))</f>
        <v/>
      </c>
      <c r="AK143" s="59"/>
      <c r="AL143" s="41"/>
      <c r="AM143" s="19" t="str">
        <f>IF(Table_Styles[[#This Row],[PT]]&lt;&gt;"",Table_Styles[[#This Row],[PT]],IF(Table_Styles[[#This Row],[PT Default]]&lt;&gt;"",Table_Styles[[#This Row],[PT Default]],""))</f>
        <v/>
      </c>
      <c r="AN143" s="59"/>
      <c r="AO143" s="41"/>
      <c r="AP143" s="19" t="str">
        <f>IF(Table_Styles[[#This Row],[PR]]&lt;&gt;"",Table_Styles[[#This Row],[PR]],IF(Table_Styles[[#This Row],[PR Default]]&lt;&gt;"",Table_Styles[[#This Row],[PR Default]],""))</f>
        <v/>
      </c>
      <c r="AQ143" s="59"/>
      <c r="AR143" s="41"/>
      <c r="AS143" s="19" t="str">
        <f>IF(Table_Styles[[#This Row],[PB]]&lt;&gt;"",Table_Styles[[#This Row],[PB]],IF(Table_Styles[[#This Row],[PB Default]]&lt;&gt;"",Table_Styles[[#This Row],[PB Default]],""))</f>
        <v/>
      </c>
      <c r="AT143" s="59"/>
      <c r="AU143" s="41"/>
      <c r="AV143" s="19" t="str">
        <f>IF(Table_Styles[[#This Row],[PL]]&lt;&gt;"",Table_Styles[[#This Row],[PL]],IF(Table_Styles[[#This Row],[PL Default]]&lt;&gt;"",Table_Styles[[#This Row],[PL Default]],""))</f>
        <v/>
      </c>
      <c r="AW143" s="59"/>
      <c r="AX143" s="41"/>
      <c r="AY143" s="19" t="str">
        <f>IF(Table_Styles[[#This Row],[BT]]&lt;&gt;"",Table_Styles[[#This Row],[BT]],IF(Table_Styles[[#This Row],[BT Default]]&lt;&gt;"",Table_Styles[[#This Row],[BT Default]],""))</f>
        <v/>
      </c>
      <c r="AZ143" s="59"/>
      <c r="BA143" s="41"/>
      <c r="BB143" s="19" t="str">
        <f>IF(Table_Styles[[#This Row],[BR]]&lt;&gt;"",Table_Styles[[#This Row],[BR]],IF(Table_Styles[[#This Row],[BR Default]]&lt;&gt;"",Table_Styles[[#This Row],[BR Default]],""))</f>
        <v/>
      </c>
      <c r="BC143" s="59"/>
      <c r="BD143" s="93"/>
      <c r="BE143" s="19" t="str">
        <f>IF(Table_Styles[[#This Row],[BB]]&lt;&gt;"",Table_Styles[[#This Row],[BB]],IF(Table_Styles[[#This Row],[BB Default]]&lt;&gt;"",Table_Styles[[#This Row],[BB Default]],""))</f>
        <v/>
      </c>
      <c r="BF143" s="59"/>
      <c r="BG143" s="41"/>
      <c r="BH143" s="19" t="str">
        <f>IF(Table_Styles[[#This Row],[BL]]&lt;&gt;"",Table_Styles[[#This Row],[BL]],IF(Table_Styles[[#This Row],[BL Default]]&lt;&gt;"",Table_Styles[[#This Row],[BL Default]],""))</f>
        <v/>
      </c>
      <c r="BI143" s="41"/>
      <c r="BJ143" s="41" t="s">
        <v>375</v>
      </c>
      <c r="BK143" s="19" t="str">
        <f>IF(Table_Styles[[#This Row],[Width]]&lt;&gt;"",Table_Styles[[#This Row],[Width]],IF(Table_Styles[[#This Row],[Width Default]]&lt;&gt;"",Table_Styles[[#This Row],[Width Default]],""))</f>
        <v>25px</v>
      </c>
      <c r="BL143" s="41"/>
      <c r="BM143" s="41"/>
      <c r="BN143" s="19" t="str">
        <f>IF(Table_Styles[[#This Row],[Height]]&lt;&gt;"",Table_Styles[[#This Row],[Height]],IF(Table_Styles[[#This Row],[Height Default]]&lt;&gt;"",Table_Styles[[#This Row],[Height Default]],""))</f>
        <v/>
      </c>
      <c r="BO143" s="19"/>
      <c r="BP143" s="19"/>
      <c r="BQ143" s="19" t="str">
        <f>IF(Table_Styles[[#This Row],[Top]]&lt;&gt;"",Table_Styles[[#This Row],[Top]],IF(Table_Styles[[#This Row],[Top Default]]&lt;&gt;"",Table_Styles[[#This Row],[Top Default]],""))</f>
        <v/>
      </c>
      <c r="BR143" s="19"/>
      <c r="BS143" s="19"/>
      <c r="BT143" s="19" t="str">
        <f>IF(Table_Styles[[#This Row],[Right]]&lt;&gt;"",Table_Styles[[#This Row],[Right]],IF(Table_Styles[[#This Row],[Right Default]]&lt;&gt;"",Table_Styles[[#This Row],[Right Default]],""))</f>
        <v/>
      </c>
      <c r="BU143" s="19"/>
      <c r="BV143" s="19"/>
      <c r="BW143" s="19" t="str">
        <f>IF(Table_Styles[[#This Row],[Bottom]]&lt;&gt;"",Table_Styles[[#This Row],[Bottom]],IF(Table_Styles[[#This Row],[Bottom Default]]&lt;&gt;"",Table_Styles[[#This Row],[Bottom Default]],""))</f>
        <v/>
      </c>
      <c r="BX143" s="19"/>
      <c r="BY143" s="19"/>
      <c r="BZ143" s="19" t="str">
        <f>IF(Table_Styles[[#This Row],[Left]]&lt;&gt;"",Table_Styles[[#This Row],[Left]],IF(Table_Styles[[#This Row],[Left Default]]&lt;&gt;"",Table_Styles[[#This Row],[Left Default]],""))</f>
        <v/>
      </c>
      <c r="CA143" s="59"/>
      <c r="CB143" s="22" t="str">
        <f>IF(AND(Table_Styles[[#This Row],[Selector]]&lt;&gt;"",Table_Styles[[#This Row],[Font Family Used]]&lt;&gt;"",Table_Styles[[#This Row],[Font Weight Used]]&lt;&gt;""),Table_Styles[[#This Row],[Font Family Used]]&amp;" "&amp;Table_Styles[[#This Row],[Font Weight Used]],"")</f>
        <v/>
      </c>
      <c r="CC143" s="22" t="str">
        <f ca="1">IF(AND(Table_Styles[[#This Row],[Selector]],COUNTIF(OFFSET(CC:CC,0,0,ROW()-1,1),"="&amp;Table_Styles[[#This Row],[Font]])=0),Table_Styles[[#This Row],[Font]],"")</f>
        <v/>
      </c>
      <c r="CD143" s="22" t="str">
        <f ca="1">IF(Table_Styles[[#This Row],[Unique Font]]&lt;&gt;"",
"{""fontFamily"":"""&amp;Table_Styles[[#This Row],[Font Family Used]]&amp;""",""fontWeight"":"&amp;Table_Styles[[#This Row],[Font Weight Used]]&amp;"}","")</f>
        <v/>
      </c>
      <c r="CE14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width: 25px</v>
      </c>
      <c r="CF143" s="22" t="str">
        <f>IF(AND(Table_Styles[[#This Row],[Selector]]&lt;&gt;"", Table_Styles[[#This Row],[Config Properties]]&lt;&gt;""),
Table_Styles[[#This Row],[Selector]]&amp;" { "&amp;Table_Styles[[#This Row],[Config Properties]]&amp;" }","")</f>
        <v>nav#progress-bar h4.removed-items { width: 25px }</v>
      </c>
      <c r="CG143" s="22" t="str">
        <f xml:space="preserve">
SUBSTITUTE(SUBSTITUTE(SUBSTITUTE(SUBSTITUTE(SUBSTITUTE(SUBSTITUTE(SUBSTITUTE(SUBSTITUTE(Table_Styles[[#This Row],[Config]],
" {","{"),
"{ ","{"),
" }","}"),
"} ","}"),
" ,",","),
", ",","),
" :",":"),
": ",":")</f>
        <v>nav#progress-bar h4.removed-items{width:25px}</v>
      </c>
    </row>
    <row r="144" spans="2:85" ht="29.25" thickBot="1">
      <c r="B144" s="65" t="s">
        <v>329</v>
      </c>
      <c r="C144" s="65"/>
      <c r="D144" s="76"/>
      <c r="E144" s="76"/>
      <c r="F144" s="65" t="str">
        <f>IF(Table_Styles[[#This Row],[Font Family]]&lt;&gt;"",Table_Styles[[#This Row],[Font Family]],IF(Table_Styles[[#This Row],[Font Family Default]]&lt;&gt;"",Table_Styles[[#This Row],[Font Family Default]],""))</f>
        <v/>
      </c>
      <c r="G144" s="76"/>
      <c r="H144" s="76"/>
      <c r="I144" s="65" t="str">
        <f>IF(Table_Styles[[#This Row],[Font Size]]&lt;&gt;"",Table_Styles[[#This Row],[Font Size]],IF(Table_Styles[[#This Row],[Font Size Default]]&lt;&gt;"",Table_Styles[[#This Row],[Font Size Default]],""))</f>
        <v/>
      </c>
      <c r="J144" s="76"/>
      <c r="K144" s="76"/>
      <c r="L144" s="65" t="str">
        <f>IF(Table_Styles[[#This Row],[Font Weight]]&lt;&gt;"",Table_Styles[[#This Row],[Font Weight]],IF(Table_Styles[[#This Row],[Font Weight Default]]&lt;&gt;"",Table_Styles[[#This Row],[Font Weight Default]],""))</f>
        <v/>
      </c>
      <c r="M144" s="76"/>
      <c r="N144" s="76"/>
      <c r="O144" s="65" t="str">
        <f>IF(Table_Styles[[#This Row],[Colour]]&lt;&gt;"",Table_Styles[[#This Row],[Colour]],IF(Table_Styles[[#This Row],[Colour Default]]&lt;&gt;"",Table_Styles[[#This Row],[Colour Default]],""))</f>
        <v/>
      </c>
      <c r="P144" s="76"/>
      <c r="Q144" s="76"/>
      <c r="R144" s="65" t="str">
        <f>IF(Table_Styles[[#This Row],[Background]]&lt;&gt;"",Table_Styles[[#This Row],[Background]],IF(Table_Styles[[#This Row],[Background Default]]&lt;&gt;"",Table_Styles[[#This Row],[Background Default]],""))</f>
        <v/>
      </c>
      <c r="S144" s="76"/>
      <c r="T144" s="76"/>
      <c r="U144" s="65" t="str">
        <f>IF(Table_Styles[[#This Row],[Border]]&lt;&gt;"",Table_Styles[[#This Row],[Border]],IF(Table_Styles[[#This Row],[Border Default]]&lt;&gt;"",Table_Styles[[#This Row],[Border Default]],""))</f>
        <v/>
      </c>
      <c r="V144" s="76"/>
      <c r="W144" s="76"/>
      <c r="X144" s="65" t="str">
        <f>IF(Table_Styles[[#This Row],[Border Radius]]&lt;&gt;"",Table_Styles[[#This Row],[Border Radius]],IF(Table_Styles[[#This Row],[Border Radius Default]]&lt;&gt;"",Table_Styles[[#This Row],[Border Radius Default]],""))</f>
        <v/>
      </c>
      <c r="Y144" s="76"/>
      <c r="Z144" s="76"/>
      <c r="AA144" s="65" t="str">
        <f>IF(Table_Styles[[#This Row],[MT]]&lt;&gt;"",Table_Styles[[#This Row],[MT]],IF(Table_Styles[[#This Row],[MT Default]]&lt;&gt;"",Table_Styles[[#This Row],[MT Default]],""))</f>
        <v/>
      </c>
      <c r="AB144" s="76"/>
      <c r="AC144" s="76"/>
      <c r="AD144" s="65" t="str">
        <f>IF(Table_Styles[[#This Row],[MR]]&lt;&gt;"",Table_Styles[[#This Row],[MR]],IF(Table_Styles[[#This Row],[MR Default]]&lt;&gt;"",Table_Styles[[#This Row],[MR Default]],""))</f>
        <v/>
      </c>
      <c r="AE144" s="76"/>
      <c r="AF144" s="76"/>
      <c r="AG144" s="65" t="str">
        <f>IF(Table_Styles[[#This Row],[MB]]&lt;&gt;"",Table_Styles[[#This Row],[MB]],IF(Table_Styles[[#This Row],[MB Default]]&lt;&gt;"",Table_Styles[[#This Row],[MB Default]],""))</f>
        <v/>
      </c>
      <c r="AH144" s="76"/>
      <c r="AI144" s="76"/>
      <c r="AJ144" s="65" t="str">
        <f>IF(Table_Styles[[#This Row],[ML]]&lt;&gt;"",Table_Styles[[#This Row],[ML]],IF(Table_Styles[[#This Row],[ML Default]]&lt;&gt;"",Table_Styles[[#This Row],[ML Default]],""))</f>
        <v/>
      </c>
      <c r="AK144" s="76"/>
      <c r="AL144" s="76"/>
      <c r="AM144" s="65" t="str">
        <f>IF(Table_Styles[[#This Row],[PT]]&lt;&gt;"",Table_Styles[[#This Row],[PT]],IF(Table_Styles[[#This Row],[PT Default]]&lt;&gt;"",Table_Styles[[#This Row],[PT Default]],""))</f>
        <v/>
      </c>
      <c r="AN144" s="76"/>
      <c r="AO144" s="76"/>
      <c r="AP144" s="65" t="str">
        <f>IF(Table_Styles[[#This Row],[PR]]&lt;&gt;"",Table_Styles[[#This Row],[PR]],IF(Table_Styles[[#This Row],[PR Default]]&lt;&gt;"",Table_Styles[[#This Row],[PR Default]],""))</f>
        <v/>
      </c>
      <c r="AQ144" s="76"/>
      <c r="AR144" s="76"/>
      <c r="AS144" s="65" t="str">
        <f>IF(Table_Styles[[#This Row],[PB]]&lt;&gt;"",Table_Styles[[#This Row],[PB]],IF(Table_Styles[[#This Row],[PB Default]]&lt;&gt;"",Table_Styles[[#This Row],[PB Default]],""))</f>
        <v/>
      </c>
      <c r="AT144" s="76"/>
      <c r="AU144" s="76"/>
      <c r="AV144" s="65" t="str">
        <f>IF(Table_Styles[[#This Row],[PL]]&lt;&gt;"",Table_Styles[[#This Row],[PL]],IF(Table_Styles[[#This Row],[PL Default]]&lt;&gt;"",Table_Styles[[#This Row],[PL Default]],""))</f>
        <v/>
      </c>
      <c r="AW144" s="76"/>
      <c r="AX144" s="76"/>
      <c r="AY144" s="65" t="str">
        <f>IF(Table_Styles[[#This Row],[BT]]&lt;&gt;"",Table_Styles[[#This Row],[BT]],IF(Table_Styles[[#This Row],[BT Default]]&lt;&gt;"",Table_Styles[[#This Row],[BT Default]],""))</f>
        <v/>
      </c>
      <c r="AZ144" s="76"/>
      <c r="BA144" s="76"/>
      <c r="BB144" s="65" t="str">
        <f>IF(Table_Styles[[#This Row],[BR]]&lt;&gt;"",Table_Styles[[#This Row],[BR]],IF(Table_Styles[[#This Row],[BR Default]]&lt;&gt;"",Table_Styles[[#This Row],[BR Default]],""))</f>
        <v/>
      </c>
      <c r="BC144" s="76"/>
      <c r="BD144" s="76"/>
      <c r="BE144" s="65" t="str">
        <f>IF(Table_Styles[[#This Row],[BB]]&lt;&gt;"",Table_Styles[[#This Row],[BB]],IF(Table_Styles[[#This Row],[BB Default]]&lt;&gt;"",Table_Styles[[#This Row],[BB Default]],""))</f>
        <v/>
      </c>
      <c r="BF144" s="76"/>
      <c r="BG144" s="76"/>
      <c r="BH144" s="65" t="str">
        <f>IF(Table_Styles[[#This Row],[BL]]&lt;&gt;"",Table_Styles[[#This Row],[BL]],IF(Table_Styles[[#This Row],[BL Default]]&lt;&gt;"",Table_Styles[[#This Row],[BL Default]],""))</f>
        <v/>
      </c>
      <c r="BI144" s="76"/>
      <c r="BJ144" s="76"/>
      <c r="BK144" s="65" t="str">
        <f>IF(Table_Styles[[#This Row],[Width]]&lt;&gt;"",Table_Styles[[#This Row],[Width]],IF(Table_Styles[[#This Row],[Width Default]]&lt;&gt;"",Table_Styles[[#This Row],[Width Default]],""))</f>
        <v/>
      </c>
      <c r="BL144" s="76"/>
      <c r="BM144" s="76"/>
      <c r="BN144" s="65" t="str">
        <f>IF(Table_Styles[[#This Row],[Height]]&lt;&gt;"",Table_Styles[[#This Row],[Height]],IF(Table_Styles[[#This Row],[Height Default]]&lt;&gt;"",Table_Styles[[#This Row],[Height Default]],""))</f>
        <v/>
      </c>
      <c r="BO144" s="65"/>
      <c r="BP144" s="65"/>
      <c r="BQ144" s="65" t="str">
        <f>IF(Table_Styles[[#This Row],[Top]]&lt;&gt;"",Table_Styles[[#This Row],[Top]],IF(Table_Styles[[#This Row],[Top Default]]&lt;&gt;"",Table_Styles[[#This Row],[Top Default]],""))</f>
        <v/>
      </c>
      <c r="BR144" s="65"/>
      <c r="BS144" s="65"/>
      <c r="BT144" s="65" t="str">
        <f>IF(Table_Styles[[#This Row],[Right]]&lt;&gt;"",Table_Styles[[#This Row],[Right]],IF(Table_Styles[[#This Row],[Right Default]]&lt;&gt;"",Table_Styles[[#This Row],[Right Default]],""))</f>
        <v/>
      </c>
      <c r="BU144" s="65"/>
      <c r="BV144" s="65"/>
      <c r="BW144" s="65" t="str">
        <f>IF(Table_Styles[[#This Row],[Bottom]]&lt;&gt;"",Table_Styles[[#This Row],[Bottom]],IF(Table_Styles[[#This Row],[Bottom Default]]&lt;&gt;"",Table_Styles[[#This Row],[Bottom Default]],""))</f>
        <v/>
      </c>
      <c r="BX144" s="65"/>
      <c r="BY144" s="65"/>
      <c r="BZ144" s="65" t="str">
        <f>IF(Table_Styles[[#This Row],[Left]]&lt;&gt;"",Table_Styles[[#This Row],[Left]],IF(Table_Styles[[#This Row],[Left Default]]&lt;&gt;"",Table_Styles[[#This Row],[Left Default]],""))</f>
        <v/>
      </c>
      <c r="CA144" s="76"/>
      <c r="CB144" s="65" t="str">
        <f>IF(AND(Table_Styles[[#This Row],[Selector]]&lt;&gt;"",Table_Styles[[#This Row],[Font Family Used]]&lt;&gt;"",Table_Styles[[#This Row],[Font Weight Used]]&lt;&gt;""),Table_Styles[[#This Row],[Font Family Used]]&amp;" "&amp;Table_Styles[[#This Row],[Font Weight Used]],"")</f>
        <v/>
      </c>
      <c r="CC144" s="65" t="str">
        <f ca="1">IF(AND(Table_Styles[[#This Row],[Selector]],COUNTIF(OFFSET(CC:CC,0,0,ROW()-1,1),"="&amp;Table_Styles[[#This Row],[Font]])=0),Table_Styles[[#This Row],[Font]],"")</f>
        <v/>
      </c>
      <c r="CD144" s="65" t="str">
        <f ca="1">IF(Table_Styles[[#This Row],[Unique Font]]&lt;&gt;"",
"{""fontFamily"":"""&amp;Table_Styles[[#This Row],[Font Family Used]]&amp;""",""fontWeight"":"&amp;Table_Styles[[#This Row],[Font Weight Used]]&amp;"}","")</f>
        <v/>
      </c>
      <c r="CE144" s="6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4" s="65" t="str">
        <f>IF(AND(Table_Styles[[#This Row],[Selector]]&lt;&gt;"", Table_Styles[[#This Row],[Config Properties]]&lt;&gt;""),
Table_Styles[[#This Row],[Selector]]&amp;" { "&amp;Table_Styles[[#This Row],[Config Properties]]&amp;" }","")</f>
        <v/>
      </c>
      <c r="CG144" s="65" t="str">
        <f xml:space="preserve">
SUBSTITUTE(SUBSTITUTE(SUBSTITUTE(SUBSTITUTE(SUBSTITUTE(SUBSTITUTE(SUBSTITUTE(SUBSTITUTE(Table_Styles[[#This Row],[Config]],
" {","{"),
"{ ","{"),
" }","}"),
"} ","}"),
" ,",","),
", ",","),
" :",":"),
": ",":")</f>
        <v/>
      </c>
    </row>
    <row r="145" spans="2:85" ht="21" customHeight="1">
      <c r="B145" s="22" t="s">
        <v>408</v>
      </c>
      <c r="C145" s="44" t="s">
        <v>681</v>
      </c>
      <c r="D145" s="59"/>
      <c r="E145" s="41"/>
      <c r="F145" s="19" t="str">
        <f>IF(Table_Styles[[#This Row],[Font Family]]&lt;&gt;"",Table_Styles[[#This Row],[Font Family]],IF(Table_Styles[[#This Row],[Font Family Default]]&lt;&gt;"",Table_Styles[[#This Row],[Font Family Default]],""))</f>
        <v/>
      </c>
      <c r="G145" s="59"/>
      <c r="H145" s="41"/>
      <c r="I145" s="19" t="str">
        <f>IF(Table_Styles[[#This Row],[Font Size]]&lt;&gt;"",Table_Styles[[#This Row],[Font Size]],IF(Table_Styles[[#This Row],[Font Size Default]]&lt;&gt;"",Table_Styles[[#This Row],[Font Size Default]],""))</f>
        <v/>
      </c>
      <c r="J145" s="59"/>
      <c r="K145" s="41"/>
      <c r="L145" s="19" t="str">
        <f>IF(Table_Styles[[#This Row],[Font Weight]]&lt;&gt;"",Table_Styles[[#This Row],[Font Weight]],IF(Table_Styles[[#This Row],[Font Weight Default]]&lt;&gt;"",Table_Styles[[#This Row],[Font Weight Default]],""))</f>
        <v/>
      </c>
      <c r="M145" s="59"/>
      <c r="N145" s="41"/>
      <c r="O145" s="19" t="str">
        <f>IF(Table_Styles[[#This Row],[Colour]]&lt;&gt;"",Table_Styles[[#This Row],[Colour]],IF(Table_Styles[[#This Row],[Colour Default]]&lt;&gt;"",Table_Styles[[#This Row],[Colour Default]],""))</f>
        <v/>
      </c>
      <c r="P145" s="59"/>
      <c r="Q145" s="41"/>
      <c r="R145" s="19" t="str">
        <f>IF(Table_Styles[[#This Row],[Background]]&lt;&gt;"",Table_Styles[[#This Row],[Background]],IF(Table_Styles[[#This Row],[Background Default]]&lt;&gt;"",Table_Styles[[#This Row],[Background Default]],""))</f>
        <v/>
      </c>
      <c r="S145" s="59"/>
      <c r="T145" s="41"/>
      <c r="U145" s="19" t="str">
        <f>IF(Table_Styles[[#This Row],[Border]]&lt;&gt;"",Table_Styles[[#This Row],[Border]],IF(Table_Styles[[#This Row],[Border Default]]&lt;&gt;"",Table_Styles[[#This Row],[Border Default]],""))</f>
        <v/>
      </c>
      <c r="V145" s="41"/>
      <c r="W145" s="43" t="s">
        <v>345</v>
      </c>
      <c r="X145" s="19" t="str">
        <f>IF(Table_Styles[[#This Row],[Border Radius]]&lt;&gt;"",Table_Styles[[#This Row],[Border Radius]],IF(Table_Styles[[#This Row],[Border Radius Default]]&lt;&gt;"",Table_Styles[[#This Row],[Border Radius Default]],""))</f>
        <v>5px</v>
      </c>
      <c r="Y145" s="59"/>
      <c r="Z145" s="41"/>
      <c r="AA145" s="19" t="str">
        <f>IF(Table_Styles[[#This Row],[MT]]&lt;&gt;"",Table_Styles[[#This Row],[MT]],IF(Table_Styles[[#This Row],[MT Default]]&lt;&gt;"",Table_Styles[[#This Row],[MT Default]],""))</f>
        <v/>
      </c>
      <c r="AB145" s="59"/>
      <c r="AC145" s="41"/>
      <c r="AD145" s="19" t="str">
        <f>IF(Table_Styles[[#This Row],[MR]]&lt;&gt;"",Table_Styles[[#This Row],[MR]],IF(Table_Styles[[#This Row],[MR Default]]&lt;&gt;"",Table_Styles[[#This Row],[MR Default]],""))</f>
        <v/>
      </c>
      <c r="AE145" s="59"/>
      <c r="AF145" s="41"/>
      <c r="AG145" s="19" t="str">
        <f>IF(Table_Styles[[#This Row],[MB]]&lt;&gt;"",Table_Styles[[#This Row],[MB]],IF(Table_Styles[[#This Row],[MB Default]]&lt;&gt;"",Table_Styles[[#This Row],[MB Default]],""))</f>
        <v/>
      </c>
      <c r="AH145" s="59"/>
      <c r="AI145" s="43" t="s">
        <v>322</v>
      </c>
      <c r="AJ145" s="19" t="str">
        <f>IF(Table_Styles[[#This Row],[ML]]&lt;&gt;"",Table_Styles[[#This Row],[ML]],IF(Table_Styles[[#This Row],[ML Default]]&lt;&gt;"",Table_Styles[[#This Row],[ML Default]],""))</f>
        <v>30px</v>
      </c>
      <c r="AK145" s="59"/>
      <c r="AL145" s="41"/>
      <c r="AM145" s="19" t="str">
        <f>IF(Table_Styles[[#This Row],[PT]]&lt;&gt;"",Table_Styles[[#This Row],[PT]],IF(Table_Styles[[#This Row],[PT Default]]&lt;&gt;"",Table_Styles[[#This Row],[PT Default]],""))</f>
        <v/>
      </c>
      <c r="AN145" s="59"/>
      <c r="AO145" s="41"/>
      <c r="AP145" s="19" t="str">
        <f>IF(Table_Styles[[#This Row],[PR]]&lt;&gt;"",Table_Styles[[#This Row],[PR]],IF(Table_Styles[[#This Row],[PR Default]]&lt;&gt;"",Table_Styles[[#This Row],[PR Default]],""))</f>
        <v/>
      </c>
      <c r="AQ145" s="59"/>
      <c r="AR145" s="41"/>
      <c r="AS145" s="19" t="str">
        <f>IF(Table_Styles[[#This Row],[PB]]&lt;&gt;"",Table_Styles[[#This Row],[PB]],IF(Table_Styles[[#This Row],[PB Default]]&lt;&gt;"",Table_Styles[[#This Row],[PB Default]],""))</f>
        <v/>
      </c>
      <c r="AT145" s="59"/>
      <c r="AU145" s="41"/>
      <c r="AV145" s="19" t="str">
        <f>IF(Table_Styles[[#This Row],[PL]]&lt;&gt;"",Table_Styles[[#This Row],[PL]],IF(Table_Styles[[#This Row],[PL Default]]&lt;&gt;"",Table_Styles[[#This Row],[PL Default]],""))</f>
        <v/>
      </c>
      <c r="AW145" s="59"/>
      <c r="AX145" s="41"/>
      <c r="AY145" s="19" t="str">
        <f>IF(Table_Styles[[#This Row],[BT]]&lt;&gt;"",Table_Styles[[#This Row],[BT]],IF(Table_Styles[[#This Row],[BT Default]]&lt;&gt;"",Table_Styles[[#This Row],[BT Default]],""))</f>
        <v/>
      </c>
      <c r="AZ145" s="59"/>
      <c r="BA145" s="41"/>
      <c r="BB145" s="19" t="str">
        <f>IF(Table_Styles[[#This Row],[BR]]&lt;&gt;"",Table_Styles[[#This Row],[BR]],IF(Table_Styles[[#This Row],[BR Default]]&lt;&gt;"",Table_Styles[[#This Row],[BR Default]],""))</f>
        <v/>
      </c>
      <c r="BC145" s="59"/>
      <c r="BD145" s="41"/>
      <c r="BE145" s="19" t="str">
        <f>IF(Table_Styles[[#This Row],[BB]]&lt;&gt;"",Table_Styles[[#This Row],[BB]],IF(Table_Styles[[#This Row],[BB Default]]&lt;&gt;"",Table_Styles[[#This Row],[BB Default]],""))</f>
        <v/>
      </c>
      <c r="BF145" s="59"/>
      <c r="BG145" s="41"/>
      <c r="BH145" s="19" t="str">
        <f>IF(Table_Styles[[#This Row],[BL]]&lt;&gt;"",Table_Styles[[#This Row],[BL]],IF(Table_Styles[[#This Row],[BL Default]]&lt;&gt;"",Table_Styles[[#This Row],[BL Default]],""))</f>
        <v/>
      </c>
      <c r="BI145" s="41"/>
      <c r="BJ145" s="41"/>
      <c r="BK145" s="19" t="str">
        <f>IF(Table_Styles[[#This Row],[Width]]&lt;&gt;"",Table_Styles[[#This Row],[Width]],IF(Table_Styles[[#This Row],[Width Default]]&lt;&gt;"",Table_Styles[[#This Row],[Width Default]],""))</f>
        <v/>
      </c>
      <c r="BL145" s="41"/>
      <c r="BM145" s="41"/>
      <c r="BN145" s="19" t="str">
        <f>IF(Table_Styles[[#This Row],[Height]]&lt;&gt;"",Table_Styles[[#This Row],[Height]],IF(Table_Styles[[#This Row],[Height Default]]&lt;&gt;"",Table_Styles[[#This Row],[Height Default]],""))</f>
        <v/>
      </c>
      <c r="BO145" s="19"/>
      <c r="BP145" s="19"/>
      <c r="BQ145" s="19" t="str">
        <f>IF(Table_Styles[[#This Row],[Top]]&lt;&gt;"",Table_Styles[[#This Row],[Top]],IF(Table_Styles[[#This Row],[Top Default]]&lt;&gt;"",Table_Styles[[#This Row],[Top Default]],""))</f>
        <v/>
      </c>
      <c r="BR145" s="19"/>
      <c r="BS145" s="19"/>
      <c r="BT145" s="19" t="str">
        <f>IF(Table_Styles[[#This Row],[Right]]&lt;&gt;"",Table_Styles[[#This Row],[Right]],IF(Table_Styles[[#This Row],[Right Default]]&lt;&gt;"",Table_Styles[[#This Row],[Right Default]],""))</f>
        <v/>
      </c>
      <c r="BU145" s="19"/>
      <c r="BV145" s="19"/>
      <c r="BW145" s="19" t="str">
        <f>IF(Table_Styles[[#This Row],[Bottom]]&lt;&gt;"",Table_Styles[[#This Row],[Bottom]],IF(Table_Styles[[#This Row],[Bottom Default]]&lt;&gt;"",Table_Styles[[#This Row],[Bottom Default]],""))</f>
        <v/>
      </c>
      <c r="BX145" s="19"/>
      <c r="BY145" s="19"/>
      <c r="BZ145" s="19" t="str">
        <f>IF(Table_Styles[[#This Row],[Left]]&lt;&gt;"",Table_Styles[[#This Row],[Left]],IF(Table_Styles[[#This Row],[Left Default]]&lt;&gt;"",Table_Styles[[#This Row],[Left Default]],""))</f>
        <v/>
      </c>
      <c r="CA145" s="39" t="s">
        <v>890</v>
      </c>
      <c r="CB145" s="22" t="str">
        <f>IF(AND(Table_Styles[[#This Row],[Selector]]&lt;&gt;"",Table_Styles[[#This Row],[Font Family Used]]&lt;&gt;"",Table_Styles[[#This Row],[Font Weight Used]]&lt;&gt;""),Table_Styles[[#This Row],[Font Family Used]]&amp;" "&amp;Table_Styles[[#This Row],[Font Weight Used]],"")</f>
        <v/>
      </c>
      <c r="CC145" s="22" t="str">
        <f ca="1">IF(AND(Table_Styles[[#This Row],[Selector]],COUNTIF(OFFSET(CC:CC,0,0,ROW()-1,1),"="&amp;Table_Styles[[#This Row],[Font]])=0),Table_Styles[[#This Row],[Font]],"")</f>
        <v/>
      </c>
      <c r="CD145" s="22" t="str">
        <f ca="1">IF(Table_Styles[[#This Row],[Unique Font]]&lt;&gt;"",
"{""fontFamily"":"""&amp;Table_Styles[[#This Row],[Font Family Used]]&amp;""",""fontWeight"":"&amp;Table_Styles[[#This Row],[Font Weight Used]]&amp;"}","")</f>
        <v/>
      </c>
      <c r="CE14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border-radius: 5px;margin-left: 30px;box-shadow: 0 1px 3px rgba(0,0,0,0.12), 0 1px 2px rgba(0,0,0,0.24);</v>
      </c>
      <c r="CF145" s="22" t="str">
        <f>IF(AND(Table_Styles[[#This Row],[Selector]]&lt;&gt;"", Table_Styles[[#This Row],[Config Properties]]&lt;&gt;""),
Table_Styles[[#This Row],[Selector]]&amp;" { "&amp;Table_Styles[[#This Row],[Config Properties]]&amp;" }","")</f>
        <v>#sidebar aside { border-radius: 5px;margin-left: 30px;box-shadow: 0 1px 3px rgba(0,0,0,0.12), 0 1px 2px rgba(0,0,0,0.24); }</v>
      </c>
      <c r="CG145" s="22" t="str">
        <f xml:space="preserve">
SUBSTITUTE(SUBSTITUTE(SUBSTITUTE(SUBSTITUTE(SUBSTITUTE(SUBSTITUTE(SUBSTITUTE(SUBSTITUTE(Table_Styles[[#This Row],[Config]],
" {","{"),
"{ ","{"),
" }","}"),
"} ","}"),
" ,",","),
", ",","),
" :",":"),
": ",":")</f>
        <v>#sidebar aside{border-radius:5px;margin-left:30px;box-shadow:0 1px 3px rgba(0,0,0,0.12),0 1px 2px rgba(0,0,0,0.24);}</v>
      </c>
    </row>
    <row r="146" spans="2:85" ht="21" customHeight="1">
      <c r="B146" s="44" t="s">
        <v>946</v>
      </c>
      <c r="C146" s="39" t="s">
        <v>1324</v>
      </c>
      <c r="D146" s="59"/>
      <c r="E146" s="41"/>
      <c r="F146" s="19" t="str">
        <f>IF(Table_Styles[[#This Row],[Font Family]]&lt;&gt;"",Table_Styles[[#This Row],[Font Family]],IF(Table_Styles[[#This Row],[Font Family Default]]&lt;&gt;"",Table_Styles[[#This Row],[Font Family Default]],""))</f>
        <v/>
      </c>
      <c r="G146" s="59"/>
      <c r="H146" s="41"/>
      <c r="I146" s="19" t="str">
        <f>IF(Table_Styles[[#This Row],[Font Size]]&lt;&gt;"",Table_Styles[[#This Row],[Font Size]],IF(Table_Styles[[#This Row],[Font Size Default]]&lt;&gt;"",Table_Styles[[#This Row],[Font Size Default]],""))</f>
        <v/>
      </c>
      <c r="J146" s="59"/>
      <c r="K146" s="41"/>
      <c r="L146" s="19" t="str">
        <f>IF(Table_Styles[[#This Row],[Font Weight]]&lt;&gt;"",Table_Styles[[#This Row],[Font Weight]],IF(Table_Styles[[#This Row],[Font Weight Default]]&lt;&gt;"",Table_Styles[[#This Row],[Font Weight Default]],""))</f>
        <v/>
      </c>
      <c r="M146" s="59"/>
      <c r="N146" s="41"/>
      <c r="O146" s="19" t="str">
        <f>IF(Table_Styles[[#This Row],[Colour]]&lt;&gt;"",Table_Styles[[#This Row],[Colour]],IF(Table_Styles[[#This Row],[Colour Default]]&lt;&gt;"",Table_Styles[[#This Row],[Colour Default]],""))</f>
        <v/>
      </c>
      <c r="P146" s="59"/>
      <c r="Q146" s="41"/>
      <c r="R146" s="19" t="str">
        <f>IF(Table_Styles[[#This Row],[Background]]&lt;&gt;"",Table_Styles[[#This Row],[Background]],IF(Table_Styles[[#This Row],[Background Default]]&lt;&gt;"",Table_Styles[[#This Row],[Background Default]],""))</f>
        <v/>
      </c>
      <c r="S146" s="59"/>
      <c r="T146" s="41"/>
      <c r="U146" s="19" t="str">
        <f>IF(Table_Styles[[#This Row],[Border]]&lt;&gt;"",Table_Styles[[#This Row],[Border]],IF(Table_Styles[[#This Row],[Border Default]]&lt;&gt;"",Table_Styles[[#This Row],[Border Default]],""))</f>
        <v/>
      </c>
      <c r="V146" s="41"/>
      <c r="W146" s="43" t="s">
        <v>345</v>
      </c>
      <c r="X146" s="19" t="str">
        <f>IF(Table_Styles[[#This Row],[Border Radius]]&lt;&gt;"",Table_Styles[[#This Row],[Border Radius]],IF(Table_Styles[[#This Row],[Border Radius Default]]&lt;&gt;"",Table_Styles[[#This Row],[Border Radius Default]],""))</f>
        <v>5px</v>
      </c>
      <c r="Y146" s="59"/>
      <c r="Z146" s="41"/>
      <c r="AA146" s="19" t="str">
        <f>IF(Table_Styles[[#This Row],[MT]]&lt;&gt;"",Table_Styles[[#This Row],[MT]],IF(Table_Styles[[#This Row],[MT Default]]&lt;&gt;"",Table_Styles[[#This Row],[MT Default]],""))</f>
        <v/>
      </c>
      <c r="AB146" s="59"/>
      <c r="AC146" s="41"/>
      <c r="AD146" s="19" t="str">
        <f>IF(Table_Styles[[#This Row],[MR]]&lt;&gt;"",Table_Styles[[#This Row],[MR]],IF(Table_Styles[[#This Row],[MR Default]]&lt;&gt;"",Table_Styles[[#This Row],[MR Default]],""))</f>
        <v/>
      </c>
      <c r="AE146" s="59"/>
      <c r="AF146" s="41"/>
      <c r="AG146" s="19" t="str">
        <f>IF(Table_Styles[[#This Row],[MB]]&lt;&gt;"",Table_Styles[[#This Row],[MB]],IF(Table_Styles[[#This Row],[MB Default]]&lt;&gt;"",Table_Styles[[#This Row],[MB Default]],""))</f>
        <v/>
      </c>
      <c r="AH146" s="59"/>
      <c r="AI146" s="43" t="s">
        <v>132</v>
      </c>
      <c r="AJ146" s="19" t="str">
        <f>IF(Table_Styles[[#This Row],[ML]]&lt;&gt;"",Table_Styles[[#This Row],[ML]],IF(Table_Styles[[#This Row],[ML Default]]&lt;&gt;"",Table_Styles[[#This Row],[ML Default]],""))</f>
        <v>0</v>
      </c>
      <c r="AK146" s="59"/>
      <c r="AL146" s="41"/>
      <c r="AM146" s="19" t="str">
        <f>IF(Table_Styles[[#This Row],[PT]]&lt;&gt;"",Table_Styles[[#This Row],[PT]],IF(Table_Styles[[#This Row],[PT Default]]&lt;&gt;"",Table_Styles[[#This Row],[PT Default]],""))</f>
        <v/>
      </c>
      <c r="AN146" s="59"/>
      <c r="AO146" s="41"/>
      <c r="AP146" s="19" t="str">
        <f>IF(Table_Styles[[#This Row],[PR]]&lt;&gt;"",Table_Styles[[#This Row],[PR]],IF(Table_Styles[[#This Row],[PR Default]]&lt;&gt;"",Table_Styles[[#This Row],[PR Default]],""))</f>
        <v/>
      </c>
      <c r="AQ146" s="59"/>
      <c r="AR146" s="41"/>
      <c r="AS146" s="19" t="str">
        <f>IF(Table_Styles[[#This Row],[PB]]&lt;&gt;"",Table_Styles[[#This Row],[PB]],IF(Table_Styles[[#This Row],[PB Default]]&lt;&gt;"",Table_Styles[[#This Row],[PB Default]],""))</f>
        <v/>
      </c>
      <c r="AT146" s="59"/>
      <c r="AU146" s="41"/>
      <c r="AV146" s="19" t="str">
        <f>IF(Table_Styles[[#This Row],[PL]]&lt;&gt;"",Table_Styles[[#This Row],[PL]],IF(Table_Styles[[#This Row],[PL Default]]&lt;&gt;"",Table_Styles[[#This Row],[PL Default]],""))</f>
        <v/>
      </c>
      <c r="AW146" s="59"/>
      <c r="AX146" s="41"/>
      <c r="AY146" s="19" t="str">
        <f>IF(Table_Styles[[#This Row],[BT]]&lt;&gt;"",Table_Styles[[#This Row],[BT]],IF(Table_Styles[[#This Row],[BT Default]]&lt;&gt;"",Table_Styles[[#This Row],[BT Default]],""))</f>
        <v/>
      </c>
      <c r="AZ146" s="59"/>
      <c r="BA146" s="41"/>
      <c r="BB146" s="19" t="str">
        <f>IF(Table_Styles[[#This Row],[BR]]&lt;&gt;"",Table_Styles[[#This Row],[BR]],IF(Table_Styles[[#This Row],[BR Default]]&lt;&gt;"",Table_Styles[[#This Row],[BR Default]],""))</f>
        <v/>
      </c>
      <c r="BC146" s="59"/>
      <c r="BD146" s="41"/>
      <c r="BE146" s="19" t="str">
        <f>IF(Table_Styles[[#This Row],[BB]]&lt;&gt;"",Table_Styles[[#This Row],[BB]],IF(Table_Styles[[#This Row],[BB Default]]&lt;&gt;"",Table_Styles[[#This Row],[BB Default]],""))</f>
        <v/>
      </c>
      <c r="BF146" s="59"/>
      <c r="BG146" s="41"/>
      <c r="BH146" s="19" t="str">
        <f>IF(Table_Styles[[#This Row],[BL]]&lt;&gt;"",Table_Styles[[#This Row],[BL]],IF(Table_Styles[[#This Row],[BL Default]]&lt;&gt;"",Table_Styles[[#This Row],[BL Default]],""))</f>
        <v/>
      </c>
      <c r="BI146" s="41"/>
      <c r="BJ146" s="41"/>
      <c r="BK146" s="19" t="str">
        <f>IF(Table_Styles[[#This Row],[Width]]&lt;&gt;"",Table_Styles[[#This Row],[Width]],IF(Table_Styles[[#This Row],[Width Default]]&lt;&gt;"",Table_Styles[[#This Row],[Width Default]],""))</f>
        <v/>
      </c>
      <c r="BL146" s="41"/>
      <c r="BM146" s="41"/>
      <c r="BN146" s="19" t="str">
        <f>IF(Table_Styles[[#This Row],[Height]]&lt;&gt;"",Table_Styles[[#This Row],[Height]],IF(Table_Styles[[#This Row],[Height Default]]&lt;&gt;"",Table_Styles[[#This Row],[Height Default]],""))</f>
        <v/>
      </c>
      <c r="BO146" s="19"/>
      <c r="BP146" s="19"/>
      <c r="BQ146" s="19" t="str">
        <f>IF(Table_Styles[[#This Row],[Top]]&lt;&gt;"",Table_Styles[[#This Row],[Top]],IF(Table_Styles[[#This Row],[Top Default]]&lt;&gt;"",Table_Styles[[#This Row],[Top Default]],""))</f>
        <v/>
      </c>
      <c r="BR146" s="19"/>
      <c r="BS146" s="19"/>
      <c r="BT146" s="19" t="str">
        <f>IF(Table_Styles[[#This Row],[Right]]&lt;&gt;"",Table_Styles[[#This Row],[Right]],IF(Table_Styles[[#This Row],[Right Default]]&lt;&gt;"",Table_Styles[[#This Row],[Right Default]],""))</f>
        <v/>
      </c>
      <c r="BU146" s="19"/>
      <c r="BV146" s="19"/>
      <c r="BW146" s="19" t="str">
        <f>IF(Table_Styles[[#This Row],[Bottom]]&lt;&gt;"",Table_Styles[[#This Row],[Bottom]],IF(Table_Styles[[#This Row],[Bottom Default]]&lt;&gt;"",Table_Styles[[#This Row],[Bottom Default]],""))</f>
        <v/>
      </c>
      <c r="BX146" s="19"/>
      <c r="BY146" s="19"/>
      <c r="BZ146" s="19" t="str">
        <f>IF(Table_Styles[[#This Row],[Left]]&lt;&gt;"",Table_Styles[[#This Row],[Left]],IF(Table_Styles[[#This Row],[Left Default]]&lt;&gt;"",Table_Styles[[#This Row],[Left Default]],""))</f>
        <v/>
      </c>
      <c r="CA146" s="39"/>
      <c r="CB146" s="22" t="str">
        <f>IF(AND(Table_Styles[[#This Row],[Selector]]&lt;&gt;"",Table_Styles[[#This Row],[Font Family Used]]&lt;&gt;"",Table_Styles[[#This Row],[Font Weight Used]]&lt;&gt;""),Table_Styles[[#This Row],[Font Family Used]]&amp;" "&amp;Table_Styles[[#This Row],[Font Weight Used]],"")</f>
        <v/>
      </c>
      <c r="CC146" s="22" t="str">
        <f ca="1">IF(AND(Table_Styles[[#This Row],[Selector]],COUNTIF(OFFSET(CC:CC,0,0,ROW()-1,1),"="&amp;Table_Styles[[#This Row],[Font]])=0),Table_Styles[[#This Row],[Font]],"")</f>
        <v/>
      </c>
      <c r="CD146" s="22" t="str">
        <f ca="1">IF(Table_Styles[[#This Row],[Unique Font]]&lt;&gt;"",
"{""fontFamily"":"""&amp;Table_Styles[[#This Row],[Font Family Used]]&amp;""",""fontWeight"":"&amp;Table_Styles[[#This Row],[Font Weight Used]]&amp;"}","")</f>
        <v/>
      </c>
      <c r="CE14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border-radius: 5px;margin-left: 0</v>
      </c>
      <c r="CF146" s="22" t="str">
        <f>IF(AND(Table_Styles[[#This Row],[Selector]]&lt;&gt;"", Table_Styles[[#This Row],[Config Properties]]&lt;&gt;""),
Table_Styles[[#This Row],[Selector]]&amp;" { "&amp;Table_Styles[[#This Row],[Config Properties]]&amp;" }","")</f>
        <v>@media (max-width: 767px) { #sidebar aside { border-radius: 5px;margin-left: 0 }</v>
      </c>
      <c r="CG146" s="22" t="str">
        <f xml:space="preserve">
SUBSTITUTE(SUBSTITUTE(SUBSTITUTE(SUBSTITUTE(SUBSTITUTE(SUBSTITUTE(SUBSTITUTE(SUBSTITUTE(Table_Styles[[#This Row],[Config]],
" {","{"),
"{ ","{"),
" }","}"),
"} ","}"),
" ,",","),
", ",","),
" :",":"),
": ",":")</f>
        <v>@media (max-width:767px){#sidebar aside{border-radius:5px;margin-left:0}</v>
      </c>
    </row>
    <row r="147" spans="2:85" ht="21" customHeight="1">
      <c r="B147" s="22" t="s">
        <v>2</v>
      </c>
      <c r="C147" s="44" t="s">
        <v>947</v>
      </c>
      <c r="D147" s="41"/>
      <c r="E147" s="41" t="str">
        <f>Settings_Styling_Font_Body_Text</f>
        <v>Roboto</v>
      </c>
      <c r="F147" s="19" t="str">
        <f>IF(Table_Styles[[#This Row],[Font Family]]&lt;&gt;"",Table_Styles[[#This Row],[Font Family]],IF(Table_Styles[[#This Row],[Font Family Default]]&lt;&gt;"",Table_Styles[[#This Row],[Font Family Default]],""))</f>
        <v>Roboto</v>
      </c>
      <c r="G147" s="41"/>
      <c r="H147" s="43" t="s">
        <v>321</v>
      </c>
      <c r="I147" s="19" t="str">
        <f>IF(Table_Styles[[#This Row],[Font Size]]&lt;&gt;"",Table_Styles[[#This Row],[Font Size]],IF(Table_Styles[[#This Row],[Font Size Default]]&lt;&gt;"",Table_Styles[[#This Row],[Font Size Default]],""))</f>
        <v>15px</v>
      </c>
      <c r="J147" s="41"/>
      <c r="K147" s="41">
        <f>Settings_Styling_Font_Weight_Body_Text</f>
        <v>400</v>
      </c>
      <c r="L147" s="19">
        <f>IF(Table_Styles[[#This Row],[Font Weight]]&lt;&gt;"",Table_Styles[[#This Row],[Font Weight]],IF(Table_Styles[[#This Row],[Font Weight Default]]&lt;&gt;"",Table_Styles[[#This Row],[Font Weight Default]],""))</f>
        <v>400</v>
      </c>
      <c r="M147" s="41"/>
      <c r="N147" s="41" t="str">
        <f>Colour_Background_1</f>
        <v>#FFFFFF</v>
      </c>
      <c r="O147" s="19" t="str">
        <f>IF(Table_Styles[[#This Row],[Colour]]&lt;&gt;"",Table_Styles[[#This Row],[Colour]],IF(Table_Styles[[#This Row],[Colour Default]]&lt;&gt;"",Table_Styles[[#This Row],[Colour Default]],""))</f>
        <v>#FFFFFF</v>
      </c>
      <c r="P147" s="104"/>
      <c r="Q147" s="104" t="str">
        <f>Colour_Accent_1</f>
        <v>#2c6ec3</v>
      </c>
      <c r="R147" s="19" t="str">
        <f>IF(Table_Styles[[#This Row],[Background]]&lt;&gt;"",Table_Styles[[#This Row],[Background]],IF(Table_Styles[[#This Row],[Background Default]]&lt;&gt;"",Table_Styles[[#This Row],[Background Default]],""))</f>
        <v>#2c6ec3</v>
      </c>
      <c r="S147" s="41"/>
      <c r="T147" s="41"/>
      <c r="U147" s="19" t="str">
        <f>IF(Table_Styles[[#This Row],[Border]]&lt;&gt;"",Table_Styles[[#This Row],[Border]],IF(Table_Styles[[#This Row],[Border Default]]&lt;&gt;"",Table_Styles[[#This Row],[Border Default]],""))</f>
        <v/>
      </c>
      <c r="V147" s="41"/>
      <c r="W147" s="41"/>
      <c r="X147" s="19" t="str">
        <f>IF(Table_Styles[[#This Row],[Border Radius]]&lt;&gt;"",Table_Styles[[#This Row],[Border Radius]],IF(Table_Styles[[#This Row],[Border Radius Default]]&lt;&gt;"",Table_Styles[[#This Row],[Border Radius Default]],""))</f>
        <v/>
      </c>
      <c r="Y147" s="41"/>
      <c r="Z147" s="41"/>
      <c r="AA147" s="19" t="str">
        <f>IF(Table_Styles[[#This Row],[MT]]&lt;&gt;"",Table_Styles[[#This Row],[MT]],IF(Table_Styles[[#This Row],[MT Default]]&lt;&gt;"",Table_Styles[[#This Row],[MT Default]],""))</f>
        <v/>
      </c>
      <c r="AB147" s="41"/>
      <c r="AC147" s="41"/>
      <c r="AD147" s="19" t="str">
        <f>IF(Table_Styles[[#This Row],[MR]]&lt;&gt;"",Table_Styles[[#This Row],[MR]],IF(Table_Styles[[#This Row],[MR Default]]&lt;&gt;"",Table_Styles[[#This Row],[MR Default]],""))</f>
        <v/>
      </c>
      <c r="AE147" s="41"/>
      <c r="AF147" s="41"/>
      <c r="AG147" s="19" t="str">
        <f>IF(Table_Styles[[#This Row],[MB]]&lt;&gt;"",Table_Styles[[#This Row],[MB]],IF(Table_Styles[[#This Row],[MB Default]]&lt;&gt;"",Table_Styles[[#This Row],[MB Default]],""))</f>
        <v/>
      </c>
      <c r="AH147" s="41"/>
      <c r="AI147" s="41"/>
      <c r="AJ147" s="19" t="str">
        <f>IF(Table_Styles[[#This Row],[ML]]&lt;&gt;"",Table_Styles[[#This Row],[ML]],IF(Table_Styles[[#This Row],[ML Default]]&lt;&gt;"",Table_Styles[[#This Row],[ML Default]],""))</f>
        <v/>
      </c>
      <c r="AK147" s="41"/>
      <c r="AL147" s="41" t="s">
        <v>335</v>
      </c>
      <c r="AM147" s="19" t="str">
        <f>IF(Table_Styles[[#This Row],[PT]]&lt;&gt;"",Table_Styles[[#This Row],[PT]],IF(Table_Styles[[#This Row],[PT Default]]&lt;&gt;"",Table_Styles[[#This Row],[PT Default]],""))</f>
        <v>20px</v>
      </c>
      <c r="AN147" s="41"/>
      <c r="AO147" s="41" t="s">
        <v>335</v>
      </c>
      <c r="AP147" s="19" t="str">
        <f>IF(Table_Styles[[#This Row],[PR]]&lt;&gt;"",Table_Styles[[#This Row],[PR]],IF(Table_Styles[[#This Row],[PR Default]]&lt;&gt;"",Table_Styles[[#This Row],[PR Default]],""))</f>
        <v>20px</v>
      </c>
      <c r="AQ147" s="41"/>
      <c r="AR147" s="41" t="s">
        <v>335</v>
      </c>
      <c r="AS147" s="19" t="str">
        <f>IF(Table_Styles[[#This Row],[PB]]&lt;&gt;"",Table_Styles[[#This Row],[PB]],IF(Table_Styles[[#This Row],[PB Default]]&lt;&gt;"",Table_Styles[[#This Row],[PB Default]],""))</f>
        <v>20px</v>
      </c>
      <c r="AT147" s="41"/>
      <c r="AU147" s="41" t="s">
        <v>335</v>
      </c>
      <c r="AV147" s="19" t="str">
        <f>IF(Table_Styles[[#This Row],[PL]]&lt;&gt;"",Table_Styles[[#This Row],[PL]],IF(Table_Styles[[#This Row],[PL Default]]&lt;&gt;"",Table_Styles[[#This Row],[PL Default]],""))</f>
        <v>20px</v>
      </c>
      <c r="AW147" s="41"/>
      <c r="AX147" s="41"/>
      <c r="AY147" s="19" t="str">
        <f>IF(Table_Styles[[#This Row],[BT]]&lt;&gt;"",Table_Styles[[#This Row],[BT]],IF(Table_Styles[[#This Row],[BT Default]]&lt;&gt;"",Table_Styles[[#This Row],[BT Default]],""))</f>
        <v/>
      </c>
      <c r="AZ147" s="41"/>
      <c r="BA147" s="41"/>
      <c r="BB147" s="19" t="str">
        <f>IF(Table_Styles[[#This Row],[BR]]&lt;&gt;"",Table_Styles[[#This Row],[BR]],IF(Table_Styles[[#This Row],[BR Default]]&lt;&gt;"",Table_Styles[[#This Row],[BR Default]],""))</f>
        <v/>
      </c>
      <c r="BC147" s="41"/>
      <c r="BD147" s="41"/>
      <c r="BE147" s="19" t="str">
        <f>IF(Table_Styles[[#This Row],[BB]]&lt;&gt;"",Table_Styles[[#This Row],[BB]],IF(Table_Styles[[#This Row],[BB Default]]&lt;&gt;"",Table_Styles[[#This Row],[BB Default]],""))</f>
        <v/>
      </c>
      <c r="BF147" s="41"/>
      <c r="BG147" s="41"/>
      <c r="BH147" s="19" t="str">
        <f>IF(Table_Styles[[#This Row],[BL]]&lt;&gt;"",Table_Styles[[#This Row],[BL]],IF(Table_Styles[[#This Row],[BL Default]]&lt;&gt;"",Table_Styles[[#This Row],[BL Default]],""))</f>
        <v/>
      </c>
      <c r="BI147" s="41"/>
      <c r="BJ147" s="41"/>
      <c r="BK147" s="19" t="str">
        <f>IF(Table_Styles[[#This Row],[Width]]&lt;&gt;"",Table_Styles[[#This Row],[Width]],IF(Table_Styles[[#This Row],[Width Default]]&lt;&gt;"",Table_Styles[[#This Row],[Width Default]],""))</f>
        <v/>
      </c>
      <c r="BL147" s="41"/>
      <c r="BM147" s="41"/>
      <c r="BN147" s="19" t="str">
        <f>IF(Table_Styles[[#This Row],[Height]]&lt;&gt;"",Table_Styles[[#This Row],[Height]],IF(Table_Styles[[#This Row],[Height Default]]&lt;&gt;"",Table_Styles[[#This Row],[Height Default]],""))</f>
        <v/>
      </c>
      <c r="BO147" s="19"/>
      <c r="BP147" s="19"/>
      <c r="BQ147" s="19" t="str">
        <f>IF(Table_Styles[[#This Row],[Top]]&lt;&gt;"",Table_Styles[[#This Row],[Top]],IF(Table_Styles[[#This Row],[Top Default]]&lt;&gt;"",Table_Styles[[#This Row],[Top Default]],""))</f>
        <v/>
      </c>
      <c r="BR147" s="19"/>
      <c r="BS147" s="19"/>
      <c r="BT147" s="19" t="str">
        <f>IF(Table_Styles[[#This Row],[Right]]&lt;&gt;"",Table_Styles[[#This Row],[Right]],IF(Table_Styles[[#This Row],[Right Default]]&lt;&gt;"",Table_Styles[[#This Row],[Right Default]],""))</f>
        <v/>
      </c>
      <c r="BU147" s="19"/>
      <c r="BV147" s="19"/>
      <c r="BW147" s="19" t="str">
        <f>IF(Table_Styles[[#This Row],[Bottom]]&lt;&gt;"",Table_Styles[[#This Row],[Bottom]],IF(Table_Styles[[#This Row],[Bottom Default]]&lt;&gt;"",Table_Styles[[#This Row],[Bottom Default]],""))</f>
        <v/>
      </c>
      <c r="BX147" s="19"/>
      <c r="BY147" s="19"/>
      <c r="BZ147" s="19" t="str">
        <f>IF(Table_Styles[[#This Row],[Left]]&lt;&gt;"",Table_Styles[[#This Row],[Left]],IF(Table_Styles[[#This Row],[Left Default]]&lt;&gt;"",Table_Styles[[#This Row],[Left Default]],""))</f>
        <v/>
      </c>
      <c r="CA147" s="43" t="s">
        <v>871</v>
      </c>
      <c r="CB147" s="22" t="str">
        <f>IF(AND(Table_Styles[[#This Row],[Selector]]&lt;&gt;"",Table_Styles[[#This Row],[Font Family Used]]&lt;&gt;"",Table_Styles[[#This Row],[Font Weight Used]]&lt;&gt;""),Table_Styles[[#This Row],[Font Family Used]]&amp;" "&amp;Table_Styles[[#This Row],[Font Weight Used]],"")</f>
        <v>Roboto 400</v>
      </c>
      <c r="CC147" s="22" t="str">
        <f ca="1">IF(AND(Table_Styles[[#This Row],[Selector]],COUNTIF(OFFSET(CC:CC,0,0,ROW()-1,1),"="&amp;Table_Styles[[#This Row],[Font]])=0),Table_Styles[[#This Row],[Font]],"")</f>
        <v/>
      </c>
      <c r="CD147" s="22" t="str">
        <f ca="1">IF(Table_Styles[[#This Row],[Unique Font]]&lt;&gt;"",
"{""fontFamily"":"""&amp;Table_Styles[[#This Row],[Font Family Used]]&amp;""",""fontWeight"":"&amp;Table_Styles[[#This Row],[Font Weight Used]]&amp;"}","")</f>
        <v/>
      </c>
      <c r="CE14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15px;font-weight: 400;color: #FFFFFF;background: #2c6ec3;padding-top: 20px;padding-right: 20px;padding-bottom: 20px;padding-left: 20px;border-top-left-radius: 5px; border-top-right-radius: 5px;</v>
      </c>
      <c r="CF147" s="22" t="str">
        <f>IF(AND(Table_Styles[[#This Row],[Selector]]&lt;&gt;"", Table_Styles[[#This Row],[Config Properties]]&lt;&gt;""),
Table_Styles[[#This Row],[Selector]]&amp;" { "&amp;Table_Styles[[#This Row],[Config Properties]]&amp;" }","")</f>
        <v>} #sidebar .header { font-family: 'Roboto';font-size: 15px;font-weight: 400;color: #FFFFFF;background: #2c6ec3;padding-top: 20px;padding-right: 20px;padding-bottom: 20px;padding-left: 20px;border-top-left-radius: 5px; border-top-right-radius: 5px; }</v>
      </c>
      <c r="CG147" s="22" t="str">
        <f xml:space="preserve">
SUBSTITUTE(SUBSTITUTE(SUBSTITUTE(SUBSTITUTE(SUBSTITUTE(SUBSTITUTE(SUBSTITUTE(SUBSTITUTE(Table_Styles[[#This Row],[Config]],
" {","{"),
"{ ","{"),
" }","}"),
"} ","}"),
" ,",","),
", ",","),
" :",":"),
": ",":")</f>
        <v>}#sidebar .header{font-family:'Roboto';font-size:15px;font-weight:400;color:#FFFFFF;background:#2c6ec3;padding-top:20px;padding-right:20px;padding-bottom:20px;padding-left:20px;border-top-left-radius:5px; border-top-right-radius:5px;}</v>
      </c>
    </row>
    <row r="148" spans="2:85" ht="21" customHeight="1">
      <c r="B148" s="89" t="s">
        <v>319</v>
      </c>
      <c r="C148" s="89" t="s">
        <v>463</v>
      </c>
      <c r="D148" s="41"/>
      <c r="E148" s="41" t="str">
        <f>Settings_Styling_Font_Body_Text</f>
        <v>Roboto</v>
      </c>
      <c r="F148" s="19" t="str">
        <f>IF(Table_Styles[[#This Row],[Font Family]]&lt;&gt;"",Table_Styles[[#This Row],[Font Family]],IF(Table_Styles[[#This Row],[Font Family Default]]&lt;&gt;"",Table_Styles[[#This Row],[Font Family Default]],""))</f>
        <v>Roboto</v>
      </c>
      <c r="G148" s="41"/>
      <c r="H148" s="41"/>
      <c r="I148" s="19" t="str">
        <f>IF(Table_Styles[[#This Row],[Font Size]]&lt;&gt;"",Table_Styles[[#This Row],[Font Size]],IF(Table_Styles[[#This Row],[Font Size Default]]&lt;&gt;"",Table_Styles[[#This Row],[Font Size Default]],""))</f>
        <v/>
      </c>
      <c r="J148" s="41"/>
      <c r="K148" s="41">
        <f>Settings_Styling_Font_Weight_Body_Text</f>
        <v>400</v>
      </c>
      <c r="L148" s="19">
        <f>IF(Table_Styles[[#This Row],[Font Weight]]&lt;&gt;"",Table_Styles[[#This Row],[Font Weight]],IF(Table_Styles[[#This Row],[Font Weight Default]]&lt;&gt;"",Table_Styles[[#This Row],[Font Weight Default]],""))</f>
        <v>400</v>
      </c>
      <c r="M148" s="19"/>
      <c r="N148" s="35" t="str">
        <f>Colour_Foreground_1</f>
        <v>#2a2a2a</v>
      </c>
      <c r="O148" s="19" t="str">
        <f>IF(Table_Styles[[#This Row],[Colour]]&lt;&gt;"",Table_Styles[[#This Row],[Colour]],IF(Table_Styles[[#This Row],[Colour Default]]&lt;&gt;"",Table_Styles[[#This Row],[Colour Default]],""))</f>
        <v>#2a2a2a</v>
      </c>
      <c r="P148" s="104"/>
      <c r="Q148" s="104" t="str">
        <f>Colour_Background_2</f>
        <v>#f5f5f5</v>
      </c>
      <c r="R148" s="19" t="str">
        <f>IF(Table_Styles[[#This Row],[Background]]&lt;&gt;"",Table_Styles[[#This Row],[Background]],IF(Table_Styles[[#This Row],[Background Default]]&lt;&gt;"",Table_Styles[[#This Row],[Background Default]],""))</f>
        <v>#f5f5f5</v>
      </c>
      <c r="S148" s="19"/>
      <c r="T148" s="41"/>
      <c r="U148" s="19" t="str">
        <f>IF(Table_Styles[[#This Row],[Border]]&lt;&gt;"",Table_Styles[[#This Row],[Border]],IF(Table_Styles[[#This Row],[Border Default]]&lt;&gt;"",Table_Styles[[#This Row],[Border Default]],""))</f>
        <v/>
      </c>
      <c r="V148" s="41"/>
      <c r="W148" s="41"/>
      <c r="X148" s="19" t="str">
        <f>IF(Table_Styles[[#This Row],[Border Radius]]&lt;&gt;"",Table_Styles[[#This Row],[Border Radius]],IF(Table_Styles[[#This Row],[Border Radius Default]]&lt;&gt;"",Table_Styles[[#This Row],[Border Radius Default]],""))</f>
        <v/>
      </c>
      <c r="Y148" s="41"/>
      <c r="Z148" s="41"/>
      <c r="AA148" s="19" t="str">
        <f>IF(Table_Styles[[#This Row],[MT]]&lt;&gt;"",Table_Styles[[#This Row],[MT]],IF(Table_Styles[[#This Row],[MT Default]]&lt;&gt;"",Table_Styles[[#This Row],[MT Default]],""))</f>
        <v/>
      </c>
      <c r="AB148" s="41"/>
      <c r="AC148" s="41"/>
      <c r="AD148" s="19" t="str">
        <f>IF(Table_Styles[[#This Row],[MR]]&lt;&gt;"",Table_Styles[[#This Row],[MR]],IF(Table_Styles[[#This Row],[MR Default]]&lt;&gt;"",Table_Styles[[#This Row],[MR Default]],""))</f>
        <v/>
      </c>
      <c r="AE148" s="41"/>
      <c r="AF148" s="41"/>
      <c r="AG148" s="19" t="str">
        <f>IF(Table_Styles[[#This Row],[MB]]&lt;&gt;"",Table_Styles[[#This Row],[MB]],IF(Table_Styles[[#This Row],[MB Default]]&lt;&gt;"",Table_Styles[[#This Row],[MB Default]],""))</f>
        <v/>
      </c>
      <c r="AH148" s="41"/>
      <c r="AI148" s="41"/>
      <c r="AJ148" s="19" t="str">
        <f>IF(Table_Styles[[#This Row],[ML]]&lt;&gt;"",Table_Styles[[#This Row],[ML]],IF(Table_Styles[[#This Row],[ML Default]]&lt;&gt;"",Table_Styles[[#This Row],[ML Default]],""))</f>
        <v/>
      </c>
      <c r="AK148" s="41"/>
      <c r="AL148" s="41" t="s">
        <v>335</v>
      </c>
      <c r="AM148" s="19" t="str">
        <f>IF(Table_Styles[[#This Row],[PT]]&lt;&gt;"",Table_Styles[[#This Row],[PT]],IF(Table_Styles[[#This Row],[PT Default]]&lt;&gt;"",Table_Styles[[#This Row],[PT Default]],""))</f>
        <v>20px</v>
      </c>
      <c r="AN148" s="41"/>
      <c r="AO148" s="41" t="s">
        <v>335</v>
      </c>
      <c r="AP148" s="19" t="str">
        <f>IF(Table_Styles[[#This Row],[PR]]&lt;&gt;"",Table_Styles[[#This Row],[PR]],IF(Table_Styles[[#This Row],[PR Default]]&lt;&gt;"",Table_Styles[[#This Row],[PR Default]],""))</f>
        <v>20px</v>
      </c>
      <c r="AQ148" s="41"/>
      <c r="AR148" s="41" t="s">
        <v>335</v>
      </c>
      <c r="AS148" s="19" t="str">
        <f>IF(Table_Styles[[#This Row],[PB]]&lt;&gt;"",Table_Styles[[#This Row],[PB]],IF(Table_Styles[[#This Row],[PB Default]]&lt;&gt;"",Table_Styles[[#This Row],[PB Default]],""))</f>
        <v>20px</v>
      </c>
      <c r="AT148" s="41"/>
      <c r="AU148" s="41" t="s">
        <v>335</v>
      </c>
      <c r="AV148" s="19" t="str">
        <f>IF(Table_Styles[[#This Row],[PL]]&lt;&gt;"",Table_Styles[[#This Row],[PL]],IF(Table_Styles[[#This Row],[PL Default]]&lt;&gt;"",Table_Styles[[#This Row],[PL Default]],""))</f>
        <v>20px</v>
      </c>
      <c r="AW148" s="43" t="s">
        <v>132</v>
      </c>
      <c r="AX148" s="41"/>
      <c r="AY148" s="19" t="str">
        <f>IF(Table_Styles[[#This Row],[BT]]&lt;&gt;"",Table_Styles[[#This Row],[BT]],IF(Table_Styles[[#This Row],[BT Default]]&lt;&gt;"",Table_Styles[[#This Row],[BT Default]],""))</f>
        <v>0</v>
      </c>
      <c r="AZ148" s="41"/>
      <c r="BA148" s="41"/>
      <c r="BB148" s="19" t="str">
        <f>IF(Table_Styles[[#This Row],[BR]]&lt;&gt;"",Table_Styles[[#This Row],[BR]],IF(Table_Styles[[#This Row],[BR Default]]&lt;&gt;"",Table_Styles[[#This Row],[BR Default]],""))</f>
        <v/>
      </c>
      <c r="BC148" s="41"/>
      <c r="BD148" s="41"/>
      <c r="BE148" s="19" t="str">
        <f>IF(Table_Styles[[#This Row],[BB]]&lt;&gt;"",Table_Styles[[#This Row],[BB]],IF(Table_Styles[[#This Row],[BB Default]]&lt;&gt;"",Table_Styles[[#This Row],[BB Default]],""))</f>
        <v/>
      </c>
      <c r="BF148" s="41"/>
      <c r="BG148" s="41"/>
      <c r="BH148" s="19" t="str">
        <f>IF(Table_Styles[[#This Row],[BL]]&lt;&gt;"",Table_Styles[[#This Row],[BL]],IF(Table_Styles[[#This Row],[BL Default]]&lt;&gt;"",Table_Styles[[#This Row],[BL Default]],""))</f>
        <v/>
      </c>
      <c r="BI148" s="41"/>
      <c r="BJ148" s="41"/>
      <c r="BK148" s="19" t="str">
        <f>IF(Table_Styles[[#This Row],[Width]]&lt;&gt;"",Table_Styles[[#This Row],[Width]],IF(Table_Styles[[#This Row],[Width Default]]&lt;&gt;"",Table_Styles[[#This Row],[Width Default]],""))</f>
        <v/>
      </c>
      <c r="BL148" s="41"/>
      <c r="BM148" s="41"/>
      <c r="BN148" s="19" t="str">
        <f>IF(Table_Styles[[#This Row],[Height]]&lt;&gt;"",Table_Styles[[#This Row],[Height]],IF(Table_Styles[[#This Row],[Height Default]]&lt;&gt;"",Table_Styles[[#This Row],[Height Default]],""))</f>
        <v/>
      </c>
      <c r="BO148" s="19"/>
      <c r="BP148" s="19"/>
      <c r="BQ148" s="19" t="str">
        <f>IF(Table_Styles[[#This Row],[Top]]&lt;&gt;"",Table_Styles[[#This Row],[Top]],IF(Table_Styles[[#This Row],[Top Default]]&lt;&gt;"",Table_Styles[[#This Row],[Top Default]],""))</f>
        <v/>
      </c>
      <c r="BR148" s="19"/>
      <c r="BS148" s="19"/>
      <c r="BT148" s="19" t="str">
        <f>IF(Table_Styles[[#This Row],[Right]]&lt;&gt;"",Table_Styles[[#This Row],[Right]],IF(Table_Styles[[#This Row],[Right Default]]&lt;&gt;"",Table_Styles[[#This Row],[Right Default]],""))</f>
        <v/>
      </c>
      <c r="BU148" s="19"/>
      <c r="BV148" s="19"/>
      <c r="BW148" s="19" t="str">
        <f>IF(Table_Styles[[#This Row],[Bottom]]&lt;&gt;"",Table_Styles[[#This Row],[Bottom]],IF(Table_Styles[[#This Row],[Bottom Default]]&lt;&gt;"",Table_Styles[[#This Row],[Bottom Default]],""))</f>
        <v/>
      </c>
      <c r="BX148" s="19"/>
      <c r="BY148" s="19"/>
      <c r="BZ148" s="19" t="str">
        <f>IF(Table_Styles[[#This Row],[Left]]&lt;&gt;"",Table_Styles[[#This Row],[Left]],IF(Table_Styles[[#This Row],[Left Default]]&lt;&gt;"",Table_Styles[[#This Row],[Left Default]],""))</f>
        <v/>
      </c>
      <c r="CA148" s="41"/>
      <c r="CB148" s="22" t="str">
        <f>IF(AND(Table_Styles[[#This Row],[Selector]]&lt;&gt;"",Table_Styles[[#This Row],[Font Family Used]]&lt;&gt;"",Table_Styles[[#This Row],[Font Weight Used]]&lt;&gt;""),Table_Styles[[#This Row],[Font Family Used]]&amp;" "&amp;Table_Styles[[#This Row],[Font Weight Used]],"")</f>
        <v>Roboto 400</v>
      </c>
      <c r="CC148" s="22" t="str">
        <f ca="1">IF(AND(Table_Styles[[#This Row],[Selector]],COUNTIF(OFFSET(CC:CC,0,0,ROW()-1,1),"="&amp;Table_Styles[[#This Row],[Font]])=0),Table_Styles[[#This Row],[Font]],"")</f>
        <v/>
      </c>
      <c r="CD148" s="22" t="str">
        <f ca="1">IF(Table_Styles[[#This Row],[Unique Font]]&lt;&gt;"",
"{""fontFamily"":"""&amp;Table_Styles[[#This Row],[Font Family Used]]&amp;""",""fontWeight"":"&amp;Table_Styles[[#This Row],[Font Weight Used]]&amp;"}","")</f>
        <v/>
      </c>
      <c r="CE14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'Roboto';font-weight: 400;color: #2a2a2a;background: #f5f5f5;padding-top: 20px;padding-right: 20px;padding-bottom: 20px;padding-left: 20px;border-top: 0</v>
      </c>
      <c r="CF148" s="22" t="str">
        <f>IF(AND(Table_Styles[[#This Row],[Selector]]&lt;&gt;"", Table_Styles[[#This Row],[Config Properties]]&lt;&gt;""),
Table_Styles[[#This Row],[Selector]]&amp;" { "&amp;Table_Styles[[#This Row],[Config Properties]]&amp;" }","")</f>
        <v>#sidebar .body { font-family: 'Roboto';font-weight: 400;color: #2a2a2a;background: #f5f5f5;padding-top: 20px;padding-right: 20px;padding-bottom: 20px;padding-left: 20px;border-top: 0 }</v>
      </c>
      <c r="CG148" s="22" t="str">
        <f xml:space="preserve">
SUBSTITUTE(SUBSTITUTE(SUBSTITUTE(SUBSTITUTE(SUBSTITUTE(SUBSTITUTE(SUBSTITUTE(SUBSTITUTE(Table_Styles[[#This Row],[Config]],
" {","{"),
"{ ","{"),
" }","}"),
"} ","}"),
" ,",","),
", ",","),
" :",":"),
": ",":")</f>
        <v>#sidebar .body{font-family:'Roboto';font-weight:400;color:#2a2a2a;background:#f5f5f5;padding-top:20px;padding-right:20px;padding-bottom:20px;padding-left:20px;border-top:0}</v>
      </c>
    </row>
    <row r="149" spans="2:85" ht="21" customHeight="1">
      <c r="B149" s="22" t="s">
        <v>504</v>
      </c>
      <c r="C149" s="105" t="s">
        <v>682</v>
      </c>
      <c r="D149" s="59"/>
      <c r="E149" s="41" t="str">
        <f>Settings_Styling_Font_Body_Text</f>
        <v>Roboto</v>
      </c>
      <c r="F149" s="19" t="str">
        <f>IF(Table_Styles[[#This Row],[Font Family]]&lt;&gt;"",Table_Styles[[#This Row],[Font Family]],IF(Table_Styles[[#This Row],[Font Family Default]]&lt;&gt;"",Table_Styles[[#This Row],[Font Family Default]],""))</f>
        <v>Roboto</v>
      </c>
      <c r="G149" s="59"/>
      <c r="H149" s="41"/>
      <c r="I149" s="19" t="str">
        <f>IF(Table_Styles[[#This Row],[Font Size]]&lt;&gt;"",Table_Styles[[#This Row],[Font Size]],IF(Table_Styles[[#This Row],[Font Size Default]]&lt;&gt;"",Table_Styles[[#This Row],[Font Size Default]],""))</f>
        <v/>
      </c>
      <c r="J149" s="59"/>
      <c r="K149" s="41">
        <f>Settings_Styling_Font_Weight_Body_Text</f>
        <v>400</v>
      </c>
      <c r="L149" s="19">
        <f>IF(Table_Styles[[#This Row],[Font Weight]]&lt;&gt;"",Table_Styles[[#This Row],[Font Weight]],IF(Table_Styles[[#This Row],[Font Weight Default]]&lt;&gt;"",Table_Styles[[#This Row],[Font Weight Default]],""))</f>
        <v>400</v>
      </c>
      <c r="M149" s="59"/>
      <c r="N149" s="35" t="str">
        <f>Colour_Foreground_1</f>
        <v>#2a2a2a</v>
      </c>
      <c r="O149" s="19" t="str">
        <f>IF(Table_Styles[[#This Row],[Colour]]&lt;&gt;"",Table_Styles[[#This Row],[Colour]],IF(Table_Styles[[#This Row],[Colour Default]]&lt;&gt;"",Table_Styles[[#This Row],[Colour Default]],""))</f>
        <v>#2a2a2a</v>
      </c>
      <c r="P149" s="59"/>
      <c r="Q149" s="104" t="str">
        <f>Colour_Background_2</f>
        <v>#f5f5f5</v>
      </c>
      <c r="R149" s="19" t="str">
        <f>IF(Table_Styles[[#This Row],[Background]]&lt;&gt;"",Table_Styles[[#This Row],[Background]],IF(Table_Styles[[#This Row],[Background Default]]&lt;&gt;"",Table_Styles[[#This Row],[Background Default]],""))</f>
        <v>#f5f5f5</v>
      </c>
      <c r="S149" s="59"/>
      <c r="T149" s="41"/>
      <c r="U149" s="19" t="str">
        <f>IF(Table_Styles[[#This Row],[Border]]&lt;&gt;"",Table_Styles[[#This Row],[Border]],IF(Table_Styles[[#This Row],[Border Default]]&lt;&gt;"",Table_Styles[[#This Row],[Border Default]],""))</f>
        <v/>
      </c>
      <c r="V149" s="41"/>
      <c r="W149" s="41"/>
      <c r="X149" s="19" t="str">
        <f>IF(Table_Styles[[#This Row],[Border Radius]]&lt;&gt;"",Table_Styles[[#This Row],[Border Radius]],IF(Table_Styles[[#This Row],[Border Radius Default]]&lt;&gt;"",Table_Styles[[#This Row],[Border Radius Default]],""))</f>
        <v/>
      </c>
      <c r="Y149" s="59"/>
      <c r="Z149" s="41"/>
      <c r="AA149" s="19" t="str">
        <f>IF(Table_Styles[[#This Row],[MT]]&lt;&gt;"",Table_Styles[[#This Row],[MT]],IF(Table_Styles[[#This Row],[MT Default]]&lt;&gt;"",Table_Styles[[#This Row],[MT Default]],""))</f>
        <v/>
      </c>
      <c r="AB149" s="59"/>
      <c r="AC149" s="41"/>
      <c r="AD149" s="19" t="str">
        <f>IF(Table_Styles[[#This Row],[MR]]&lt;&gt;"",Table_Styles[[#This Row],[MR]],IF(Table_Styles[[#This Row],[MR Default]]&lt;&gt;"",Table_Styles[[#This Row],[MR Default]],""))</f>
        <v/>
      </c>
      <c r="AE149" s="59"/>
      <c r="AF149" s="41"/>
      <c r="AG149" s="19" t="str">
        <f>IF(Table_Styles[[#This Row],[MB]]&lt;&gt;"",Table_Styles[[#This Row],[MB]],IF(Table_Styles[[#This Row],[MB Default]]&lt;&gt;"",Table_Styles[[#This Row],[MB Default]],""))</f>
        <v/>
      </c>
      <c r="AH149" s="59"/>
      <c r="AI149" s="41"/>
      <c r="AJ149" s="19" t="str">
        <f>IF(Table_Styles[[#This Row],[ML]]&lt;&gt;"",Table_Styles[[#This Row],[ML]],IF(Table_Styles[[#This Row],[ML Default]]&lt;&gt;"",Table_Styles[[#This Row],[ML Default]],""))</f>
        <v/>
      </c>
      <c r="AK149" s="59"/>
      <c r="AL149" s="41" t="s">
        <v>335</v>
      </c>
      <c r="AM149" s="19" t="str">
        <f>IF(Table_Styles[[#This Row],[PT]]&lt;&gt;"",Table_Styles[[#This Row],[PT]],IF(Table_Styles[[#This Row],[PT Default]]&lt;&gt;"",Table_Styles[[#This Row],[PT Default]],""))</f>
        <v>20px</v>
      </c>
      <c r="AN149" s="59"/>
      <c r="AO149" s="41" t="s">
        <v>335</v>
      </c>
      <c r="AP149" s="19" t="str">
        <f>IF(Table_Styles[[#This Row],[PR]]&lt;&gt;"",Table_Styles[[#This Row],[PR]],IF(Table_Styles[[#This Row],[PR Default]]&lt;&gt;"",Table_Styles[[#This Row],[PR Default]],""))</f>
        <v>20px</v>
      </c>
      <c r="AQ149" s="59"/>
      <c r="AR149" s="41" t="s">
        <v>335</v>
      </c>
      <c r="AS149" s="19" t="str">
        <f>IF(Table_Styles[[#This Row],[PB]]&lt;&gt;"",Table_Styles[[#This Row],[PB]],IF(Table_Styles[[#This Row],[PB Default]]&lt;&gt;"",Table_Styles[[#This Row],[PB Default]],""))</f>
        <v>20px</v>
      </c>
      <c r="AT149" s="59"/>
      <c r="AU149" s="41" t="s">
        <v>335</v>
      </c>
      <c r="AV149" s="19" t="str">
        <f>IF(Table_Styles[[#This Row],[PL]]&lt;&gt;"",Table_Styles[[#This Row],[PL]],IF(Table_Styles[[#This Row],[PL Default]]&lt;&gt;"",Table_Styles[[#This Row],[PL Default]],""))</f>
        <v>20px</v>
      </c>
      <c r="AW149" s="59"/>
      <c r="AX149" s="19" t="str">
        <f>"1px solid "&amp;Colour_Foreground_2</f>
        <v>1px solid #666666</v>
      </c>
      <c r="AY149" s="19" t="str">
        <f>IF(Table_Styles[[#This Row],[BT]]&lt;&gt;"",Table_Styles[[#This Row],[BT]],IF(Table_Styles[[#This Row],[BT Default]]&lt;&gt;"",Table_Styles[[#This Row],[BT Default]],""))</f>
        <v>1px solid #666666</v>
      </c>
      <c r="AZ149" s="59"/>
      <c r="BA149" s="41"/>
      <c r="BB149" s="19" t="str">
        <f>IF(Table_Styles[[#This Row],[BR]]&lt;&gt;"",Table_Styles[[#This Row],[BR]],IF(Table_Styles[[#This Row],[BR Default]]&lt;&gt;"",Table_Styles[[#This Row],[BR Default]],""))</f>
        <v/>
      </c>
      <c r="BC149" s="59"/>
      <c r="BD149" s="41"/>
      <c r="BE149" s="19" t="str">
        <f>IF(Table_Styles[[#This Row],[BB]]&lt;&gt;"",Table_Styles[[#This Row],[BB]],IF(Table_Styles[[#This Row],[BB Default]]&lt;&gt;"",Table_Styles[[#This Row],[BB Default]],""))</f>
        <v/>
      </c>
      <c r="BF149" s="59"/>
      <c r="BG149" s="41"/>
      <c r="BH149" s="19" t="str">
        <f>IF(Table_Styles[[#This Row],[BL]]&lt;&gt;"",Table_Styles[[#This Row],[BL]],IF(Table_Styles[[#This Row],[BL Default]]&lt;&gt;"",Table_Styles[[#This Row],[BL Default]],""))</f>
        <v/>
      </c>
      <c r="BI149" s="41"/>
      <c r="BJ149" s="41"/>
      <c r="BK149" s="19" t="str">
        <f>IF(Table_Styles[[#This Row],[Width]]&lt;&gt;"",Table_Styles[[#This Row],[Width]],IF(Table_Styles[[#This Row],[Width Default]]&lt;&gt;"",Table_Styles[[#This Row],[Width Default]],""))</f>
        <v/>
      </c>
      <c r="BL149" s="41"/>
      <c r="BM149" s="41"/>
      <c r="BN149" s="19" t="str">
        <f>IF(Table_Styles[[#This Row],[Height]]&lt;&gt;"",Table_Styles[[#This Row],[Height]],IF(Table_Styles[[#This Row],[Height Default]]&lt;&gt;"",Table_Styles[[#This Row],[Height Default]],""))</f>
        <v/>
      </c>
      <c r="BO149" s="19"/>
      <c r="BP149" s="19"/>
      <c r="BQ149" s="19" t="str">
        <f>IF(Table_Styles[[#This Row],[Top]]&lt;&gt;"",Table_Styles[[#This Row],[Top]],IF(Table_Styles[[#This Row],[Top Default]]&lt;&gt;"",Table_Styles[[#This Row],[Top Default]],""))</f>
        <v/>
      </c>
      <c r="BR149" s="19"/>
      <c r="BS149" s="19"/>
      <c r="BT149" s="19" t="str">
        <f>IF(Table_Styles[[#This Row],[Right]]&lt;&gt;"",Table_Styles[[#This Row],[Right]],IF(Table_Styles[[#This Row],[Right Default]]&lt;&gt;"",Table_Styles[[#This Row],[Right Default]],""))</f>
        <v/>
      </c>
      <c r="BU149" s="19"/>
      <c r="BV149" s="19"/>
      <c r="BW149" s="19" t="str">
        <f>IF(Table_Styles[[#This Row],[Bottom]]&lt;&gt;"",Table_Styles[[#This Row],[Bottom]],IF(Table_Styles[[#This Row],[Bottom Default]]&lt;&gt;"",Table_Styles[[#This Row],[Bottom Default]],""))</f>
        <v/>
      </c>
      <c r="BX149" s="19"/>
      <c r="BY149" s="19"/>
      <c r="BZ149" s="19" t="str">
        <f>IF(Table_Styles[[#This Row],[Left]]&lt;&gt;"",Table_Styles[[#This Row],[Left]],IF(Table_Styles[[#This Row],[Left Default]]&lt;&gt;"",Table_Styles[[#This Row],[Left Default]],""))</f>
        <v/>
      </c>
      <c r="CA149" s="59"/>
      <c r="CB149" s="22" t="str">
        <f>IF(AND(Table_Styles[[#This Row],[Selector]]&lt;&gt;"",Table_Styles[[#This Row],[Font Family Used]]&lt;&gt;"",Table_Styles[[#This Row],[Font Weight Used]]&lt;&gt;""),Table_Styles[[#This Row],[Font Family Used]]&amp;" "&amp;Table_Styles[[#This Row],[Font Weight Used]],"")</f>
        <v>Roboto 400</v>
      </c>
      <c r="CC149" s="22" t="str">
        <f ca="1">IF(AND(Table_Styles[[#This Row],[Selector]],COUNTIF(OFFSET(CC:CC,0,0,ROW()-1,1),"="&amp;Table_Styles[[#This Row],[Font]])=0),Table_Styles[[#This Row],[Font]],"")</f>
        <v/>
      </c>
      <c r="CD149" s="22" t="str">
        <f ca="1">IF(Table_Styles[[#This Row],[Unique Font]]&lt;&gt;"",
"{""fontFamily"":"""&amp;Table_Styles[[#This Row],[Font Family Used]]&amp;""",""fontWeight"":"&amp;Table_Styles[[#This Row],[Font Weight Used]]&amp;"}","")</f>
        <v/>
      </c>
      <c r="CE14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'Roboto';font-weight: 400;color: #2a2a2a;background: #f5f5f5;padding-top: 20px;padding-right: 20px;padding-bottom: 20px;padding-left: 20px;border-top: 1px solid #666666</v>
      </c>
      <c r="CF149" s="22" t="str">
        <f>IF(AND(Table_Styles[[#This Row],[Selector]]&lt;&gt;"", Table_Styles[[#This Row],[Config Properties]]&lt;&gt;""),
Table_Styles[[#This Row],[Selector]]&amp;" { "&amp;Table_Styles[[#This Row],[Config Properties]]&amp;" }","")</f>
        <v>#sidebar .footer { font-family: 'Roboto';font-weight: 400;color: #2a2a2a;background: #f5f5f5;padding-top: 20px;padding-right: 20px;padding-bottom: 20px;padding-left: 20px;border-top: 1px solid #666666 }</v>
      </c>
      <c r="CG149" s="22" t="str">
        <f xml:space="preserve">
SUBSTITUTE(SUBSTITUTE(SUBSTITUTE(SUBSTITUTE(SUBSTITUTE(SUBSTITUTE(SUBSTITUTE(SUBSTITUTE(Table_Styles[[#This Row],[Config]],
" {","{"),
"{ ","{"),
" }","}"),
"} ","}"),
" ,",","),
", ",","),
" :",":"),
": ",":")</f>
        <v>#sidebar .footer{font-family:'Roboto';font-weight:400;color:#2a2a2a;background:#f5f5f5;padding-top:20px;padding-right:20px;padding-bottom:20px;padding-left:20px;border-top:1px solid #666666}</v>
      </c>
    </row>
    <row r="150" spans="2:85" ht="21" customHeight="1">
      <c r="B150" s="22" t="s">
        <v>18</v>
      </c>
      <c r="C150" s="44" t="s">
        <v>464</v>
      </c>
      <c r="D150" s="41"/>
      <c r="E150" s="41" t="str">
        <f>Settings_Styling_Font_Body_Text</f>
        <v>Roboto</v>
      </c>
      <c r="F150" s="19" t="str">
        <f>IF(Table_Styles[[#This Row],[Font Family]]&lt;&gt;"",Table_Styles[[#This Row],[Font Family]],IF(Table_Styles[[#This Row],[Font Family Default]]&lt;&gt;"",Table_Styles[[#This Row],[Font Family Default]],""))</f>
        <v>Roboto</v>
      </c>
      <c r="G150" s="41"/>
      <c r="H150" s="93" t="s">
        <v>406</v>
      </c>
      <c r="I150" s="19" t="str">
        <f>IF(Table_Styles[[#This Row],[Font Size]]&lt;&gt;"",Table_Styles[[#This Row],[Font Size]],IF(Table_Styles[[#This Row],[Font Size Default]]&lt;&gt;"",Table_Styles[[#This Row],[Font Size Default]],""))</f>
        <v>16px</v>
      </c>
      <c r="J150" s="41"/>
      <c r="K150" s="41">
        <f>Settings_Styling_Font_Weight_Labels</f>
        <v>700</v>
      </c>
      <c r="L150" s="19">
        <f>IF(Table_Styles[[#This Row],[Font Weight]]&lt;&gt;"",Table_Styles[[#This Row],[Font Weight]],IF(Table_Styles[[#This Row],[Font Weight Default]]&lt;&gt;"",Table_Styles[[#This Row],[Font Weight Default]],""))</f>
        <v>700</v>
      </c>
      <c r="M150" s="19"/>
      <c r="N150" s="35" t="str">
        <f>Colour_Foreground_1</f>
        <v>#2a2a2a</v>
      </c>
      <c r="O150" s="19" t="str">
        <f>IF(Table_Styles[[#This Row],[Colour]]&lt;&gt;"",Table_Styles[[#This Row],[Colour]],IF(Table_Styles[[#This Row],[Colour Default]]&lt;&gt;"",Table_Styles[[#This Row],[Colour Default]],""))</f>
        <v>#2a2a2a</v>
      </c>
      <c r="P150" s="41"/>
      <c r="Q150" s="41"/>
      <c r="R150" s="19" t="str">
        <f>IF(Table_Styles[[#This Row],[Background]]&lt;&gt;"",Table_Styles[[#This Row],[Background]],IF(Table_Styles[[#This Row],[Background Default]]&lt;&gt;"",Table_Styles[[#This Row],[Background Default]],""))</f>
        <v/>
      </c>
      <c r="S150" s="41"/>
      <c r="T150" s="41"/>
      <c r="U150" s="19" t="str">
        <f>IF(Table_Styles[[#This Row],[Border]]&lt;&gt;"",Table_Styles[[#This Row],[Border]],IF(Table_Styles[[#This Row],[Border Default]]&lt;&gt;"",Table_Styles[[#This Row],[Border Default]],""))</f>
        <v/>
      </c>
      <c r="V150" s="41"/>
      <c r="W150" s="41"/>
      <c r="X150" s="19" t="str">
        <f>IF(Table_Styles[[#This Row],[Border Radius]]&lt;&gt;"",Table_Styles[[#This Row],[Border Radius]],IF(Table_Styles[[#This Row],[Border Radius Default]]&lt;&gt;"",Table_Styles[[#This Row],[Border Radius Default]],""))</f>
        <v/>
      </c>
      <c r="Y150" s="41"/>
      <c r="Z150" s="41">
        <v>0</v>
      </c>
      <c r="AA150" s="19">
        <f>IF(Table_Styles[[#This Row],[MT]]&lt;&gt;"",Table_Styles[[#This Row],[MT]],IF(Table_Styles[[#This Row],[MT Default]]&lt;&gt;"",Table_Styles[[#This Row],[MT Default]],""))</f>
        <v>0</v>
      </c>
      <c r="AB150" s="41"/>
      <c r="AC150" s="41"/>
      <c r="AD150" s="19" t="str">
        <f>IF(Table_Styles[[#This Row],[MR]]&lt;&gt;"",Table_Styles[[#This Row],[MR]],IF(Table_Styles[[#This Row],[MR Default]]&lt;&gt;"",Table_Styles[[#This Row],[MR Default]],""))</f>
        <v/>
      </c>
      <c r="AE150" s="41"/>
      <c r="AF150" s="41" t="s">
        <v>345</v>
      </c>
      <c r="AG150" s="19" t="str">
        <f>IF(Table_Styles[[#This Row],[MB]]&lt;&gt;"",Table_Styles[[#This Row],[MB]],IF(Table_Styles[[#This Row],[MB Default]]&lt;&gt;"",Table_Styles[[#This Row],[MB Default]],""))</f>
        <v>5px</v>
      </c>
      <c r="AH150" s="41"/>
      <c r="AI150" s="41"/>
      <c r="AJ150" s="19" t="str">
        <f>IF(Table_Styles[[#This Row],[ML]]&lt;&gt;"",Table_Styles[[#This Row],[ML]],IF(Table_Styles[[#This Row],[ML Default]]&lt;&gt;"",Table_Styles[[#This Row],[ML Default]],""))</f>
        <v/>
      </c>
      <c r="AK150" s="41"/>
      <c r="AL150" s="41"/>
      <c r="AM150" s="19" t="str">
        <f>IF(Table_Styles[[#This Row],[PT]]&lt;&gt;"",Table_Styles[[#This Row],[PT]],IF(Table_Styles[[#This Row],[PT Default]]&lt;&gt;"",Table_Styles[[#This Row],[PT Default]],""))</f>
        <v/>
      </c>
      <c r="AN150" s="41"/>
      <c r="AO150" s="41"/>
      <c r="AP150" s="19" t="str">
        <f>IF(Table_Styles[[#This Row],[PR]]&lt;&gt;"",Table_Styles[[#This Row],[PR]],IF(Table_Styles[[#This Row],[PR Default]]&lt;&gt;"",Table_Styles[[#This Row],[PR Default]],""))</f>
        <v/>
      </c>
      <c r="AQ150" s="41"/>
      <c r="AR150" s="41"/>
      <c r="AS150" s="19" t="str">
        <f>IF(Table_Styles[[#This Row],[PB]]&lt;&gt;"",Table_Styles[[#This Row],[PB]],IF(Table_Styles[[#This Row],[PB Default]]&lt;&gt;"",Table_Styles[[#This Row],[PB Default]],""))</f>
        <v/>
      </c>
      <c r="AT150" s="41"/>
      <c r="AU150" s="41"/>
      <c r="AV150" s="19" t="str">
        <f>IF(Table_Styles[[#This Row],[PL]]&lt;&gt;"",Table_Styles[[#This Row],[PL]],IF(Table_Styles[[#This Row],[PL Default]]&lt;&gt;"",Table_Styles[[#This Row],[PL Default]],""))</f>
        <v/>
      </c>
      <c r="AW150" s="41"/>
      <c r="AX150" s="41"/>
      <c r="AY150" s="19" t="str">
        <f>IF(Table_Styles[[#This Row],[BT]]&lt;&gt;"",Table_Styles[[#This Row],[BT]],IF(Table_Styles[[#This Row],[BT Default]]&lt;&gt;"",Table_Styles[[#This Row],[BT Default]],""))</f>
        <v/>
      </c>
      <c r="AZ150" s="41"/>
      <c r="BA150" s="41"/>
      <c r="BB150" s="19" t="str">
        <f>IF(Table_Styles[[#This Row],[BR]]&lt;&gt;"",Table_Styles[[#This Row],[BR]],IF(Table_Styles[[#This Row],[BR Default]]&lt;&gt;"",Table_Styles[[#This Row],[BR Default]],""))</f>
        <v/>
      </c>
      <c r="BC150" s="41"/>
      <c r="BD150" s="41"/>
      <c r="BE150" s="19" t="str">
        <f>IF(Table_Styles[[#This Row],[BB]]&lt;&gt;"",Table_Styles[[#This Row],[BB]],IF(Table_Styles[[#This Row],[BB Default]]&lt;&gt;"",Table_Styles[[#This Row],[BB Default]],""))</f>
        <v/>
      </c>
      <c r="BF150" s="41"/>
      <c r="BG150" s="41"/>
      <c r="BH150" s="19" t="str">
        <f>IF(Table_Styles[[#This Row],[BL]]&lt;&gt;"",Table_Styles[[#This Row],[BL]],IF(Table_Styles[[#This Row],[BL Default]]&lt;&gt;"",Table_Styles[[#This Row],[BL Default]],""))</f>
        <v/>
      </c>
      <c r="BI150" s="41"/>
      <c r="BJ150" s="41"/>
      <c r="BK150" s="19" t="str">
        <f>IF(Table_Styles[[#This Row],[Width]]&lt;&gt;"",Table_Styles[[#This Row],[Width]],IF(Table_Styles[[#This Row],[Width Default]]&lt;&gt;"",Table_Styles[[#This Row],[Width Default]],""))</f>
        <v/>
      </c>
      <c r="BL150" s="41"/>
      <c r="BM150" s="41"/>
      <c r="BN150" s="19" t="str">
        <f>IF(Table_Styles[[#This Row],[Height]]&lt;&gt;"",Table_Styles[[#This Row],[Height]],IF(Table_Styles[[#This Row],[Height Default]]&lt;&gt;"",Table_Styles[[#This Row],[Height Default]],""))</f>
        <v/>
      </c>
      <c r="BO150" s="19"/>
      <c r="BP150" s="19"/>
      <c r="BQ150" s="19" t="str">
        <f>IF(Table_Styles[[#This Row],[Top]]&lt;&gt;"",Table_Styles[[#This Row],[Top]],IF(Table_Styles[[#This Row],[Top Default]]&lt;&gt;"",Table_Styles[[#This Row],[Top Default]],""))</f>
        <v/>
      </c>
      <c r="BR150" s="19"/>
      <c r="BS150" s="19"/>
      <c r="BT150" s="19" t="str">
        <f>IF(Table_Styles[[#This Row],[Right]]&lt;&gt;"",Table_Styles[[#This Row],[Right]],IF(Table_Styles[[#This Row],[Right Default]]&lt;&gt;"",Table_Styles[[#This Row],[Right Default]],""))</f>
        <v/>
      </c>
      <c r="BU150" s="19"/>
      <c r="BV150" s="19"/>
      <c r="BW150" s="19" t="str">
        <f>IF(Table_Styles[[#This Row],[Bottom]]&lt;&gt;"",Table_Styles[[#This Row],[Bottom]],IF(Table_Styles[[#This Row],[Bottom Default]]&lt;&gt;"",Table_Styles[[#This Row],[Bottom Default]],""))</f>
        <v/>
      </c>
      <c r="BX150" s="19"/>
      <c r="BY150" s="19"/>
      <c r="BZ150" s="19" t="str">
        <f>IF(Table_Styles[[#This Row],[Left]]&lt;&gt;"",Table_Styles[[#This Row],[Left]],IF(Table_Styles[[#This Row],[Left Default]]&lt;&gt;"",Table_Styles[[#This Row],[Left Default]],""))</f>
        <v/>
      </c>
      <c r="CA150" s="41"/>
      <c r="CB150" s="22" t="str">
        <f>IF(AND(Table_Styles[[#This Row],[Selector]]&lt;&gt;"",Table_Styles[[#This Row],[Font Family Used]]&lt;&gt;"",Table_Styles[[#This Row],[Font Weight Used]]&lt;&gt;""),Table_Styles[[#This Row],[Font Family Used]]&amp;" "&amp;Table_Styles[[#This Row],[Font Weight Used]],"")</f>
        <v>Roboto 700</v>
      </c>
      <c r="CC150" s="22" t="str">
        <f ca="1">IF(AND(Table_Styles[[#This Row],[Selector]],COUNTIF(OFFSET(CC:CC,0,0,ROW()-1,1),"="&amp;Table_Styles[[#This Row],[Font]])=0),Table_Styles[[#This Row],[Font]],"")</f>
        <v/>
      </c>
      <c r="CD150" s="22" t="str">
        <f ca="1">IF(Table_Styles[[#This Row],[Unique Font]]&lt;&gt;"",
"{""fontFamily"":"""&amp;Table_Styles[[#This Row],[Font Family Used]]&amp;""",""fontWeight"":"&amp;Table_Styles[[#This Row],[Font Weight Used]]&amp;"}","")</f>
        <v/>
      </c>
      <c r="CE15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16px;font-weight: 700;color: #2a2a2a;margin-top: 0;margin-bottom: 5px</v>
      </c>
      <c r="CF150" s="22" t="str">
        <f>IF(AND(Table_Styles[[#This Row],[Selector]]&lt;&gt;"", Table_Styles[[#This Row],[Config Properties]]&lt;&gt;""),
Table_Styles[[#This Row],[Selector]]&amp;" { "&amp;Table_Styles[[#This Row],[Config Properties]]&amp;" }","")</f>
        <v>#sidebar .body h3 { font-family: 'Roboto';font-size: 16px;font-weight: 700;color: #2a2a2a;margin-top: 0;margin-bottom: 5px }</v>
      </c>
      <c r="CG150" s="22" t="str">
        <f xml:space="preserve">
SUBSTITUTE(SUBSTITUTE(SUBSTITUTE(SUBSTITUTE(SUBSTITUTE(SUBSTITUTE(SUBSTITUTE(SUBSTITUTE(Table_Styles[[#This Row],[Config]],
" {","{"),
"{ ","{"),
" }","}"),
"} ","}"),
" ,",","),
", ",","),
" :",":"),
": ",":")</f>
        <v>#sidebar .body h3{font-family:'Roboto';font-size:16px;font-weight:700;color:#2a2a2a;margin-top:0;margin-bottom:5px}</v>
      </c>
    </row>
    <row r="151" spans="2:85" ht="21" customHeight="1">
      <c r="B151" s="22" t="s">
        <v>1100</v>
      </c>
      <c r="C151" s="153" t="s">
        <v>1325</v>
      </c>
      <c r="D151" s="59"/>
      <c r="E151" s="41"/>
      <c r="F151" s="19" t="str">
        <f>IF(Table_Styles[[#This Row],[Font Family]]&lt;&gt;"",Table_Styles[[#This Row],[Font Family]],IF(Table_Styles[[#This Row],[Font Family Default]]&lt;&gt;"",Table_Styles[[#This Row],[Font Family Default]],""))</f>
        <v/>
      </c>
      <c r="G151" s="59"/>
      <c r="H151" s="41"/>
      <c r="I151" s="19" t="str">
        <f>IF(Table_Styles[[#This Row],[Font Size]]&lt;&gt;"",Table_Styles[[#This Row],[Font Size]],IF(Table_Styles[[#This Row],[Font Size Default]]&lt;&gt;"",Table_Styles[[#This Row],[Font Size Default]],""))</f>
        <v/>
      </c>
      <c r="J151" s="59"/>
      <c r="K151" s="41"/>
      <c r="L151" s="19" t="str">
        <f>IF(Table_Styles[[#This Row],[Font Weight]]&lt;&gt;"",Table_Styles[[#This Row],[Font Weight]],IF(Table_Styles[[#This Row],[Font Weight Default]]&lt;&gt;"",Table_Styles[[#This Row],[Font Weight Default]],""))</f>
        <v/>
      </c>
      <c r="M151" s="59"/>
      <c r="N151" s="41"/>
      <c r="O151" s="19" t="str">
        <f>IF(Table_Styles[[#This Row],[Colour]]&lt;&gt;"",Table_Styles[[#This Row],[Colour]],IF(Table_Styles[[#This Row],[Colour Default]]&lt;&gt;"",Table_Styles[[#This Row],[Colour Default]],""))</f>
        <v/>
      </c>
      <c r="P151" s="59"/>
      <c r="Q151" s="41"/>
      <c r="R151" s="19" t="str">
        <f>IF(Table_Styles[[#This Row],[Background]]&lt;&gt;"",Table_Styles[[#This Row],[Background]],IF(Table_Styles[[#This Row],[Background Default]]&lt;&gt;"",Table_Styles[[#This Row],[Background Default]],""))</f>
        <v/>
      </c>
      <c r="S151" s="59"/>
      <c r="T151" s="41"/>
      <c r="U151" s="19" t="str">
        <f>IF(Table_Styles[[#This Row],[Border]]&lt;&gt;"",Table_Styles[[#This Row],[Border]],IF(Table_Styles[[#This Row],[Border Default]]&lt;&gt;"",Table_Styles[[#This Row],[Border Default]],""))</f>
        <v/>
      </c>
      <c r="V151" s="41"/>
      <c r="W151" s="43"/>
      <c r="X151" s="19" t="str">
        <f>IF(Table_Styles[[#This Row],[Border Radius]]&lt;&gt;"",Table_Styles[[#This Row],[Border Radius]],IF(Table_Styles[[#This Row],[Border Radius Default]]&lt;&gt;"",Table_Styles[[#This Row],[Border Radius Default]],""))</f>
        <v/>
      </c>
      <c r="Y151" s="59"/>
      <c r="Z151" s="41"/>
      <c r="AA151" s="19" t="str">
        <f>IF(Table_Styles[[#This Row],[MT]]&lt;&gt;"",Table_Styles[[#This Row],[MT]],IF(Table_Styles[[#This Row],[MT Default]]&lt;&gt;"",Table_Styles[[#This Row],[MT Default]],""))</f>
        <v/>
      </c>
      <c r="AB151" s="59"/>
      <c r="AC151" s="41"/>
      <c r="AD151" s="19" t="str">
        <f>IF(Table_Styles[[#This Row],[MR]]&lt;&gt;"",Table_Styles[[#This Row],[MR]],IF(Table_Styles[[#This Row],[MR Default]]&lt;&gt;"",Table_Styles[[#This Row],[MR Default]],""))</f>
        <v/>
      </c>
      <c r="AE151" s="59"/>
      <c r="AF151" s="41"/>
      <c r="AG151" s="19" t="str">
        <f>IF(Table_Styles[[#This Row],[MB]]&lt;&gt;"",Table_Styles[[#This Row],[MB]],IF(Table_Styles[[#This Row],[MB Default]]&lt;&gt;"",Table_Styles[[#This Row],[MB Default]],""))</f>
        <v/>
      </c>
      <c r="AH151" s="59"/>
      <c r="AI151" s="43"/>
      <c r="AJ151" s="19" t="str">
        <f>IF(Table_Styles[[#This Row],[ML]]&lt;&gt;"",Table_Styles[[#This Row],[ML]],IF(Table_Styles[[#This Row],[ML Default]]&lt;&gt;"",Table_Styles[[#This Row],[ML Default]],""))</f>
        <v/>
      </c>
      <c r="AK151" s="59"/>
      <c r="AL151" s="41"/>
      <c r="AM151" s="19" t="str">
        <f>IF(Table_Styles[[#This Row],[PT]]&lt;&gt;"",Table_Styles[[#This Row],[PT]],IF(Table_Styles[[#This Row],[PT Default]]&lt;&gt;"",Table_Styles[[#This Row],[PT Default]],""))</f>
        <v/>
      </c>
      <c r="AN151" s="59"/>
      <c r="AO151" s="41"/>
      <c r="AP151" s="19" t="str">
        <f>IF(Table_Styles[[#This Row],[PR]]&lt;&gt;"",Table_Styles[[#This Row],[PR]],IF(Table_Styles[[#This Row],[PR Default]]&lt;&gt;"",Table_Styles[[#This Row],[PR Default]],""))</f>
        <v/>
      </c>
      <c r="AQ151" s="59"/>
      <c r="AR151" s="41"/>
      <c r="AS151" s="19" t="str">
        <f>IF(Table_Styles[[#This Row],[PB]]&lt;&gt;"",Table_Styles[[#This Row],[PB]],IF(Table_Styles[[#This Row],[PB Default]]&lt;&gt;"",Table_Styles[[#This Row],[PB Default]],""))</f>
        <v/>
      </c>
      <c r="AT151" s="59"/>
      <c r="AU151" s="41"/>
      <c r="AV151" s="19" t="str">
        <f>IF(Table_Styles[[#This Row],[PL]]&lt;&gt;"",Table_Styles[[#This Row],[PL]],IF(Table_Styles[[#This Row],[PL Default]]&lt;&gt;"",Table_Styles[[#This Row],[PL Default]],""))</f>
        <v/>
      </c>
      <c r="AW151" s="59"/>
      <c r="AX151" s="41"/>
      <c r="AY151" s="19" t="str">
        <f>IF(Table_Styles[[#This Row],[BT]]&lt;&gt;"",Table_Styles[[#This Row],[BT]],IF(Table_Styles[[#This Row],[BT Default]]&lt;&gt;"",Table_Styles[[#This Row],[BT Default]],""))</f>
        <v/>
      </c>
      <c r="AZ151" s="59"/>
      <c r="BA151" s="41"/>
      <c r="BB151" s="19" t="str">
        <f>IF(Table_Styles[[#This Row],[BR]]&lt;&gt;"",Table_Styles[[#This Row],[BR]],IF(Table_Styles[[#This Row],[BR Default]]&lt;&gt;"",Table_Styles[[#This Row],[BR Default]],""))</f>
        <v/>
      </c>
      <c r="BC151" s="59"/>
      <c r="BD151" s="41"/>
      <c r="BE151" s="19" t="str">
        <f>IF(Table_Styles[[#This Row],[BB]]&lt;&gt;"",Table_Styles[[#This Row],[BB]],IF(Table_Styles[[#This Row],[BB Default]]&lt;&gt;"",Table_Styles[[#This Row],[BB Default]],""))</f>
        <v/>
      </c>
      <c r="BF151" s="59"/>
      <c r="BG151" s="41"/>
      <c r="BH151" s="19" t="str">
        <f>IF(Table_Styles[[#This Row],[BL]]&lt;&gt;"",Table_Styles[[#This Row],[BL]],IF(Table_Styles[[#This Row],[BL Default]]&lt;&gt;"",Table_Styles[[#This Row],[BL Default]],""))</f>
        <v/>
      </c>
      <c r="BI151" s="41"/>
      <c r="BJ151" s="41"/>
      <c r="BK151" s="19" t="str">
        <f>IF(Table_Styles[[#This Row],[Width]]&lt;&gt;"",Table_Styles[[#This Row],[Width]],IF(Table_Styles[[#This Row],[Width Default]]&lt;&gt;"",Table_Styles[[#This Row],[Width Default]],""))</f>
        <v/>
      </c>
      <c r="BL151" s="41"/>
      <c r="BM151" s="41"/>
      <c r="BN151" s="19" t="str">
        <f>IF(Table_Styles[[#This Row],[Height]]&lt;&gt;"",Table_Styles[[#This Row],[Height]],IF(Table_Styles[[#This Row],[Height Default]]&lt;&gt;"",Table_Styles[[#This Row],[Height Default]],""))</f>
        <v/>
      </c>
      <c r="BO151" s="19"/>
      <c r="BP151" s="19"/>
      <c r="BQ151" s="19" t="str">
        <f>IF(Table_Styles[[#This Row],[Top]]&lt;&gt;"",Table_Styles[[#This Row],[Top]],IF(Table_Styles[[#This Row],[Top Default]]&lt;&gt;"",Table_Styles[[#This Row],[Top Default]],""))</f>
        <v/>
      </c>
      <c r="BR151" s="19"/>
      <c r="BS151" s="19"/>
      <c r="BT151" s="19" t="str">
        <f>IF(Table_Styles[[#This Row],[Right]]&lt;&gt;"",Table_Styles[[#This Row],[Right]],IF(Table_Styles[[#This Row],[Right Default]]&lt;&gt;"",Table_Styles[[#This Row],[Right Default]],""))</f>
        <v/>
      </c>
      <c r="BU151" s="19"/>
      <c r="BV151" s="19"/>
      <c r="BW151" s="19" t="str">
        <f>IF(Table_Styles[[#This Row],[Bottom]]&lt;&gt;"",Table_Styles[[#This Row],[Bottom]],IF(Table_Styles[[#This Row],[Bottom Default]]&lt;&gt;"",Table_Styles[[#This Row],[Bottom Default]],""))</f>
        <v/>
      </c>
      <c r="BX151" s="19"/>
      <c r="BY151" s="19"/>
      <c r="BZ151" s="19" t="str">
        <f>IF(Table_Styles[[#This Row],[Left]]&lt;&gt;"",Table_Styles[[#This Row],[Left]],IF(Table_Styles[[#This Row],[Left Default]]&lt;&gt;"",Table_Styles[[#This Row],[Left Default]],""))</f>
        <v/>
      </c>
      <c r="CA151" s="39" t="s">
        <v>990</v>
      </c>
      <c r="CB151" s="22" t="str">
        <f>IF(AND(Table_Styles[[#This Row],[Selector]]&lt;&gt;"",Table_Styles[[#This Row],[Font Family Used]]&lt;&gt;"",Table_Styles[[#This Row],[Font Weight Used]]&lt;&gt;""),Table_Styles[[#This Row],[Font Family Used]]&amp;" "&amp;Table_Styles[[#This Row],[Font Weight Used]],"")</f>
        <v/>
      </c>
      <c r="CC151" s="22" t="str">
        <f ca="1">IF(AND(Table_Styles[[#This Row],[Selector]],COUNTIF(OFFSET(CC:CC,0,0,ROW()-1,1),"="&amp;Table_Styles[[#This Row],[Font]])=0),Table_Styles[[#This Row],[Font]],"")</f>
        <v/>
      </c>
      <c r="CD151" s="22" t="str">
        <f ca="1">IF(Table_Styles[[#This Row],[Unique Font]]&lt;&gt;"",
"{""fontFamily"":"""&amp;Table_Styles[[#This Row],[Font Family Used]]&amp;""",""fontWeight"":"&amp;Table_Styles[[#This Row],[Font Weight Used]]&amp;"}","")</f>
        <v/>
      </c>
      <c r="CE15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display: none;</v>
      </c>
      <c r="CF151" s="22" t="str">
        <f>IF(AND(Table_Styles[[#This Row],[Selector]]&lt;&gt;"", Table_Styles[[#This Row],[Config Properties]]&lt;&gt;""),
Table_Styles[[#This Row],[Selector]]&amp;" { "&amp;Table_Styles[[#This Row],[Config Properties]]&amp;" }","")</f>
        <v>@media (max-width: 767px) { #sidebar #calculation .body .instalment + .message { display: none; }</v>
      </c>
      <c r="CG151" s="22" t="str">
        <f xml:space="preserve">
SUBSTITUTE(SUBSTITUTE(SUBSTITUTE(SUBSTITUTE(SUBSTITUTE(SUBSTITUTE(SUBSTITUTE(SUBSTITUTE(Table_Styles[[#This Row],[Config]],
" {","{"),
"{ ","{"),
" }","}"),
"} ","}"),
" ,",","),
", ",","),
" :",":"),
": ",":")</f>
        <v>@media (max-width:767px){#sidebar #calculation .body .instalment + .message{display:none;}</v>
      </c>
    </row>
    <row r="152" spans="2:85" ht="21" customHeight="1">
      <c r="B152" s="22" t="s">
        <v>143</v>
      </c>
      <c r="C152" s="44" t="s">
        <v>1099</v>
      </c>
      <c r="D152" s="41"/>
      <c r="E152" s="41" t="str">
        <f>Settings_Styling_Font_Body_Text</f>
        <v>Roboto</v>
      </c>
      <c r="F152" s="19" t="str">
        <f>IF(Table_Styles[[#This Row],[Font Family]]&lt;&gt;"",Table_Styles[[#This Row],[Font Family]],IF(Table_Styles[[#This Row],[Font Family Default]]&lt;&gt;"",Table_Styles[[#This Row],[Font Family Default]],""))</f>
        <v>Roboto</v>
      </c>
      <c r="G152" s="41"/>
      <c r="H152" s="43" t="s">
        <v>321</v>
      </c>
      <c r="I152" s="19" t="str">
        <f>IF(Table_Styles[[#This Row],[Font Size]]&lt;&gt;"",Table_Styles[[#This Row],[Font Size]],IF(Table_Styles[[#This Row],[Font Size Default]]&lt;&gt;"",Table_Styles[[#This Row],[Font Size Default]],""))</f>
        <v>15px</v>
      </c>
      <c r="J152" s="41"/>
      <c r="K152" s="41">
        <f>Settings_Styling_Font_Weight_Body_Text</f>
        <v>400</v>
      </c>
      <c r="L152" s="19">
        <f>IF(Table_Styles[[#This Row],[Font Weight]]&lt;&gt;"",Table_Styles[[#This Row],[Font Weight]],IF(Table_Styles[[#This Row],[Font Weight Default]]&lt;&gt;"",Table_Styles[[#This Row],[Font Weight Default]],""))</f>
        <v>400</v>
      </c>
      <c r="M152" s="19"/>
      <c r="N152" s="35" t="str">
        <f>Colour_Foreground_1</f>
        <v>#2a2a2a</v>
      </c>
      <c r="O152" s="19" t="str">
        <f>IF(Table_Styles[[#This Row],[Colour]]&lt;&gt;"",Table_Styles[[#This Row],[Colour]],IF(Table_Styles[[#This Row],[Colour Default]]&lt;&gt;"",Table_Styles[[#This Row],[Colour Default]],""))</f>
        <v>#2a2a2a</v>
      </c>
      <c r="P152" s="41"/>
      <c r="Q152" s="41"/>
      <c r="R152" s="19" t="str">
        <f>IF(Table_Styles[[#This Row],[Background]]&lt;&gt;"",Table_Styles[[#This Row],[Background]],IF(Table_Styles[[#This Row],[Background Default]]&lt;&gt;"",Table_Styles[[#This Row],[Background Default]],""))</f>
        <v/>
      </c>
      <c r="S152" s="41"/>
      <c r="T152" s="41"/>
      <c r="U152" s="19" t="str">
        <f>IF(Table_Styles[[#This Row],[Border]]&lt;&gt;"",Table_Styles[[#This Row],[Border]],IF(Table_Styles[[#This Row],[Border Default]]&lt;&gt;"",Table_Styles[[#This Row],[Border Default]],""))</f>
        <v/>
      </c>
      <c r="V152" s="41"/>
      <c r="W152" s="41"/>
      <c r="X152" s="19" t="str">
        <f>IF(Table_Styles[[#This Row],[Border Radius]]&lt;&gt;"",Table_Styles[[#This Row],[Border Radius]],IF(Table_Styles[[#This Row],[Border Radius Default]]&lt;&gt;"",Table_Styles[[#This Row],[Border Radius Default]],""))</f>
        <v/>
      </c>
      <c r="Y152" s="41"/>
      <c r="Z152" s="43"/>
      <c r="AA152" s="19" t="str">
        <f>IF(Table_Styles[[#This Row],[MT]]&lt;&gt;"",Table_Styles[[#This Row],[MT]],IF(Table_Styles[[#This Row],[MT Default]]&lt;&gt;"",Table_Styles[[#This Row],[MT Default]],""))</f>
        <v/>
      </c>
      <c r="AB152" s="41"/>
      <c r="AC152" s="41"/>
      <c r="AD152" s="19" t="str">
        <f>IF(Table_Styles[[#This Row],[MR]]&lt;&gt;"",Table_Styles[[#This Row],[MR]],IF(Table_Styles[[#This Row],[MR Default]]&lt;&gt;"",Table_Styles[[#This Row],[MR Default]],""))</f>
        <v/>
      </c>
      <c r="AE152" s="41"/>
      <c r="AF152" s="41">
        <v>0</v>
      </c>
      <c r="AG152" s="19">
        <f>IF(Table_Styles[[#This Row],[MB]]&lt;&gt;"",Table_Styles[[#This Row],[MB]],IF(Table_Styles[[#This Row],[MB Default]]&lt;&gt;"",Table_Styles[[#This Row],[MB Default]],""))</f>
        <v>0</v>
      </c>
      <c r="AH152" s="41"/>
      <c r="AI152" s="41"/>
      <c r="AJ152" s="19" t="str">
        <f>IF(Table_Styles[[#This Row],[ML]]&lt;&gt;"",Table_Styles[[#This Row],[ML]],IF(Table_Styles[[#This Row],[ML Default]]&lt;&gt;"",Table_Styles[[#This Row],[ML Default]],""))</f>
        <v/>
      </c>
      <c r="AK152" s="41"/>
      <c r="AL152" s="41"/>
      <c r="AM152" s="19" t="str">
        <f>IF(Table_Styles[[#This Row],[PT]]&lt;&gt;"",Table_Styles[[#This Row],[PT]],IF(Table_Styles[[#This Row],[PT Default]]&lt;&gt;"",Table_Styles[[#This Row],[PT Default]],""))</f>
        <v/>
      </c>
      <c r="AN152" s="41"/>
      <c r="AO152" s="41"/>
      <c r="AP152" s="19" t="str">
        <f>IF(Table_Styles[[#This Row],[PR]]&lt;&gt;"",Table_Styles[[#This Row],[PR]],IF(Table_Styles[[#This Row],[PR Default]]&lt;&gt;"",Table_Styles[[#This Row],[PR Default]],""))</f>
        <v/>
      </c>
      <c r="AQ152" s="41"/>
      <c r="AR152" s="41"/>
      <c r="AS152" s="19" t="str">
        <f>IF(Table_Styles[[#This Row],[PB]]&lt;&gt;"",Table_Styles[[#This Row],[PB]],IF(Table_Styles[[#This Row],[PB Default]]&lt;&gt;"",Table_Styles[[#This Row],[PB Default]],""))</f>
        <v/>
      </c>
      <c r="AT152" s="41"/>
      <c r="AU152" s="41"/>
      <c r="AV152" s="19" t="str">
        <f>IF(Table_Styles[[#This Row],[PL]]&lt;&gt;"",Table_Styles[[#This Row],[PL]],IF(Table_Styles[[#This Row],[PL Default]]&lt;&gt;"",Table_Styles[[#This Row],[PL Default]],""))</f>
        <v/>
      </c>
      <c r="AW152" s="41"/>
      <c r="AX152" s="41"/>
      <c r="AY152" s="19" t="str">
        <f>IF(Table_Styles[[#This Row],[BT]]&lt;&gt;"",Table_Styles[[#This Row],[BT]],IF(Table_Styles[[#This Row],[BT Default]]&lt;&gt;"",Table_Styles[[#This Row],[BT Default]],""))</f>
        <v/>
      </c>
      <c r="AZ152" s="41"/>
      <c r="BA152" s="41"/>
      <c r="BB152" s="19" t="str">
        <f>IF(Table_Styles[[#This Row],[BR]]&lt;&gt;"",Table_Styles[[#This Row],[BR]],IF(Table_Styles[[#This Row],[BR Default]]&lt;&gt;"",Table_Styles[[#This Row],[BR Default]],""))</f>
        <v/>
      </c>
      <c r="BC152" s="41"/>
      <c r="BD152" s="41"/>
      <c r="BE152" s="19" t="str">
        <f>IF(Table_Styles[[#This Row],[BB]]&lt;&gt;"",Table_Styles[[#This Row],[BB]],IF(Table_Styles[[#This Row],[BB Default]]&lt;&gt;"",Table_Styles[[#This Row],[BB Default]],""))</f>
        <v/>
      </c>
      <c r="BF152" s="41"/>
      <c r="BG152" s="41"/>
      <c r="BH152" s="19" t="str">
        <f>IF(Table_Styles[[#This Row],[BL]]&lt;&gt;"",Table_Styles[[#This Row],[BL]],IF(Table_Styles[[#This Row],[BL Default]]&lt;&gt;"",Table_Styles[[#This Row],[BL Default]],""))</f>
        <v/>
      </c>
      <c r="BI152" s="41"/>
      <c r="BJ152" s="41"/>
      <c r="BK152" s="19" t="str">
        <f>IF(Table_Styles[[#This Row],[Width]]&lt;&gt;"",Table_Styles[[#This Row],[Width]],IF(Table_Styles[[#This Row],[Width Default]]&lt;&gt;"",Table_Styles[[#This Row],[Width Default]],""))</f>
        <v/>
      </c>
      <c r="BL152" s="41"/>
      <c r="BM152" s="41"/>
      <c r="BN152" s="19" t="str">
        <f>IF(Table_Styles[[#This Row],[Height]]&lt;&gt;"",Table_Styles[[#This Row],[Height]],IF(Table_Styles[[#This Row],[Height Default]]&lt;&gt;"",Table_Styles[[#This Row],[Height Default]],""))</f>
        <v/>
      </c>
      <c r="BO152" s="19"/>
      <c r="BP152" s="19"/>
      <c r="BQ152" s="19" t="str">
        <f>IF(Table_Styles[[#This Row],[Top]]&lt;&gt;"",Table_Styles[[#This Row],[Top]],IF(Table_Styles[[#This Row],[Top Default]]&lt;&gt;"",Table_Styles[[#This Row],[Top Default]],""))</f>
        <v/>
      </c>
      <c r="BR152" s="19"/>
      <c r="BS152" s="19"/>
      <c r="BT152" s="19" t="str">
        <f>IF(Table_Styles[[#This Row],[Right]]&lt;&gt;"",Table_Styles[[#This Row],[Right]],IF(Table_Styles[[#This Row],[Right Default]]&lt;&gt;"",Table_Styles[[#This Row],[Right Default]],""))</f>
        <v/>
      </c>
      <c r="BU152" s="19"/>
      <c r="BV152" s="19"/>
      <c r="BW152" s="19" t="str">
        <f>IF(Table_Styles[[#This Row],[Bottom]]&lt;&gt;"",Table_Styles[[#This Row],[Bottom]],IF(Table_Styles[[#This Row],[Bottom Default]]&lt;&gt;"",Table_Styles[[#This Row],[Bottom Default]],""))</f>
        <v/>
      </c>
      <c r="BX152" s="19"/>
      <c r="BY152" s="19"/>
      <c r="BZ152" s="19" t="str">
        <f>IF(Table_Styles[[#This Row],[Left]]&lt;&gt;"",Table_Styles[[#This Row],[Left]],IF(Table_Styles[[#This Row],[Left Default]]&lt;&gt;"",Table_Styles[[#This Row],[Left Default]],""))</f>
        <v/>
      </c>
      <c r="CA152" s="41"/>
      <c r="CB152" s="22" t="str">
        <f>IF(AND(Table_Styles[[#This Row],[Selector]]&lt;&gt;"",Table_Styles[[#This Row],[Font Family Used]]&lt;&gt;"",Table_Styles[[#This Row],[Font Weight Used]]&lt;&gt;""),Table_Styles[[#This Row],[Font Family Used]]&amp;" "&amp;Table_Styles[[#This Row],[Font Weight Used]],"")</f>
        <v>Roboto 400</v>
      </c>
      <c r="CC152" s="22" t="str">
        <f ca="1">IF(AND(Table_Styles[[#This Row],[Selector]],COUNTIF(OFFSET(CC:CC,0,0,ROW()-1,1),"="&amp;Table_Styles[[#This Row],[Font]])=0),Table_Styles[[#This Row],[Font]],"")</f>
        <v/>
      </c>
      <c r="CD152" s="22" t="str">
        <f ca="1">IF(Table_Styles[[#This Row],[Unique Font]]&lt;&gt;"",
"{""fontFamily"":"""&amp;Table_Styles[[#This Row],[Font Family Used]]&amp;""",""fontWeight"":"&amp;Table_Styles[[#This Row],[Font Weight Used]]&amp;"}","")</f>
        <v/>
      </c>
      <c r="CE15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15px;font-weight: 400;color: #2a2a2a;margin-bottom: 0</v>
      </c>
      <c r="CF152" s="22" t="str">
        <f>IF(AND(Table_Styles[[#This Row],[Selector]]&lt;&gt;"", Table_Styles[[#This Row],[Config Properties]]&lt;&gt;""),
Table_Styles[[#This Row],[Selector]]&amp;" { "&amp;Table_Styles[[#This Row],[Config Properties]]&amp;" }","")</f>
        <v>} #sidebar .body .message { font-family: 'Roboto';font-size: 15px;font-weight: 400;color: #2a2a2a;margin-bottom: 0 }</v>
      </c>
      <c r="CG152" s="22" t="str">
        <f xml:space="preserve">
SUBSTITUTE(SUBSTITUTE(SUBSTITUTE(SUBSTITUTE(SUBSTITUTE(SUBSTITUTE(SUBSTITUTE(SUBSTITUTE(Table_Styles[[#This Row],[Config]],
" {","{"),
"{ ","{"),
" }","}"),
"} ","}"),
" ,",","),
", ",","),
" :",":"),
": ",":")</f>
        <v>}#sidebar .body .message{font-family:'Roboto';font-size:15px;font-weight:400;color:#2a2a2a;margin-bottom:0}</v>
      </c>
    </row>
    <row r="153" spans="2:85" ht="21" customHeight="1" thickBot="1">
      <c r="B153" s="67" t="s">
        <v>2</v>
      </c>
      <c r="C153" s="67"/>
      <c r="D153" s="67"/>
      <c r="E153" s="46"/>
      <c r="F153" s="46" t="str">
        <f>IF(Table_Styles[[#This Row],[Font Family]]&lt;&gt;"",Table_Styles[[#This Row],[Font Family]],IF(Table_Styles[[#This Row],[Font Family Default]]&lt;&gt;"",Table_Styles[[#This Row],[Font Family Default]],""))</f>
        <v/>
      </c>
      <c r="G153" s="67"/>
      <c r="H153" s="46"/>
      <c r="I153" s="46" t="str">
        <f>IF(Table_Styles[[#This Row],[Font Size]]&lt;&gt;"",Table_Styles[[#This Row],[Font Size]],IF(Table_Styles[[#This Row],[Font Size Default]]&lt;&gt;"",Table_Styles[[#This Row],[Font Size Default]],""))</f>
        <v/>
      </c>
      <c r="J153" s="67"/>
      <c r="K153" s="46"/>
      <c r="L153" s="46" t="str">
        <f>IF(Table_Styles[[#This Row],[Font Weight]]&lt;&gt;"",Table_Styles[[#This Row],[Font Weight]],IF(Table_Styles[[#This Row],[Font Weight Default]]&lt;&gt;"",Table_Styles[[#This Row],[Font Weight Default]],""))</f>
        <v/>
      </c>
      <c r="M153" s="67"/>
      <c r="N153" s="46"/>
      <c r="O153" s="19" t="str">
        <f>IF(Table_Styles[[#This Row],[Colour]]&lt;&gt;"",Table_Styles[[#This Row],[Colour]],IF(Table_Styles[[#This Row],[Colour Default]]&lt;&gt;"",Table_Styles[[#This Row],[Colour Default]],""))</f>
        <v/>
      </c>
      <c r="P153" s="67"/>
      <c r="Q153" s="46"/>
      <c r="R153" s="46" t="str">
        <f>IF(Table_Styles[[#This Row],[Background]]&lt;&gt;"",Table_Styles[[#This Row],[Background]],IF(Table_Styles[[#This Row],[Background Default]]&lt;&gt;"",Table_Styles[[#This Row],[Background Default]],""))</f>
        <v/>
      </c>
      <c r="S153" s="67"/>
      <c r="T153" s="46"/>
      <c r="U153" s="46" t="str">
        <f>IF(Table_Styles[[#This Row],[Border]]&lt;&gt;"",Table_Styles[[#This Row],[Border]],IF(Table_Styles[[#This Row],[Border Default]]&lt;&gt;"",Table_Styles[[#This Row],[Border Default]],""))</f>
        <v/>
      </c>
      <c r="V153" s="46"/>
      <c r="W153" s="46"/>
      <c r="X153" s="46" t="str">
        <f>IF(Table_Styles[[#This Row],[Border Radius]]&lt;&gt;"",Table_Styles[[#This Row],[Border Radius]],IF(Table_Styles[[#This Row],[Border Radius Default]]&lt;&gt;"",Table_Styles[[#This Row],[Border Radius Default]],""))</f>
        <v/>
      </c>
      <c r="Y153" s="67"/>
      <c r="Z153" s="46"/>
      <c r="AA153" s="46" t="str">
        <f>IF(Table_Styles[[#This Row],[MT]]&lt;&gt;"",Table_Styles[[#This Row],[MT]],IF(Table_Styles[[#This Row],[MT Default]]&lt;&gt;"",Table_Styles[[#This Row],[MT Default]],""))</f>
        <v/>
      </c>
      <c r="AB153" s="67"/>
      <c r="AC153" s="46"/>
      <c r="AD153" s="46" t="str">
        <f>IF(Table_Styles[[#This Row],[MR]]&lt;&gt;"",Table_Styles[[#This Row],[MR]],IF(Table_Styles[[#This Row],[MR Default]]&lt;&gt;"",Table_Styles[[#This Row],[MR Default]],""))</f>
        <v/>
      </c>
      <c r="AE153" s="67"/>
      <c r="AF153" s="46"/>
      <c r="AG153" s="46" t="str">
        <f>IF(Table_Styles[[#This Row],[MB]]&lt;&gt;"",Table_Styles[[#This Row],[MB]],IF(Table_Styles[[#This Row],[MB Default]]&lt;&gt;"",Table_Styles[[#This Row],[MB Default]],""))</f>
        <v/>
      </c>
      <c r="AH153" s="67"/>
      <c r="AI153" s="46"/>
      <c r="AJ153" s="46" t="str">
        <f>IF(Table_Styles[[#This Row],[ML]]&lt;&gt;"",Table_Styles[[#This Row],[ML]],IF(Table_Styles[[#This Row],[ML Default]]&lt;&gt;"",Table_Styles[[#This Row],[ML Default]],""))</f>
        <v/>
      </c>
      <c r="AK153" s="67"/>
      <c r="AL153" s="46"/>
      <c r="AM153" s="46" t="str">
        <f>IF(Table_Styles[[#This Row],[PT]]&lt;&gt;"",Table_Styles[[#This Row],[PT]],IF(Table_Styles[[#This Row],[PT Default]]&lt;&gt;"",Table_Styles[[#This Row],[PT Default]],""))</f>
        <v/>
      </c>
      <c r="AN153" s="67"/>
      <c r="AO153" s="46"/>
      <c r="AP153" s="46" t="str">
        <f>IF(Table_Styles[[#This Row],[PR]]&lt;&gt;"",Table_Styles[[#This Row],[PR]],IF(Table_Styles[[#This Row],[PR Default]]&lt;&gt;"",Table_Styles[[#This Row],[PR Default]],""))</f>
        <v/>
      </c>
      <c r="AQ153" s="67"/>
      <c r="AR153" s="46"/>
      <c r="AS153" s="46" t="str">
        <f>IF(Table_Styles[[#This Row],[PB]]&lt;&gt;"",Table_Styles[[#This Row],[PB]],IF(Table_Styles[[#This Row],[PB Default]]&lt;&gt;"",Table_Styles[[#This Row],[PB Default]],""))</f>
        <v/>
      </c>
      <c r="AT153" s="67"/>
      <c r="AU153" s="46"/>
      <c r="AV153" s="46" t="str">
        <f>IF(Table_Styles[[#This Row],[PL]]&lt;&gt;"",Table_Styles[[#This Row],[PL]],IF(Table_Styles[[#This Row],[PL Default]]&lt;&gt;"",Table_Styles[[#This Row],[PL Default]],""))</f>
        <v/>
      </c>
      <c r="AW153" s="67"/>
      <c r="AX153" s="46"/>
      <c r="AY153" s="46" t="str">
        <f>IF(Table_Styles[[#This Row],[BT]]&lt;&gt;"",Table_Styles[[#This Row],[BT]],IF(Table_Styles[[#This Row],[BT Default]]&lt;&gt;"",Table_Styles[[#This Row],[BT Default]],""))</f>
        <v/>
      </c>
      <c r="AZ153" s="67"/>
      <c r="BA153" s="46"/>
      <c r="BB153" s="46" t="str">
        <f>IF(Table_Styles[[#This Row],[BR]]&lt;&gt;"",Table_Styles[[#This Row],[BR]],IF(Table_Styles[[#This Row],[BR Default]]&lt;&gt;"",Table_Styles[[#This Row],[BR Default]],""))</f>
        <v/>
      </c>
      <c r="BC153" s="67"/>
      <c r="BD153" s="46"/>
      <c r="BE153" s="46" t="str">
        <f>IF(Table_Styles[[#This Row],[BB]]&lt;&gt;"",Table_Styles[[#This Row],[BB]],IF(Table_Styles[[#This Row],[BB Default]]&lt;&gt;"",Table_Styles[[#This Row],[BB Default]],""))</f>
        <v/>
      </c>
      <c r="BF153" s="67"/>
      <c r="BG153" s="46"/>
      <c r="BH153" s="46" t="str">
        <f>IF(Table_Styles[[#This Row],[BL]]&lt;&gt;"",Table_Styles[[#This Row],[BL]],IF(Table_Styles[[#This Row],[BL Default]]&lt;&gt;"",Table_Styles[[#This Row],[BL Default]],""))</f>
        <v/>
      </c>
      <c r="BI153" s="46"/>
      <c r="BJ153" s="46"/>
      <c r="BK153" s="46" t="str">
        <f>IF(Table_Styles[[#This Row],[Width]]&lt;&gt;"",Table_Styles[[#This Row],[Width]],IF(Table_Styles[[#This Row],[Width Default]]&lt;&gt;"",Table_Styles[[#This Row],[Width Default]],""))</f>
        <v/>
      </c>
      <c r="BL153" s="46"/>
      <c r="BM153" s="46"/>
      <c r="BN153" s="46" t="str">
        <f>IF(Table_Styles[[#This Row],[Height]]&lt;&gt;"",Table_Styles[[#This Row],[Height]],IF(Table_Styles[[#This Row],[Height Default]]&lt;&gt;"",Table_Styles[[#This Row],[Height Default]],""))</f>
        <v/>
      </c>
      <c r="BO153" s="46"/>
      <c r="BP153" s="46"/>
      <c r="BQ153" s="46" t="str">
        <f>IF(Table_Styles[[#This Row],[Top]]&lt;&gt;"",Table_Styles[[#This Row],[Top]],IF(Table_Styles[[#This Row],[Top Default]]&lt;&gt;"",Table_Styles[[#This Row],[Top Default]],""))</f>
        <v/>
      </c>
      <c r="BR153" s="46"/>
      <c r="BS153" s="46"/>
      <c r="BT153" s="46" t="str">
        <f>IF(Table_Styles[[#This Row],[Right]]&lt;&gt;"",Table_Styles[[#This Row],[Right]],IF(Table_Styles[[#This Row],[Right Default]]&lt;&gt;"",Table_Styles[[#This Row],[Right Default]],""))</f>
        <v/>
      </c>
      <c r="BU153" s="46"/>
      <c r="BV153" s="46"/>
      <c r="BW153" s="46" t="str">
        <f>IF(Table_Styles[[#This Row],[Bottom]]&lt;&gt;"",Table_Styles[[#This Row],[Bottom]],IF(Table_Styles[[#This Row],[Bottom Default]]&lt;&gt;"",Table_Styles[[#This Row],[Bottom Default]],""))</f>
        <v/>
      </c>
      <c r="BX153" s="46"/>
      <c r="BY153" s="46"/>
      <c r="BZ153" s="46" t="str">
        <f>IF(Table_Styles[[#This Row],[Left]]&lt;&gt;"",Table_Styles[[#This Row],[Left]],IF(Table_Styles[[#This Row],[Left Default]]&lt;&gt;"",Table_Styles[[#This Row],[Left Default]],""))</f>
        <v/>
      </c>
      <c r="CA153" s="67"/>
      <c r="CB153" s="67" t="str">
        <f>IF(AND(Table_Styles[[#This Row],[Selector]]&lt;&gt;"",Table_Styles[[#This Row],[Font Family Used]]&lt;&gt;"",Table_Styles[[#This Row],[Font Weight Used]]&lt;&gt;""),Table_Styles[[#This Row],[Font Family Used]]&amp;" "&amp;Table_Styles[[#This Row],[Font Weight Used]],"")</f>
        <v/>
      </c>
      <c r="CC153" s="67" t="str">
        <f ca="1">IF(AND(Table_Styles[[#This Row],[Selector]],COUNTIF(OFFSET(CC:CC,0,0,ROW()-1,1),"="&amp;Table_Styles[[#This Row],[Font]])=0),Table_Styles[[#This Row],[Font]],"")</f>
        <v/>
      </c>
      <c r="CD153" s="67" t="str">
        <f ca="1">IF(Table_Styles[[#This Row],[Unique Font]]&lt;&gt;"",
"{""fontFamily"":"""&amp;Table_Styles[[#This Row],[Font Family Used]]&amp;""",""fontWeight"":"&amp;Table_Styles[[#This Row],[Font Weight Used]]&amp;"}","")</f>
        <v/>
      </c>
      <c r="CE153"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3" s="67" t="str">
        <f>IF(AND(Table_Styles[[#This Row],[Selector]]&lt;&gt;"", Table_Styles[[#This Row],[Config Properties]]&lt;&gt;""),
Table_Styles[[#This Row],[Selector]]&amp;" { "&amp;Table_Styles[[#This Row],[Config Properties]]&amp;" }","")</f>
        <v/>
      </c>
      <c r="CG153" s="67" t="str">
        <f xml:space="preserve">
SUBSTITUTE(SUBSTITUTE(SUBSTITUTE(SUBSTITUTE(SUBSTITUTE(SUBSTITUTE(SUBSTITUTE(SUBSTITUTE(Table_Styles[[#This Row],[Config]],
" {","{"),
"{ ","{"),
" }","}"),
"} ","}"),
" ,",","),
", ",","),
" :",":"),
": ",":")</f>
        <v/>
      </c>
    </row>
    <row r="154" spans="2:85" ht="21" customHeight="1">
      <c r="B154" s="22" t="s">
        <v>1159</v>
      </c>
      <c r="C154" s="44" t="s">
        <v>1157</v>
      </c>
      <c r="D154" s="59"/>
      <c r="E154" s="41"/>
      <c r="F154" s="19" t="str">
        <f>IF(Table_Styles[[#This Row],[Font Family]]&lt;&gt;"",Table_Styles[[#This Row],[Font Family]],IF(Table_Styles[[#This Row],[Font Family Default]]&lt;&gt;"",Table_Styles[[#This Row],[Font Family Default]],""))</f>
        <v/>
      </c>
      <c r="G154" s="59"/>
      <c r="H154" s="43" t="s">
        <v>335</v>
      </c>
      <c r="I154" s="19" t="str">
        <f>IF(Table_Styles[[#This Row],[Font Size]]&lt;&gt;"",Table_Styles[[#This Row],[Font Size]],IF(Table_Styles[[#This Row],[Font Size Default]]&lt;&gt;"",Table_Styles[[#This Row],[Font Size Default]],""))</f>
        <v>20px</v>
      </c>
      <c r="J154" s="59"/>
      <c r="K154" s="41"/>
      <c r="L154" s="19" t="str">
        <f>IF(Table_Styles[[#This Row],[Font Weight]]&lt;&gt;"",Table_Styles[[#This Row],[Font Weight]],IF(Table_Styles[[#This Row],[Font Weight Default]]&lt;&gt;"",Table_Styles[[#This Row],[Font Weight Default]],""))</f>
        <v/>
      </c>
      <c r="M154" s="59"/>
      <c r="N154" s="43"/>
      <c r="O154" s="19" t="str">
        <f>IF(Table_Styles[[#This Row],[Colour]]&lt;&gt;"",Table_Styles[[#This Row],[Colour]],IF(Table_Styles[[#This Row],[Colour Default]]&lt;&gt;"",Table_Styles[[#This Row],[Colour Default]],""))</f>
        <v/>
      </c>
      <c r="P154" s="59"/>
      <c r="Q154" s="41"/>
      <c r="R154" s="19" t="str">
        <f>IF(Table_Styles[[#This Row],[Background]]&lt;&gt;"",Table_Styles[[#This Row],[Background]],IF(Table_Styles[[#This Row],[Background Default]]&lt;&gt;"",Table_Styles[[#This Row],[Background Default]],""))</f>
        <v/>
      </c>
      <c r="S154" s="59"/>
      <c r="T154" s="41"/>
      <c r="U154" s="19" t="str">
        <f>IF(Table_Styles[[#This Row],[Border]]&lt;&gt;"",Table_Styles[[#This Row],[Border]],IF(Table_Styles[[#This Row],[Border Default]]&lt;&gt;"",Table_Styles[[#This Row],[Border Default]],""))</f>
        <v/>
      </c>
      <c r="V154" s="41"/>
      <c r="W154" s="43"/>
      <c r="X154" s="19" t="str">
        <f>IF(Table_Styles[[#This Row],[Border Radius]]&lt;&gt;"",Table_Styles[[#This Row],[Border Radius]],IF(Table_Styles[[#This Row],[Border Radius Default]]&lt;&gt;"",Table_Styles[[#This Row],[Border Radius Default]],""))</f>
        <v/>
      </c>
      <c r="Y154" s="59"/>
      <c r="Z154" s="41" t="s">
        <v>132</v>
      </c>
      <c r="AA154" s="19" t="str">
        <f>IF(Table_Styles[[#This Row],[MT]]&lt;&gt;"",Table_Styles[[#This Row],[MT]],IF(Table_Styles[[#This Row],[MT Default]]&lt;&gt;"",Table_Styles[[#This Row],[MT Default]],""))</f>
        <v>0</v>
      </c>
      <c r="AB154" s="59"/>
      <c r="AC154" s="41"/>
      <c r="AD154" s="19" t="str">
        <f>IF(Table_Styles[[#This Row],[MR]]&lt;&gt;"",Table_Styles[[#This Row],[MR]],IF(Table_Styles[[#This Row],[MR Default]]&lt;&gt;"",Table_Styles[[#This Row],[MR Default]],""))</f>
        <v/>
      </c>
      <c r="AE154" s="59"/>
      <c r="AF154" s="41"/>
      <c r="AG154" s="19" t="str">
        <f>IF(Table_Styles[[#This Row],[MB]]&lt;&gt;"",Table_Styles[[#This Row],[MB]],IF(Table_Styles[[#This Row],[MB Default]]&lt;&gt;"",Table_Styles[[#This Row],[MB Default]],""))</f>
        <v/>
      </c>
      <c r="AH154" s="59"/>
      <c r="AI154" s="43"/>
      <c r="AJ154" s="19" t="str">
        <f>IF(Table_Styles[[#This Row],[ML]]&lt;&gt;"",Table_Styles[[#This Row],[ML]],IF(Table_Styles[[#This Row],[ML Default]]&lt;&gt;"",Table_Styles[[#This Row],[ML Default]],""))</f>
        <v/>
      </c>
      <c r="AK154" s="59"/>
      <c r="AL154" s="41"/>
      <c r="AM154" s="19" t="str">
        <f>IF(Table_Styles[[#This Row],[PT]]&lt;&gt;"",Table_Styles[[#This Row],[PT]],IF(Table_Styles[[#This Row],[PT Default]]&lt;&gt;"",Table_Styles[[#This Row],[PT Default]],""))</f>
        <v/>
      </c>
      <c r="AN154" s="59"/>
      <c r="AO154" s="41"/>
      <c r="AP154" s="19" t="str">
        <f>IF(Table_Styles[[#This Row],[PR]]&lt;&gt;"",Table_Styles[[#This Row],[PR]],IF(Table_Styles[[#This Row],[PR Default]]&lt;&gt;"",Table_Styles[[#This Row],[PR Default]],""))</f>
        <v/>
      </c>
      <c r="AQ154" s="59"/>
      <c r="AR154" s="41"/>
      <c r="AS154" s="19" t="str">
        <f>IF(Table_Styles[[#This Row],[PB]]&lt;&gt;"",Table_Styles[[#This Row],[PB]],IF(Table_Styles[[#This Row],[PB Default]]&lt;&gt;"",Table_Styles[[#This Row],[PB Default]],""))</f>
        <v/>
      </c>
      <c r="AT154" s="59"/>
      <c r="AU154" s="41"/>
      <c r="AV154" s="19" t="str">
        <f>IF(Table_Styles[[#This Row],[PL]]&lt;&gt;"",Table_Styles[[#This Row],[PL]],IF(Table_Styles[[#This Row],[PL Default]]&lt;&gt;"",Table_Styles[[#This Row],[PL Default]],""))</f>
        <v/>
      </c>
      <c r="AW154" s="59"/>
      <c r="AX154" s="41"/>
      <c r="AY154" s="19" t="str">
        <f>IF(Table_Styles[[#This Row],[BT]]&lt;&gt;"",Table_Styles[[#This Row],[BT]],IF(Table_Styles[[#This Row],[BT Default]]&lt;&gt;"",Table_Styles[[#This Row],[BT Default]],""))</f>
        <v/>
      </c>
      <c r="AZ154" s="59"/>
      <c r="BA154" s="41"/>
      <c r="BB154" s="19" t="str">
        <f>IF(Table_Styles[[#This Row],[BR]]&lt;&gt;"",Table_Styles[[#This Row],[BR]],IF(Table_Styles[[#This Row],[BR Default]]&lt;&gt;"",Table_Styles[[#This Row],[BR Default]],""))</f>
        <v/>
      </c>
      <c r="BC154" s="59"/>
      <c r="BD154" s="41"/>
      <c r="BE154" s="19" t="str">
        <f>IF(Table_Styles[[#This Row],[BB]]&lt;&gt;"",Table_Styles[[#This Row],[BB]],IF(Table_Styles[[#This Row],[BB Default]]&lt;&gt;"",Table_Styles[[#This Row],[BB Default]],""))</f>
        <v/>
      </c>
      <c r="BF154" s="59"/>
      <c r="BG154" s="41"/>
      <c r="BH154" s="19" t="str">
        <f>IF(Table_Styles[[#This Row],[BL]]&lt;&gt;"",Table_Styles[[#This Row],[BL]],IF(Table_Styles[[#This Row],[BL Default]]&lt;&gt;"",Table_Styles[[#This Row],[BL Default]],""))</f>
        <v/>
      </c>
      <c r="BI154" s="41"/>
      <c r="BJ154" s="41"/>
      <c r="BK154" s="19" t="str">
        <f>IF(Table_Styles[[#This Row],[Width]]&lt;&gt;"",Table_Styles[[#This Row],[Width]],IF(Table_Styles[[#This Row],[Width Default]]&lt;&gt;"",Table_Styles[[#This Row],[Width Default]],""))</f>
        <v/>
      </c>
      <c r="BL154" s="41"/>
      <c r="BM154" s="41"/>
      <c r="BN154" s="19" t="str">
        <f>IF(Table_Styles[[#This Row],[Height]]&lt;&gt;"",Table_Styles[[#This Row],[Height]],IF(Table_Styles[[#This Row],[Height Default]]&lt;&gt;"",Table_Styles[[#This Row],[Height Default]],""))</f>
        <v/>
      </c>
      <c r="BO154" s="19"/>
      <c r="BP154" s="19"/>
      <c r="BQ154" s="19" t="str">
        <f>IF(Table_Styles[[#This Row],[Top]]&lt;&gt;"",Table_Styles[[#This Row],[Top]],IF(Table_Styles[[#This Row],[Top Default]]&lt;&gt;"",Table_Styles[[#This Row],[Top Default]],""))</f>
        <v/>
      </c>
      <c r="BR154" s="19"/>
      <c r="BS154" s="19"/>
      <c r="BT154" s="19" t="str">
        <f>IF(Table_Styles[[#This Row],[Right]]&lt;&gt;"",Table_Styles[[#This Row],[Right]],IF(Table_Styles[[#This Row],[Right Default]]&lt;&gt;"",Table_Styles[[#This Row],[Right Default]],""))</f>
        <v/>
      </c>
      <c r="BU154" s="19"/>
      <c r="BV154" s="19"/>
      <c r="BW154" s="19" t="str">
        <f>IF(Table_Styles[[#This Row],[Bottom]]&lt;&gt;"",Table_Styles[[#This Row],[Bottom]],IF(Table_Styles[[#This Row],[Bottom Default]]&lt;&gt;"",Table_Styles[[#This Row],[Bottom Default]],""))</f>
        <v/>
      </c>
      <c r="BX154" s="19"/>
      <c r="BY154" s="19"/>
      <c r="BZ154" s="19" t="str">
        <f>IF(Table_Styles[[#This Row],[Left]]&lt;&gt;"",Table_Styles[[#This Row],[Left]],IF(Table_Styles[[#This Row],[Left Default]]&lt;&gt;"",Table_Styles[[#This Row],[Left Default]],""))</f>
        <v/>
      </c>
      <c r="CA154" s="39"/>
      <c r="CB154" s="22" t="str">
        <f>IF(AND(Table_Styles[[#This Row],[Selector]]&lt;&gt;"",Table_Styles[[#This Row],[Font Family Used]]&lt;&gt;"",Table_Styles[[#This Row],[Font Weight Used]]&lt;&gt;""),Table_Styles[[#This Row],[Font Family Used]]&amp;" "&amp;Table_Styles[[#This Row],[Font Weight Used]],"")</f>
        <v/>
      </c>
      <c r="CC154" s="22" t="str">
        <f ca="1">IF(AND(Table_Styles[[#This Row],[Selector]],COUNTIF(OFFSET(CC:CC,0,0,ROW()-1,1),"="&amp;Table_Styles[[#This Row],[Font]])=0),Table_Styles[[#This Row],[Font]],"")</f>
        <v/>
      </c>
      <c r="CD154" s="22" t="str">
        <f ca="1">IF(Table_Styles[[#This Row],[Unique Font]]&lt;&gt;"",
"{""fontFamily"":"""&amp;Table_Styles[[#This Row],[Font Family Used]]&amp;""",""fontWeight"":"&amp;Table_Styles[[#This Row],[Font Weight Used]]&amp;"}","")</f>
        <v/>
      </c>
      <c r="CE15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20px;margin-top: 0</v>
      </c>
      <c r="CF154" s="22" t="str">
        <f>IF(AND(Table_Styles[[#This Row],[Selector]]&lt;&gt;"", Table_Styles[[#This Row],[Config Properties]]&lt;&gt;""),
Table_Styles[[#This Row],[Selector]]&amp;" { "&amp;Table_Styles[[#This Row],[Config Properties]]&amp;" }","")</f>
        <v>#sidebar .header .h3 { font-size: 20px;margin-top: 0 }</v>
      </c>
      <c r="CG154" s="22" t="str">
        <f xml:space="preserve">
SUBSTITUTE(SUBSTITUTE(SUBSTITUTE(SUBSTITUTE(SUBSTITUTE(SUBSTITUTE(SUBSTITUTE(SUBSTITUTE(Table_Styles[[#This Row],[Config]],
" {","{"),
"{ ","{"),
" }","}"),
"} ","}"),
" ,",","),
", ",","),
" :",":"),
": ",":")</f>
        <v>#sidebar .header .h3{font-size:20px;margin-top:0}</v>
      </c>
    </row>
    <row r="155" spans="2:85" ht="21" customHeight="1">
      <c r="B155" s="22" t="s">
        <v>1160</v>
      </c>
      <c r="C155" s="44" t="s">
        <v>1158</v>
      </c>
      <c r="D155" s="59"/>
      <c r="E155" s="41"/>
      <c r="F155" s="19" t="str">
        <f>IF(Table_Styles[[#This Row],[Font Family]]&lt;&gt;"",Table_Styles[[#This Row],[Font Family]],IF(Table_Styles[[#This Row],[Font Family Default]]&lt;&gt;"",Table_Styles[[#This Row],[Font Family Default]],""))</f>
        <v/>
      </c>
      <c r="G155" s="59"/>
      <c r="H155" s="43" t="s">
        <v>335</v>
      </c>
      <c r="I155" s="19" t="str">
        <f>IF(Table_Styles[[#This Row],[Font Size]]&lt;&gt;"",Table_Styles[[#This Row],[Font Size]],IF(Table_Styles[[#This Row],[Font Size Default]]&lt;&gt;"",Table_Styles[[#This Row],[Font Size Default]],""))</f>
        <v>20px</v>
      </c>
      <c r="J155" s="59"/>
      <c r="K155" s="41"/>
      <c r="L155" s="19" t="str">
        <f>IF(Table_Styles[[#This Row],[Font Weight]]&lt;&gt;"",Table_Styles[[#This Row],[Font Weight]],IF(Table_Styles[[#This Row],[Font Weight Default]]&lt;&gt;"",Table_Styles[[#This Row],[Font Weight Default]],""))</f>
        <v/>
      </c>
      <c r="M155" s="59"/>
      <c r="N155" s="43"/>
      <c r="O155" s="19" t="str">
        <f>IF(Table_Styles[[#This Row],[Colour]]&lt;&gt;"",Table_Styles[[#This Row],[Colour]],IF(Table_Styles[[#This Row],[Colour Default]]&lt;&gt;"",Table_Styles[[#This Row],[Colour Default]],""))</f>
        <v/>
      </c>
      <c r="P155" s="59"/>
      <c r="Q155" s="41"/>
      <c r="R155" s="19" t="str">
        <f>IF(Table_Styles[[#This Row],[Background]]&lt;&gt;"",Table_Styles[[#This Row],[Background]],IF(Table_Styles[[#This Row],[Background Default]]&lt;&gt;"",Table_Styles[[#This Row],[Background Default]],""))</f>
        <v/>
      </c>
      <c r="S155" s="59"/>
      <c r="T155" s="41"/>
      <c r="U155" s="19" t="str">
        <f>IF(Table_Styles[[#This Row],[Border]]&lt;&gt;"",Table_Styles[[#This Row],[Border]],IF(Table_Styles[[#This Row],[Border Default]]&lt;&gt;"",Table_Styles[[#This Row],[Border Default]],""))</f>
        <v/>
      </c>
      <c r="V155" s="41"/>
      <c r="W155" s="43"/>
      <c r="X155" s="19" t="str">
        <f>IF(Table_Styles[[#This Row],[Border Radius]]&lt;&gt;"",Table_Styles[[#This Row],[Border Radius]],IF(Table_Styles[[#This Row],[Border Radius Default]]&lt;&gt;"",Table_Styles[[#This Row],[Border Radius Default]],""))</f>
        <v/>
      </c>
      <c r="Y155" s="59"/>
      <c r="Z155" s="41"/>
      <c r="AA155" s="19" t="str">
        <f>IF(Table_Styles[[#This Row],[MT]]&lt;&gt;"",Table_Styles[[#This Row],[MT]],IF(Table_Styles[[#This Row],[MT Default]]&lt;&gt;"",Table_Styles[[#This Row],[MT Default]],""))</f>
        <v/>
      </c>
      <c r="AB155" s="59"/>
      <c r="AC155" s="41"/>
      <c r="AD155" s="19" t="str">
        <f>IF(Table_Styles[[#This Row],[MR]]&lt;&gt;"",Table_Styles[[#This Row],[MR]],IF(Table_Styles[[#This Row],[MR Default]]&lt;&gt;"",Table_Styles[[#This Row],[MR Default]],""))</f>
        <v/>
      </c>
      <c r="AE155" s="59"/>
      <c r="AF155" s="41"/>
      <c r="AG155" s="19" t="str">
        <f>IF(Table_Styles[[#This Row],[MB]]&lt;&gt;"",Table_Styles[[#This Row],[MB]],IF(Table_Styles[[#This Row],[MB Default]]&lt;&gt;"",Table_Styles[[#This Row],[MB Default]],""))</f>
        <v/>
      </c>
      <c r="AH155" s="59"/>
      <c r="AI155" s="43" t="s">
        <v>345</v>
      </c>
      <c r="AJ155" s="19" t="str">
        <f>IF(Table_Styles[[#This Row],[ML]]&lt;&gt;"",Table_Styles[[#This Row],[ML]],IF(Table_Styles[[#This Row],[ML Default]]&lt;&gt;"",Table_Styles[[#This Row],[ML Default]],""))</f>
        <v>5px</v>
      </c>
      <c r="AK155" s="59"/>
      <c r="AL155" s="41"/>
      <c r="AM155" s="19" t="str">
        <f>IF(Table_Styles[[#This Row],[PT]]&lt;&gt;"",Table_Styles[[#This Row],[PT]],IF(Table_Styles[[#This Row],[PT Default]]&lt;&gt;"",Table_Styles[[#This Row],[PT Default]],""))</f>
        <v/>
      </c>
      <c r="AN155" s="59"/>
      <c r="AO155" s="41"/>
      <c r="AP155" s="19" t="str">
        <f>IF(Table_Styles[[#This Row],[PR]]&lt;&gt;"",Table_Styles[[#This Row],[PR]],IF(Table_Styles[[#This Row],[PR Default]]&lt;&gt;"",Table_Styles[[#This Row],[PR Default]],""))</f>
        <v/>
      </c>
      <c r="AQ155" s="59"/>
      <c r="AR155" s="41"/>
      <c r="AS155" s="19" t="str">
        <f>IF(Table_Styles[[#This Row],[PB]]&lt;&gt;"",Table_Styles[[#This Row],[PB]],IF(Table_Styles[[#This Row],[PB Default]]&lt;&gt;"",Table_Styles[[#This Row],[PB Default]],""))</f>
        <v/>
      </c>
      <c r="AT155" s="59"/>
      <c r="AU155" s="41"/>
      <c r="AV155" s="19" t="str">
        <f>IF(Table_Styles[[#This Row],[PL]]&lt;&gt;"",Table_Styles[[#This Row],[PL]],IF(Table_Styles[[#This Row],[PL Default]]&lt;&gt;"",Table_Styles[[#This Row],[PL Default]],""))</f>
        <v/>
      </c>
      <c r="AW155" s="59"/>
      <c r="AX155" s="41"/>
      <c r="AY155" s="19" t="str">
        <f>IF(Table_Styles[[#This Row],[BT]]&lt;&gt;"",Table_Styles[[#This Row],[BT]],IF(Table_Styles[[#This Row],[BT Default]]&lt;&gt;"",Table_Styles[[#This Row],[BT Default]],""))</f>
        <v/>
      </c>
      <c r="AZ155" s="59"/>
      <c r="BA155" s="41"/>
      <c r="BB155" s="19" t="str">
        <f>IF(Table_Styles[[#This Row],[BR]]&lt;&gt;"",Table_Styles[[#This Row],[BR]],IF(Table_Styles[[#This Row],[BR Default]]&lt;&gt;"",Table_Styles[[#This Row],[BR Default]],""))</f>
        <v/>
      </c>
      <c r="BC155" s="59"/>
      <c r="BD155" s="41"/>
      <c r="BE155" s="19" t="str">
        <f>IF(Table_Styles[[#This Row],[BB]]&lt;&gt;"",Table_Styles[[#This Row],[BB]],IF(Table_Styles[[#This Row],[BB Default]]&lt;&gt;"",Table_Styles[[#This Row],[BB Default]],""))</f>
        <v/>
      </c>
      <c r="BF155" s="59"/>
      <c r="BG155" s="41"/>
      <c r="BH155" s="19" t="str">
        <f>IF(Table_Styles[[#This Row],[BL]]&lt;&gt;"",Table_Styles[[#This Row],[BL]],IF(Table_Styles[[#This Row],[BL Default]]&lt;&gt;"",Table_Styles[[#This Row],[BL Default]],""))</f>
        <v/>
      </c>
      <c r="BI155" s="41"/>
      <c r="BJ155" s="41"/>
      <c r="BK155" s="19" t="str">
        <f>IF(Table_Styles[[#This Row],[Width]]&lt;&gt;"",Table_Styles[[#This Row],[Width]],IF(Table_Styles[[#This Row],[Width Default]]&lt;&gt;"",Table_Styles[[#This Row],[Width Default]],""))</f>
        <v/>
      </c>
      <c r="BL155" s="41"/>
      <c r="BM155" s="41"/>
      <c r="BN155" s="19" t="str">
        <f>IF(Table_Styles[[#This Row],[Height]]&lt;&gt;"",Table_Styles[[#This Row],[Height]],IF(Table_Styles[[#This Row],[Height Default]]&lt;&gt;"",Table_Styles[[#This Row],[Height Default]],""))</f>
        <v/>
      </c>
      <c r="BO155" s="19"/>
      <c r="BP155" s="19"/>
      <c r="BQ155" s="19" t="str">
        <f>IF(Table_Styles[[#This Row],[Top]]&lt;&gt;"",Table_Styles[[#This Row],[Top]],IF(Table_Styles[[#This Row],[Top Default]]&lt;&gt;"",Table_Styles[[#This Row],[Top Default]],""))</f>
        <v/>
      </c>
      <c r="BR155" s="19"/>
      <c r="BS155" s="19"/>
      <c r="BT155" s="19" t="str">
        <f>IF(Table_Styles[[#This Row],[Right]]&lt;&gt;"",Table_Styles[[#This Row],[Right]],IF(Table_Styles[[#This Row],[Right Default]]&lt;&gt;"",Table_Styles[[#This Row],[Right Default]],""))</f>
        <v/>
      </c>
      <c r="BU155" s="19"/>
      <c r="BV155" s="19"/>
      <c r="BW155" s="19" t="str">
        <f>IF(Table_Styles[[#This Row],[Bottom]]&lt;&gt;"",Table_Styles[[#This Row],[Bottom]],IF(Table_Styles[[#This Row],[Bottom Default]]&lt;&gt;"",Table_Styles[[#This Row],[Bottom Default]],""))</f>
        <v/>
      </c>
      <c r="BX155" s="19"/>
      <c r="BY155" s="19"/>
      <c r="BZ155" s="19" t="str">
        <f>IF(Table_Styles[[#This Row],[Left]]&lt;&gt;"",Table_Styles[[#This Row],[Left]],IF(Table_Styles[[#This Row],[Left Default]]&lt;&gt;"",Table_Styles[[#This Row],[Left Default]],""))</f>
        <v/>
      </c>
      <c r="CA155" s="39"/>
      <c r="CB155" s="22" t="str">
        <f>IF(AND(Table_Styles[[#This Row],[Selector]]&lt;&gt;"",Table_Styles[[#This Row],[Font Family Used]]&lt;&gt;"",Table_Styles[[#This Row],[Font Weight Used]]&lt;&gt;""),Table_Styles[[#This Row],[Font Family Used]]&amp;" "&amp;Table_Styles[[#This Row],[Font Weight Used]],"")</f>
        <v/>
      </c>
      <c r="CC155" s="22" t="str">
        <f ca="1">IF(AND(Table_Styles[[#This Row],[Selector]],COUNTIF(OFFSET(CC:CC,0,0,ROW()-1,1),"="&amp;Table_Styles[[#This Row],[Font]])=0),Table_Styles[[#This Row],[Font]],"")</f>
        <v/>
      </c>
      <c r="CD155" s="22" t="str">
        <f ca="1">IF(Table_Styles[[#This Row],[Unique Font]]&lt;&gt;"",
"{""fontFamily"":"""&amp;Table_Styles[[#This Row],[Font Family Used]]&amp;""",""fontWeight"":"&amp;Table_Styles[[#This Row],[Font Weight Used]]&amp;"}","")</f>
        <v/>
      </c>
      <c r="CE15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20px;margin-left: 5px</v>
      </c>
      <c r="CF155" s="22" t="str">
        <f>IF(AND(Table_Styles[[#This Row],[Selector]]&lt;&gt;"", Table_Styles[[#This Row],[Config Properties]]&lt;&gt;""),
Table_Styles[[#This Row],[Selector]]&amp;" { "&amp;Table_Styles[[#This Row],[Config Properties]]&amp;" }","")</f>
        <v>#sidebar .header .quote-reference { font-size: 20px;margin-left: 5px }</v>
      </c>
      <c r="CG155" s="22" t="str">
        <f xml:space="preserve">
SUBSTITUTE(SUBSTITUTE(SUBSTITUTE(SUBSTITUTE(SUBSTITUTE(SUBSTITUTE(SUBSTITUTE(SUBSTITUTE(Table_Styles[[#This Row],[Config]],
" {","{"),
"{ ","{"),
" }","}"),
"} ","}"),
" ,",","),
", ",","),
" :",":"),
": ",":")</f>
        <v>#sidebar .header .quote-reference{font-size:20px;margin-left:5px}</v>
      </c>
    </row>
    <row r="156" spans="2:85" ht="21" customHeight="1">
      <c r="B156" s="22" t="s">
        <v>37</v>
      </c>
      <c r="C156" s="44" t="s">
        <v>1161</v>
      </c>
      <c r="D156" s="59"/>
      <c r="E156" s="41"/>
      <c r="F156" s="19" t="str">
        <f>IF(Table_Styles[[#This Row],[Font Family]]&lt;&gt;"",Table_Styles[[#This Row],[Font Family]],IF(Table_Styles[[#This Row],[Font Family Default]]&lt;&gt;"",Table_Styles[[#This Row],[Font Family Default]],""))</f>
        <v/>
      </c>
      <c r="G156" s="59"/>
      <c r="H156" s="43" t="s">
        <v>321</v>
      </c>
      <c r="I156" s="19" t="str">
        <f>IF(Table_Styles[[#This Row],[Font Size]]&lt;&gt;"",Table_Styles[[#This Row],[Font Size]],IF(Table_Styles[[#This Row],[Font Size Default]]&lt;&gt;"",Table_Styles[[#This Row],[Font Size Default]],""))</f>
        <v>15px</v>
      </c>
      <c r="J156" s="59"/>
      <c r="K156" s="41"/>
      <c r="L156" s="19" t="str">
        <f>IF(Table_Styles[[#This Row],[Font Weight]]&lt;&gt;"",Table_Styles[[#This Row],[Font Weight]],IF(Table_Styles[[#This Row],[Font Weight Default]]&lt;&gt;"",Table_Styles[[#This Row],[Font Weight Default]],""))</f>
        <v/>
      </c>
      <c r="M156" s="59"/>
      <c r="N156" s="43"/>
      <c r="O156" s="19" t="str">
        <f>IF(Table_Styles[[#This Row],[Colour]]&lt;&gt;"",Table_Styles[[#This Row],[Colour]],IF(Table_Styles[[#This Row],[Colour Default]]&lt;&gt;"",Table_Styles[[#This Row],[Colour Default]],""))</f>
        <v/>
      </c>
      <c r="P156" s="59"/>
      <c r="Q156" s="41"/>
      <c r="R156" s="19" t="str">
        <f>IF(Table_Styles[[#This Row],[Background]]&lt;&gt;"",Table_Styles[[#This Row],[Background]],IF(Table_Styles[[#This Row],[Background Default]]&lt;&gt;"",Table_Styles[[#This Row],[Background Default]],""))</f>
        <v/>
      </c>
      <c r="S156" s="59"/>
      <c r="T156" s="41"/>
      <c r="U156" s="19" t="str">
        <f>IF(Table_Styles[[#This Row],[Border]]&lt;&gt;"",Table_Styles[[#This Row],[Border]],IF(Table_Styles[[#This Row],[Border Default]]&lt;&gt;"",Table_Styles[[#This Row],[Border Default]],""))</f>
        <v/>
      </c>
      <c r="V156" s="41"/>
      <c r="W156" s="43"/>
      <c r="X156" s="19" t="str">
        <f>IF(Table_Styles[[#This Row],[Border Radius]]&lt;&gt;"",Table_Styles[[#This Row],[Border Radius]],IF(Table_Styles[[#This Row],[Border Radius Default]]&lt;&gt;"",Table_Styles[[#This Row],[Border Radius Default]],""))</f>
        <v/>
      </c>
      <c r="Y156" s="59"/>
      <c r="Z156" s="41"/>
      <c r="AA156" s="19" t="str">
        <f>IF(Table_Styles[[#This Row],[MT]]&lt;&gt;"",Table_Styles[[#This Row],[MT]],IF(Table_Styles[[#This Row],[MT Default]]&lt;&gt;"",Table_Styles[[#This Row],[MT Default]],""))</f>
        <v/>
      </c>
      <c r="AB156" s="59"/>
      <c r="AC156" s="41"/>
      <c r="AD156" s="19" t="str">
        <f>IF(Table_Styles[[#This Row],[MR]]&lt;&gt;"",Table_Styles[[#This Row],[MR]],IF(Table_Styles[[#This Row],[MR Default]]&lt;&gt;"",Table_Styles[[#This Row],[MR Default]],""))</f>
        <v/>
      </c>
      <c r="AE156" s="59"/>
      <c r="AF156" s="41"/>
      <c r="AG156" s="19" t="str">
        <f>IF(Table_Styles[[#This Row],[MB]]&lt;&gt;"",Table_Styles[[#This Row],[MB]],IF(Table_Styles[[#This Row],[MB Default]]&lt;&gt;"",Table_Styles[[#This Row],[MB Default]],""))</f>
        <v/>
      </c>
      <c r="AH156" s="59"/>
      <c r="AI156" s="43"/>
      <c r="AJ156" s="19" t="str">
        <f>IF(Table_Styles[[#This Row],[ML]]&lt;&gt;"",Table_Styles[[#This Row],[ML]],IF(Table_Styles[[#This Row],[ML Default]]&lt;&gt;"",Table_Styles[[#This Row],[ML Default]],""))</f>
        <v/>
      </c>
      <c r="AK156" s="59"/>
      <c r="AL156" s="41"/>
      <c r="AM156" s="19" t="str">
        <f>IF(Table_Styles[[#This Row],[PT]]&lt;&gt;"",Table_Styles[[#This Row],[PT]],IF(Table_Styles[[#This Row],[PT Default]]&lt;&gt;"",Table_Styles[[#This Row],[PT Default]],""))</f>
        <v/>
      </c>
      <c r="AN156" s="59"/>
      <c r="AO156" s="41"/>
      <c r="AP156" s="19" t="str">
        <f>IF(Table_Styles[[#This Row],[PR]]&lt;&gt;"",Table_Styles[[#This Row],[PR]],IF(Table_Styles[[#This Row],[PR Default]]&lt;&gt;"",Table_Styles[[#This Row],[PR Default]],""))</f>
        <v/>
      </c>
      <c r="AQ156" s="59"/>
      <c r="AR156" s="41"/>
      <c r="AS156" s="19" t="str">
        <f>IF(Table_Styles[[#This Row],[PB]]&lt;&gt;"",Table_Styles[[#This Row],[PB]],IF(Table_Styles[[#This Row],[PB Default]]&lt;&gt;"",Table_Styles[[#This Row],[PB Default]],""))</f>
        <v/>
      </c>
      <c r="AT156" s="59"/>
      <c r="AU156" s="41"/>
      <c r="AV156" s="19" t="str">
        <f>IF(Table_Styles[[#This Row],[PL]]&lt;&gt;"",Table_Styles[[#This Row],[PL]],IF(Table_Styles[[#This Row],[PL Default]]&lt;&gt;"",Table_Styles[[#This Row],[PL Default]],""))</f>
        <v/>
      </c>
      <c r="AW156" s="59"/>
      <c r="AX156" s="41"/>
      <c r="AY156" s="19" t="str">
        <f>IF(Table_Styles[[#This Row],[BT]]&lt;&gt;"",Table_Styles[[#This Row],[BT]],IF(Table_Styles[[#This Row],[BT Default]]&lt;&gt;"",Table_Styles[[#This Row],[BT Default]],""))</f>
        <v/>
      </c>
      <c r="AZ156" s="59"/>
      <c r="BA156" s="41"/>
      <c r="BB156" s="19" t="str">
        <f>IF(Table_Styles[[#This Row],[BR]]&lt;&gt;"",Table_Styles[[#This Row],[BR]],IF(Table_Styles[[#This Row],[BR Default]]&lt;&gt;"",Table_Styles[[#This Row],[BR Default]],""))</f>
        <v/>
      </c>
      <c r="BC156" s="59"/>
      <c r="BD156" s="41"/>
      <c r="BE156" s="19" t="str">
        <f>IF(Table_Styles[[#This Row],[BB]]&lt;&gt;"",Table_Styles[[#This Row],[BB]],IF(Table_Styles[[#This Row],[BB Default]]&lt;&gt;"",Table_Styles[[#This Row],[BB Default]],""))</f>
        <v/>
      </c>
      <c r="BF156" s="59"/>
      <c r="BG156" s="41"/>
      <c r="BH156" s="19" t="str">
        <f>IF(Table_Styles[[#This Row],[BL]]&lt;&gt;"",Table_Styles[[#This Row],[BL]],IF(Table_Styles[[#This Row],[BL Default]]&lt;&gt;"",Table_Styles[[#This Row],[BL Default]],""))</f>
        <v/>
      </c>
      <c r="BI156" s="41"/>
      <c r="BJ156" s="41"/>
      <c r="BK156" s="19" t="str">
        <f>IF(Table_Styles[[#This Row],[Width]]&lt;&gt;"",Table_Styles[[#This Row],[Width]],IF(Table_Styles[[#This Row],[Width Default]]&lt;&gt;"",Table_Styles[[#This Row],[Width Default]],""))</f>
        <v/>
      </c>
      <c r="BL156" s="41"/>
      <c r="BM156" s="41"/>
      <c r="BN156" s="19" t="str">
        <f>IF(Table_Styles[[#This Row],[Height]]&lt;&gt;"",Table_Styles[[#This Row],[Height]],IF(Table_Styles[[#This Row],[Height Default]]&lt;&gt;"",Table_Styles[[#This Row],[Height Default]],""))</f>
        <v/>
      </c>
      <c r="BO156" s="19"/>
      <c r="BP156" s="19"/>
      <c r="BQ156" s="19" t="str">
        <f>IF(Table_Styles[[#This Row],[Top]]&lt;&gt;"",Table_Styles[[#This Row],[Top]],IF(Table_Styles[[#This Row],[Top Default]]&lt;&gt;"",Table_Styles[[#This Row],[Top Default]],""))</f>
        <v/>
      </c>
      <c r="BR156" s="19"/>
      <c r="BS156" s="19"/>
      <c r="BT156" s="19" t="str">
        <f>IF(Table_Styles[[#This Row],[Right]]&lt;&gt;"",Table_Styles[[#This Row],[Right]],IF(Table_Styles[[#This Row],[Right Default]]&lt;&gt;"",Table_Styles[[#This Row],[Right Default]],""))</f>
        <v/>
      </c>
      <c r="BU156" s="19"/>
      <c r="BV156" s="19"/>
      <c r="BW156" s="19" t="str">
        <f>IF(Table_Styles[[#This Row],[Bottom]]&lt;&gt;"",Table_Styles[[#This Row],[Bottom]],IF(Table_Styles[[#This Row],[Bottom Default]]&lt;&gt;"",Table_Styles[[#This Row],[Bottom Default]],""))</f>
        <v/>
      </c>
      <c r="BX156" s="19"/>
      <c r="BY156" s="19"/>
      <c r="BZ156" s="19" t="str">
        <f>IF(Table_Styles[[#This Row],[Left]]&lt;&gt;"",Table_Styles[[#This Row],[Left]],IF(Table_Styles[[#This Row],[Left Default]]&lt;&gt;"",Table_Styles[[#This Row],[Left Default]],""))</f>
        <v/>
      </c>
      <c r="CA156" s="39"/>
      <c r="CB156" s="22" t="str">
        <f>IF(AND(Table_Styles[[#This Row],[Selector]]&lt;&gt;"",Table_Styles[[#This Row],[Font Family Used]]&lt;&gt;"",Table_Styles[[#This Row],[Font Weight Used]]&lt;&gt;""),Table_Styles[[#This Row],[Font Family Used]]&amp;" "&amp;Table_Styles[[#This Row],[Font Weight Used]],"")</f>
        <v/>
      </c>
      <c r="CC156" s="22" t="str">
        <f ca="1">IF(AND(Table_Styles[[#This Row],[Selector]],COUNTIF(OFFSET(CC:CC,0,0,ROW()-1,1),"="&amp;Table_Styles[[#This Row],[Font]])=0),Table_Styles[[#This Row],[Font]],"")</f>
        <v/>
      </c>
      <c r="CD156" s="22" t="str">
        <f ca="1">IF(Table_Styles[[#This Row],[Unique Font]]&lt;&gt;"",
"{""fontFamily"":"""&amp;Table_Styles[[#This Row],[Font Family Used]]&amp;""",""fontWeight"":"&amp;Table_Styles[[#This Row],[Font Weight Used]]&amp;"}","")</f>
        <v/>
      </c>
      <c r="CE15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15px</v>
      </c>
      <c r="CF156" s="22" t="str">
        <f>IF(AND(Table_Styles[[#This Row],[Selector]]&lt;&gt;"", Table_Styles[[#This Row],[Config Properties]]&lt;&gt;""),
Table_Styles[[#This Row],[Selector]]&amp;" { "&amp;Table_Styles[[#This Row],[Config Properties]]&amp;" }","")</f>
        <v>#sidebar .header p { font-size: 15px }</v>
      </c>
      <c r="CG156" s="22" t="str">
        <f xml:space="preserve">
SUBSTITUTE(SUBSTITUTE(SUBSTITUTE(SUBSTITUTE(SUBSTITUTE(SUBSTITUTE(SUBSTITUTE(SUBSTITUTE(Table_Styles[[#This Row],[Config]],
" {","{"),
"{ ","{"),
" }","}"),
"} ","}"),
" ,",","),
", ",","),
" :",":"),
": ",":")</f>
        <v>#sidebar .header p{font-size:15px}</v>
      </c>
    </row>
    <row r="157" spans="2:85" ht="21.75" thickBot="1">
      <c r="B157" s="67" t="s">
        <v>465</v>
      </c>
      <c r="C157" s="67"/>
      <c r="D157" s="77"/>
      <c r="E157" s="77"/>
      <c r="F157" s="67" t="str">
        <f>IF(Table_Styles[[#This Row],[Font Family]]&lt;&gt;"",Table_Styles[[#This Row],[Font Family]],IF(Table_Styles[[#This Row],[Font Family Default]]&lt;&gt;"",Table_Styles[[#This Row],[Font Family Default]],""))</f>
        <v/>
      </c>
      <c r="G157" s="77"/>
      <c r="H157" s="77"/>
      <c r="I157" s="67" t="str">
        <f>IF(Table_Styles[[#This Row],[Font Size]]&lt;&gt;"",Table_Styles[[#This Row],[Font Size]],IF(Table_Styles[[#This Row],[Font Size Default]]&lt;&gt;"",Table_Styles[[#This Row],[Font Size Default]],""))</f>
        <v/>
      </c>
      <c r="J157" s="77"/>
      <c r="K157" s="77"/>
      <c r="L157" s="67" t="str">
        <f>IF(Table_Styles[[#This Row],[Font Weight]]&lt;&gt;"",Table_Styles[[#This Row],[Font Weight]],IF(Table_Styles[[#This Row],[Font Weight Default]]&lt;&gt;"",Table_Styles[[#This Row],[Font Weight Default]],""))</f>
        <v/>
      </c>
      <c r="M157" s="77"/>
      <c r="N157" s="77"/>
      <c r="O157" s="67" t="str">
        <f>IF(Table_Styles[[#This Row],[Colour]]&lt;&gt;"",Table_Styles[[#This Row],[Colour]],IF(Table_Styles[[#This Row],[Colour Default]]&lt;&gt;"",Table_Styles[[#This Row],[Colour Default]],""))</f>
        <v/>
      </c>
      <c r="P157" s="77"/>
      <c r="Q157" s="77"/>
      <c r="R157" s="67" t="str">
        <f>IF(Table_Styles[[#This Row],[Background]]&lt;&gt;"",Table_Styles[[#This Row],[Background]],IF(Table_Styles[[#This Row],[Background Default]]&lt;&gt;"",Table_Styles[[#This Row],[Background Default]],""))</f>
        <v/>
      </c>
      <c r="S157" s="77"/>
      <c r="T157" s="77"/>
      <c r="U157" s="67" t="str">
        <f>IF(Table_Styles[[#This Row],[Border]]&lt;&gt;"",Table_Styles[[#This Row],[Border]],IF(Table_Styles[[#This Row],[Border Default]]&lt;&gt;"",Table_Styles[[#This Row],[Border Default]],""))</f>
        <v/>
      </c>
      <c r="V157" s="77"/>
      <c r="W157" s="77"/>
      <c r="X157" s="67" t="str">
        <f>IF(Table_Styles[[#This Row],[Border Radius]]&lt;&gt;"",Table_Styles[[#This Row],[Border Radius]],IF(Table_Styles[[#This Row],[Border Radius Default]]&lt;&gt;"",Table_Styles[[#This Row],[Border Radius Default]],""))</f>
        <v/>
      </c>
      <c r="Y157" s="77"/>
      <c r="Z157" s="77"/>
      <c r="AA157" s="67" t="str">
        <f>IF(Table_Styles[[#This Row],[MT]]&lt;&gt;"",Table_Styles[[#This Row],[MT]],IF(Table_Styles[[#This Row],[MT Default]]&lt;&gt;"",Table_Styles[[#This Row],[MT Default]],""))</f>
        <v/>
      </c>
      <c r="AB157" s="77"/>
      <c r="AC157" s="77"/>
      <c r="AD157" s="67" t="str">
        <f>IF(Table_Styles[[#This Row],[MR]]&lt;&gt;"",Table_Styles[[#This Row],[MR]],IF(Table_Styles[[#This Row],[MR Default]]&lt;&gt;"",Table_Styles[[#This Row],[MR Default]],""))</f>
        <v/>
      </c>
      <c r="AE157" s="77"/>
      <c r="AF157" s="77"/>
      <c r="AG157" s="67" t="str">
        <f>IF(Table_Styles[[#This Row],[MB]]&lt;&gt;"",Table_Styles[[#This Row],[MB]],IF(Table_Styles[[#This Row],[MB Default]]&lt;&gt;"",Table_Styles[[#This Row],[MB Default]],""))</f>
        <v/>
      </c>
      <c r="AH157" s="77"/>
      <c r="AI157" s="77"/>
      <c r="AJ157" s="67" t="str">
        <f>IF(Table_Styles[[#This Row],[ML]]&lt;&gt;"",Table_Styles[[#This Row],[ML]],IF(Table_Styles[[#This Row],[ML Default]]&lt;&gt;"",Table_Styles[[#This Row],[ML Default]],""))</f>
        <v/>
      </c>
      <c r="AK157" s="77"/>
      <c r="AL157" s="77"/>
      <c r="AM157" s="67" t="str">
        <f>IF(Table_Styles[[#This Row],[PT]]&lt;&gt;"",Table_Styles[[#This Row],[PT]],IF(Table_Styles[[#This Row],[PT Default]]&lt;&gt;"",Table_Styles[[#This Row],[PT Default]],""))</f>
        <v/>
      </c>
      <c r="AN157" s="77"/>
      <c r="AO157" s="77"/>
      <c r="AP157" s="67" t="str">
        <f>IF(Table_Styles[[#This Row],[PR]]&lt;&gt;"",Table_Styles[[#This Row],[PR]],IF(Table_Styles[[#This Row],[PR Default]]&lt;&gt;"",Table_Styles[[#This Row],[PR Default]],""))</f>
        <v/>
      </c>
      <c r="AQ157" s="77"/>
      <c r="AR157" s="77"/>
      <c r="AS157" s="67" t="str">
        <f>IF(Table_Styles[[#This Row],[PB]]&lt;&gt;"",Table_Styles[[#This Row],[PB]],IF(Table_Styles[[#This Row],[PB Default]]&lt;&gt;"",Table_Styles[[#This Row],[PB Default]],""))</f>
        <v/>
      </c>
      <c r="AT157" s="77"/>
      <c r="AU157" s="77"/>
      <c r="AV157" s="67" t="str">
        <f>IF(Table_Styles[[#This Row],[PL]]&lt;&gt;"",Table_Styles[[#This Row],[PL]],IF(Table_Styles[[#This Row],[PL Default]]&lt;&gt;"",Table_Styles[[#This Row],[PL Default]],""))</f>
        <v/>
      </c>
      <c r="AW157" s="77"/>
      <c r="AX157" s="77"/>
      <c r="AY157" s="67" t="str">
        <f>IF(Table_Styles[[#This Row],[BT]]&lt;&gt;"",Table_Styles[[#This Row],[BT]],IF(Table_Styles[[#This Row],[BT Default]]&lt;&gt;"",Table_Styles[[#This Row],[BT Default]],""))</f>
        <v/>
      </c>
      <c r="AZ157" s="77"/>
      <c r="BA157" s="77"/>
      <c r="BB157" s="67" t="str">
        <f>IF(Table_Styles[[#This Row],[BR]]&lt;&gt;"",Table_Styles[[#This Row],[BR]],IF(Table_Styles[[#This Row],[BR Default]]&lt;&gt;"",Table_Styles[[#This Row],[BR Default]],""))</f>
        <v/>
      </c>
      <c r="BC157" s="77"/>
      <c r="BD157" s="77"/>
      <c r="BE157" s="67" t="str">
        <f>IF(Table_Styles[[#This Row],[BB]]&lt;&gt;"",Table_Styles[[#This Row],[BB]],IF(Table_Styles[[#This Row],[BB Default]]&lt;&gt;"",Table_Styles[[#This Row],[BB Default]],""))</f>
        <v/>
      </c>
      <c r="BF157" s="77"/>
      <c r="BG157" s="77"/>
      <c r="BH157" s="67" t="str">
        <f>IF(Table_Styles[[#This Row],[BL]]&lt;&gt;"",Table_Styles[[#This Row],[BL]],IF(Table_Styles[[#This Row],[BL Default]]&lt;&gt;"",Table_Styles[[#This Row],[BL Default]],""))</f>
        <v/>
      </c>
      <c r="BI157" s="77"/>
      <c r="BJ157" s="77"/>
      <c r="BK157" s="67" t="str">
        <f>IF(Table_Styles[[#This Row],[Width]]&lt;&gt;"",Table_Styles[[#This Row],[Width]],IF(Table_Styles[[#This Row],[Width Default]]&lt;&gt;"",Table_Styles[[#This Row],[Width Default]],""))</f>
        <v/>
      </c>
      <c r="BL157" s="77"/>
      <c r="BM157" s="77"/>
      <c r="BN157" s="67" t="str">
        <f>IF(Table_Styles[[#This Row],[Height]]&lt;&gt;"",Table_Styles[[#This Row],[Height]],IF(Table_Styles[[#This Row],[Height Default]]&lt;&gt;"",Table_Styles[[#This Row],[Height Default]],""))</f>
        <v/>
      </c>
      <c r="BO157" s="67"/>
      <c r="BP157" s="67"/>
      <c r="BQ157" s="67" t="str">
        <f>IF(Table_Styles[[#This Row],[Top]]&lt;&gt;"",Table_Styles[[#This Row],[Top]],IF(Table_Styles[[#This Row],[Top Default]]&lt;&gt;"",Table_Styles[[#This Row],[Top Default]],""))</f>
        <v/>
      </c>
      <c r="BR157" s="67"/>
      <c r="BS157" s="67"/>
      <c r="BT157" s="67" t="str">
        <f>IF(Table_Styles[[#This Row],[Right]]&lt;&gt;"",Table_Styles[[#This Row],[Right]],IF(Table_Styles[[#This Row],[Right Default]]&lt;&gt;"",Table_Styles[[#This Row],[Right Default]],""))</f>
        <v/>
      </c>
      <c r="BU157" s="67"/>
      <c r="BV157" s="67"/>
      <c r="BW157" s="67" t="str">
        <f>IF(Table_Styles[[#This Row],[Bottom]]&lt;&gt;"",Table_Styles[[#This Row],[Bottom]],IF(Table_Styles[[#This Row],[Bottom Default]]&lt;&gt;"",Table_Styles[[#This Row],[Bottom Default]],""))</f>
        <v/>
      </c>
      <c r="BX157" s="67"/>
      <c r="BY157" s="67"/>
      <c r="BZ157" s="67" t="str">
        <f>IF(Table_Styles[[#This Row],[Left]]&lt;&gt;"",Table_Styles[[#This Row],[Left]],IF(Table_Styles[[#This Row],[Left Default]]&lt;&gt;"",Table_Styles[[#This Row],[Left Default]],""))</f>
        <v/>
      </c>
      <c r="CA157" s="77"/>
      <c r="CB157" s="67" t="str">
        <f>IF(AND(Table_Styles[[#This Row],[Selector]]&lt;&gt;"",Table_Styles[[#This Row],[Font Family Used]]&lt;&gt;"",Table_Styles[[#This Row],[Font Weight Used]]&lt;&gt;""),Table_Styles[[#This Row],[Font Family Used]]&amp;" "&amp;Table_Styles[[#This Row],[Font Weight Used]],"")</f>
        <v/>
      </c>
      <c r="CC157" s="67" t="str">
        <f ca="1">IF(AND(Table_Styles[[#This Row],[Selector]],COUNTIF(OFFSET(CC:CC,0,0,ROW()-1,1),"="&amp;Table_Styles[[#This Row],[Font]])=0),Table_Styles[[#This Row],[Font]],"")</f>
        <v/>
      </c>
      <c r="CD157" s="67" t="str">
        <f ca="1">IF(Table_Styles[[#This Row],[Unique Font]]&lt;&gt;"",
"{""fontFamily"":"""&amp;Table_Styles[[#This Row],[Font Family Used]]&amp;""",""fontWeight"":"&amp;Table_Styles[[#This Row],[Font Weight Used]]&amp;"}","")</f>
        <v/>
      </c>
      <c r="CE157"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7" s="67" t="str">
        <f>IF(AND(Table_Styles[[#This Row],[Selector]]&lt;&gt;"", Table_Styles[[#This Row],[Config Properties]]&lt;&gt;""),
Table_Styles[[#This Row],[Selector]]&amp;" { "&amp;Table_Styles[[#This Row],[Config Properties]]&amp;" }","")</f>
        <v/>
      </c>
      <c r="CG157" s="67" t="str">
        <f xml:space="preserve">
SUBSTITUTE(SUBSTITUTE(SUBSTITUTE(SUBSTITUTE(SUBSTITUTE(SUBSTITUTE(SUBSTITUTE(SUBSTITUTE(Table_Styles[[#This Row],[Config]],
" {","{"),
"{ ","{"),
" }","}"),
"} ","}"),
" ,",","),
", ",","),
" :",":"),
": ",":")</f>
        <v/>
      </c>
    </row>
    <row r="158" spans="2:85" ht="21" customHeight="1">
      <c r="B158" s="44" t="s">
        <v>465</v>
      </c>
      <c r="C158" s="44" t="s">
        <v>466</v>
      </c>
      <c r="D158" s="41"/>
      <c r="E158" s="41"/>
      <c r="F158" s="19" t="str">
        <f>IF(Table_Styles[[#This Row],[Font Family]]&lt;&gt;"",Table_Styles[[#This Row],[Font Family]],IF(Table_Styles[[#This Row],[Font Family Default]]&lt;&gt;"",Table_Styles[[#This Row],[Font Family Default]],""))</f>
        <v/>
      </c>
      <c r="G158" s="41"/>
      <c r="H158" s="41"/>
      <c r="I158" s="19" t="str">
        <f>IF(Table_Styles[[#This Row],[Font Size]]&lt;&gt;"",Table_Styles[[#This Row],[Font Size]],IF(Table_Styles[[#This Row],[Font Size Default]]&lt;&gt;"",Table_Styles[[#This Row],[Font Size Default]],""))</f>
        <v/>
      </c>
      <c r="J158" s="41"/>
      <c r="K158" s="41"/>
      <c r="L158" s="19" t="str">
        <f>IF(Table_Styles[[#This Row],[Font Weight]]&lt;&gt;"",Table_Styles[[#This Row],[Font Weight]],IF(Table_Styles[[#This Row],[Font Weight Default]]&lt;&gt;"",Table_Styles[[#This Row],[Font Weight Default]],""))</f>
        <v/>
      </c>
      <c r="M158" s="19"/>
      <c r="N158" s="41"/>
      <c r="O158" s="19" t="str">
        <f>IF(Table_Styles[[#This Row],[Colour]]&lt;&gt;"",Table_Styles[[#This Row],[Colour]],IF(Table_Styles[[#This Row],[Colour Default]]&lt;&gt;"",Table_Styles[[#This Row],[Colour Default]],""))</f>
        <v/>
      </c>
      <c r="P158" s="41"/>
      <c r="Q158" s="41"/>
      <c r="R158" s="19" t="str">
        <f>IF(Table_Styles[[#This Row],[Background]]&lt;&gt;"",Table_Styles[[#This Row],[Background]],IF(Table_Styles[[#This Row],[Background Default]]&lt;&gt;"",Table_Styles[[#This Row],[Background Default]],""))</f>
        <v/>
      </c>
      <c r="S158" s="41"/>
      <c r="T158" s="41"/>
      <c r="U158" s="19" t="str">
        <f>IF(Table_Styles[[#This Row],[Border]]&lt;&gt;"",Table_Styles[[#This Row],[Border]],IF(Table_Styles[[#This Row],[Border Default]]&lt;&gt;"",Table_Styles[[#This Row],[Border Default]],""))</f>
        <v/>
      </c>
      <c r="V158" s="41"/>
      <c r="W158" s="41"/>
      <c r="X158" s="19" t="str">
        <f>IF(Table_Styles[[#This Row],[Border Radius]]&lt;&gt;"",Table_Styles[[#This Row],[Border Radius]],IF(Table_Styles[[#This Row],[Border Radius Default]]&lt;&gt;"",Table_Styles[[#This Row],[Border Radius Default]],""))</f>
        <v/>
      </c>
      <c r="Y158" s="41"/>
      <c r="Z158" s="41"/>
      <c r="AA158" s="19" t="str">
        <f>IF(Table_Styles[[#This Row],[MT]]&lt;&gt;"",Table_Styles[[#This Row],[MT]],IF(Table_Styles[[#This Row],[MT Default]]&lt;&gt;"",Table_Styles[[#This Row],[MT Default]],""))</f>
        <v/>
      </c>
      <c r="AB158" s="41"/>
      <c r="AC158" s="41"/>
      <c r="AD158" s="19" t="str">
        <f>IF(Table_Styles[[#This Row],[MR]]&lt;&gt;"",Table_Styles[[#This Row],[MR]],IF(Table_Styles[[#This Row],[MR Default]]&lt;&gt;"",Table_Styles[[#This Row],[MR Default]],""))</f>
        <v/>
      </c>
      <c r="AE158" s="41"/>
      <c r="AF158" s="41"/>
      <c r="AG158" s="19" t="str">
        <f>IF(Table_Styles[[#This Row],[MB]]&lt;&gt;"",Table_Styles[[#This Row],[MB]],IF(Table_Styles[[#This Row],[MB Default]]&lt;&gt;"",Table_Styles[[#This Row],[MB Default]],""))</f>
        <v/>
      </c>
      <c r="AH158" s="41"/>
      <c r="AI158" s="41"/>
      <c r="AJ158" s="19" t="str">
        <f>IF(Table_Styles[[#This Row],[ML]]&lt;&gt;"",Table_Styles[[#This Row],[ML]],IF(Table_Styles[[#This Row],[ML Default]]&lt;&gt;"",Table_Styles[[#This Row],[ML Default]],""))</f>
        <v/>
      </c>
      <c r="AK158" s="41"/>
      <c r="AL158" s="41"/>
      <c r="AM158" s="19" t="str">
        <f>IF(Table_Styles[[#This Row],[PT]]&lt;&gt;"",Table_Styles[[#This Row],[PT]],IF(Table_Styles[[#This Row],[PT Default]]&lt;&gt;"",Table_Styles[[#This Row],[PT Default]],""))</f>
        <v/>
      </c>
      <c r="AN158" s="41"/>
      <c r="AO158" s="41"/>
      <c r="AP158" s="19" t="str">
        <f>IF(Table_Styles[[#This Row],[PR]]&lt;&gt;"",Table_Styles[[#This Row],[PR]],IF(Table_Styles[[#This Row],[PR Default]]&lt;&gt;"",Table_Styles[[#This Row],[PR Default]],""))</f>
        <v/>
      </c>
      <c r="AQ158" s="41"/>
      <c r="AR158" s="41"/>
      <c r="AS158" s="19" t="str">
        <f>IF(Table_Styles[[#This Row],[PB]]&lt;&gt;"",Table_Styles[[#This Row],[PB]],IF(Table_Styles[[#This Row],[PB Default]]&lt;&gt;"",Table_Styles[[#This Row],[PB Default]],""))</f>
        <v/>
      </c>
      <c r="AT158" s="41"/>
      <c r="AU158" s="41"/>
      <c r="AV158" s="19" t="str">
        <f>IF(Table_Styles[[#This Row],[PL]]&lt;&gt;"",Table_Styles[[#This Row],[PL]],IF(Table_Styles[[#This Row],[PL Default]]&lt;&gt;"",Table_Styles[[#This Row],[PL Default]],""))</f>
        <v/>
      </c>
      <c r="AW158" s="41"/>
      <c r="AX158" s="41"/>
      <c r="AY158" s="19" t="str">
        <f>IF(Table_Styles[[#This Row],[BT]]&lt;&gt;"",Table_Styles[[#This Row],[BT]],IF(Table_Styles[[#This Row],[BT Default]]&lt;&gt;"",Table_Styles[[#This Row],[BT Default]],""))</f>
        <v/>
      </c>
      <c r="AZ158" s="41"/>
      <c r="BA158" s="41"/>
      <c r="BB158" s="19" t="str">
        <f>IF(Table_Styles[[#This Row],[BR]]&lt;&gt;"",Table_Styles[[#This Row],[BR]],IF(Table_Styles[[#This Row],[BR Default]]&lt;&gt;"",Table_Styles[[#This Row],[BR Default]],""))</f>
        <v/>
      </c>
      <c r="BC158" s="41"/>
      <c r="BD158" s="41"/>
      <c r="BE158" s="19" t="str">
        <f>IF(Table_Styles[[#This Row],[BB]]&lt;&gt;"",Table_Styles[[#This Row],[BB]],IF(Table_Styles[[#This Row],[BB Default]]&lt;&gt;"",Table_Styles[[#This Row],[BB Default]],""))</f>
        <v/>
      </c>
      <c r="BF158" s="41"/>
      <c r="BG158" s="41"/>
      <c r="BH158" s="19" t="str">
        <f>IF(Table_Styles[[#This Row],[BL]]&lt;&gt;"",Table_Styles[[#This Row],[BL]],IF(Table_Styles[[#This Row],[BL Default]]&lt;&gt;"",Table_Styles[[#This Row],[BL Default]],""))</f>
        <v/>
      </c>
      <c r="BI158" s="41"/>
      <c r="BJ158" s="41"/>
      <c r="BK158" s="19" t="str">
        <f>IF(Table_Styles[[#This Row],[Width]]&lt;&gt;"",Table_Styles[[#This Row],[Width]],IF(Table_Styles[[#This Row],[Width Default]]&lt;&gt;"",Table_Styles[[#This Row],[Width Default]],""))</f>
        <v/>
      </c>
      <c r="BL158" s="41"/>
      <c r="BM158" s="43" t="s">
        <v>467</v>
      </c>
      <c r="BN158" s="19" t="str">
        <f>IF(Table_Styles[[#This Row],[Height]]&lt;&gt;"",Table_Styles[[#This Row],[Height]],IF(Table_Styles[[#This Row],[Height Default]]&lt;&gt;"",Table_Styles[[#This Row],[Height Default]],""))</f>
        <v>62px</v>
      </c>
      <c r="BO158" s="19"/>
      <c r="BP158" s="19"/>
      <c r="BQ158" s="19" t="str">
        <f>IF(Table_Styles[[#This Row],[Top]]&lt;&gt;"",Table_Styles[[#This Row],[Top]],IF(Table_Styles[[#This Row],[Top Default]]&lt;&gt;"",Table_Styles[[#This Row],[Top Default]],""))</f>
        <v/>
      </c>
      <c r="BR158" s="19"/>
      <c r="BS158" s="19"/>
      <c r="BT158" s="19" t="str">
        <f>IF(Table_Styles[[#This Row],[Right]]&lt;&gt;"",Table_Styles[[#This Row],[Right]],IF(Table_Styles[[#This Row],[Right Default]]&lt;&gt;"",Table_Styles[[#This Row],[Right Default]],""))</f>
        <v/>
      </c>
      <c r="BU158" s="19"/>
      <c r="BV158" s="19"/>
      <c r="BW158" s="19" t="str">
        <f>IF(Table_Styles[[#This Row],[Bottom]]&lt;&gt;"",Table_Styles[[#This Row],[Bottom]],IF(Table_Styles[[#This Row],[Bottom Default]]&lt;&gt;"",Table_Styles[[#This Row],[Bottom Default]],""))</f>
        <v/>
      </c>
      <c r="BX158" s="19"/>
      <c r="BY158" s="19"/>
      <c r="BZ158" s="19" t="str">
        <f>IF(Table_Styles[[#This Row],[Left]]&lt;&gt;"",Table_Styles[[#This Row],[Left]],IF(Table_Styles[[#This Row],[Left Default]]&lt;&gt;"",Table_Styles[[#This Row],[Left Default]],""))</f>
        <v/>
      </c>
      <c r="CA158" s="41"/>
      <c r="CB158" s="22" t="str">
        <f>IF(AND(Table_Styles[[#This Row],[Selector]]&lt;&gt;"",Table_Styles[[#This Row],[Font Family Used]]&lt;&gt;"",Table_Styles[[#This Row],[Font Weight Used]]&lt;&gt;""),Table_Styles[[#This Row],[Font Family Used]]&amp;" "&amp;Table_Styles[[#This Row],[Font Weight Used]],"")</f>
        <v/>
      </c>
      <c r="CC158" s="22" t="str">
        <f ca="1">IF(AND(Table_Styles[[#This Row],[Selector]],COUNTIF(OFFSET(CC:CC,0,0,ROW()-1,1),"="&amp;Table_Styles[[#This Row],[Font]])=0),Table_Styles[[#This Row],[Font]],"")</f>
        <v/>
      </c>
      <c r="CD158" s="22" t="str">
        <f ca="1">IF(Table_Styles[[#This Row],[Unique Font]]&lt;&gt;"",
"{""fontFamily"":"""&amp;Table_Styles[[#This Row],[Font Family Used]]&amp;""",""fontWeight"":"&amp;Table_Styles[[#This Row],[Font Weight Used]]&amp;"}","")</f>
        <v/>
      </c>
      <c r="CE15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62px</v>
      </c>
      <c r="CF158" s="22" t="str">
        <f>IF(AND(Table_Styles[[#This Row],[Selector]]&lt;&gt;"", Table_Styles[[#This Row],[Config Properties]]&lt;&gt;""),
Table_Styles[[#This Row],[Selector]]&amp;" { "&amp;Table_Styles[[#This Row],[Config Properties]]&amp;" }","")</f>
        <v>#sidebar .body .price { height: 62px }</v>
      </c>
      <c r="CG158" s="22" t="str">
        <f xml:space="preserve">
SUBSTITUTE(SUBSTITUTE(SUBSTITUTE(SUBSTITUTE(SUBSTITUTE(SUBSTITUTE(SUBSTITUTE(SUBSTITUTE(Table_Styles[[#This Row],[Config]],
" {","{"),
"{ ","{"),
" }","}"),
"} ","}"),
" ,",","),
", ",","),
" :",":"),
": ",":")</f>
        <v>#sidebar .body .price{height:62px}</v>
      </c>
    </row>
    <row r="159" spans="2:85" ht="21" customHeight="1">
      <c r="B159" s="44" t="s">
        <v>468</v>
      </c>
      <c r="C159" s="44" t="s">
        <v>1328</v>
      </c>
      <c r="D159" s="41"/>
      <c r="E159" s="41" t="str">
        <f>Settings_Styling_Font_Headings</f>
        <v>Roboto</v>
      </c>
      <c r="F159" s="19" t="str">
        <f>IF(Table_Styles[[#This Row],[Font Family]]&lt;&gt;"",Table_Styles[[#This Row],[Font Family]],IF(Table_Styles[[#This Row],[Font Family Default]]&lt;&gt;"",Table_Styles[[#This Row],[Font Family Default]],""))</f>
        <v>Roboto</v>
      </c>
      <c r="G159" s="41"/>
      <c r="H159" s="41" t="s">
        <v>327</v>
      </c>
      <c r="I159" s="19" t="str">
        <f>IF(Table_Styles[[#This Row],[Font Size]]&lt;&gt;"",Table_Styles[[#This Row],[Font Size]],IF(Table_Styles[[#This Row],[Font Size Default]]&lt;&gt;"",Table_Styles[[#This Row],[Font Size Default]],""))</f>
        <v>45px</v>
      </c>
      <c r="J159" s="41"/>
      <c r="K159" s="41">
        <f>Settings_Styling_Font_Weight_Labels</f>
        <v>700</v>
      </c>
      <c r="L159" s="19">
        <f>IF(Table_Styles[[#This Row],[Font Weight]]&lt;&gt;"",Table_Styles[[#This Row],[Font Weight]],IF(Table_Styles[[#This Row],[Font Weight Default]]&lt;&gt;"",Table_Styles[[#This Row],[Font Weight Default]],""))</f>
        <v>700</v>
      </c>
      <c r="M159" s="19"/>
      <c r="N159" s="35" t="str">
        <f t="shared" ref="N159:N167" si="0">Colour_Foreground_1</f>
        <v>#2a2a2a</v>
      </c>
      <c r="O159" s="19" t="str">
        <f>IF(Table_Styles[[#This Row],[Colour]]&lt;&gt;"",Table_Styles[[#This Row],[Colour]],IF(Table_Styles[[#This Row],[Colour Default]]&lt;&gt;"",Table_Styles[[#This Row],[Colour Default]],""))</f>
        <v>#2a2a2a</v>
      </c>
      <c r="P159" s="41"/>
      <c r="Q159" s="41"/>
      <c r="R159" s="19" t="str">
        <f>IF(Table_Styles[[#This Row],[Background]]&lt;&gt;"",Table_Styles[[#This Row],[Background]],IF(Table_Styles[[#This Row],[Background Default]]&lt;&gt;"",Table_Styles[[#This Row],[Background Default]],""))</f>
        <v/>
      </c>
      <c r="S159" s="41"/>
      <c r="T159" s="41"/>
      <c r="U159" s="19" t="str">
        <f>IF(Table_Styles[[#This Row],[Border]]&lt;&gt;"",Table_Styles[[#This Row],[Border]],IF(Table_Styles[[#This Row],[Border Default]]&lt;&gt;"",Table_Styles[[#This Row],[Border Default]],""))</f>
        <v/>
      </c>
      <c r="V159" s="41"/>
      <c r="W159" s="41"/>
      <c r="X159" s="19" t="str">
        <f>IF(Table_Styles[[#This Row],[Border Radius]]&lt;&gt;"",Table_Styles[[#This Row],[Border Radius]],IF(Table_Styles[[#This Row],[Border Radius Default]]&lt;&gt;"",Table_Styles[[#This Row],[Border Radius Default]],""))</f>
        <v/>
      </c>
      <c r="Y159" s="41"/>
      <c r="Z159" s="41">
        <v>0</v>
      </c>
      <c r="AA159" s="19">
        <f>IF(Table_Styles[[#This Row],[MT]]&lt;&gt;"",Table_Styles[[#This Row],[MT]],IF(Table_Styles[[#This Row],[MT Default]]&lt;&gt;"",Table_Styles[[#This Row],[MT Default]],""))</f>
        <v>0</v>
      </c>
      <c r="AB159" s="41"/>
      <c r="AC159" s="41"/>
      <c r="AD159" s="19" t="str">
        <f>IF(Table_Styles[[#This Row],[MR]]&lt;&gt;"",Table_Styles[[#This Row],[MR]],IF(Table_Styles[[#This Row],[MR Default]]&lt;&gt;"",Table_Styles[[#This Row],[MR Default]],""))</f>
        <v/>
      </c>
      <c r="AE159" s="41"/>
      <c r="AF159" s="41">
        <v>0</v>
      </c>
      <c r="AG159" s="19">
        <f>IF(Table_Styles[[#This Row],[MB]]&lt;&gt;"",Table_Styles[[#This Row],[MB]],IF(Table_Styles[[#This Row],[MB Default]]&lt;&gt;"",Table_Styles[[#This Row],[MB Default]],""))</f>
        <v>0</v>
      </c>
      <c r="AH159" s="41"/>
      <c r="AI159" s="41"/>
      <c r="AJ159" s="19" t="str">
        <f>IF(Table_Styles[[#This Row],[ML]]&lt;&gt;"",Table_Styles[[#This Row],[ML]],IF(Table_Styles[[#This Row],[ML Default]]&lt;&gt;"",Table_Styles[[#This Row],[ML Default]],""))</f>
        <v/>
      </c>
      <c r="AK159" s="41"/>
      <c r="AL159" s="41"/>
      <c r="AM159" s="19" t="str">
        <f>IF(Table_Styles[[#This Row],[PT]]&lt;&gt;"",Table_Styles[[#This Row],[PT]],IF(Table_Styles[[#This Row],[PT Default]]&lt;&gt;"",Table_Styles[[#This Row],[PT Default]],""))</f>
        <v/>
      </c>
      <c r="AN159" s="41"/>
      <c r="AO159" s="41"/>
      <c r="AP159" s="19" t="str">
        <f>IF(Table_Styles[[#This Row],[PR]]&lt;&gt;"",Table_Styles[[#This Row],[PR]],IF(Table_Styles[[#This Row],[PR Default]]&lt;&gt;"",Table_Styles[[#This Row],[PR Default]],""))</f>
        <v/>
      </c>
      <c r="AQ159" s="41"/>
      <c r="AR159" s="41"/>
      <c r="AS159" s="19" t="str">
        <f>IF(Table_Styles[[#This Row],[PB]]&lt;&gt;"",Table_Styles[[#This Row],[PB]],IF(Table_Styles[[#This Row],[PB Default]]&lt;&gt;"",Table_Styles[[#This Row],[PB Default]],""))</f>
        <v/>
      </c>
      <c r="AT159" s="41"/>
      <c r="AU159" s="41"/>
      <c r="AV159" s="19" t="str">
        <f>IF(Table_Styles[[#This Row],[PL]]&lt;&gt;"",Table_Styles[[#This Row],[PL]],IF(Table_Styles[[#This Row],[PL Default]]&lt;&gt;"",Table_Styles[[#This Row],[PL Default]],""))</f>
        <v/>
      </c>
      <c r="AW159" s="41"/>
      <c r="AX159" s="41"/>
      <c r="AY159" s="19" t="str">
        <f>IF(Table_Styles[[#This Row],[BT]]&lt;&gt;"",Table_Styles[[#This Row],[BT]],IF(Table_Styles[[#This Row],[BT Default]]&lt;&gt;"",Table_Styles[[#This Row],[BT Default]],""))</f>
        <v/>
      </c>
      <c r="AZ159" s="41"/>
      <c r="BA159" s="41"/>
      <c r="BB159" s="19" t="str">
        <f>IF(Table_Styles[[#This Row],[BR]]&lt;&gt;"",Table_Styles[[#This Row],[BR]],IF(Table_Styles[[#This Row],[BR Default]]&lt;&gt;"",Table_Styles[[#This Row],[BR Default]],""))</f>
        <v/>
      </c>
      <c r="BC159" s="41"/>
      <c r="BD159" s="41"/>
      <c r="BE159" s="19" t="str">
        <f>IF(Table_Styles[[#This Row],[BB]]&lt;&gt;"",Table_Styles[[#This Row],[BB]],IF(Table_Styles[[#This Row],[BB Default]]&lt;&gt;"",Table_Styles[[#This Row],[BB Default]],""))</f>
        <v/>
      </c>
      <c r="BF159" s="41"/>
      <c r="BG159" s="41"/>
      <c r="BH159" s="19" t="str">
        <f>IF(Table_Styles[[#This Row],[BL]]&lt;&gt;"",Table_Styles[[#This Row],[BL]],IF(Table_Styles[[#This Row],[BL Default]]&lt;&gt;"",Table_Styles[[#This Row],[BL Default]],""))</f>
        <v/>
      </c>
      <c r="BI159" s="41"/>
      <c r="BJ159" s="41"/>
      <c r="BK159" s="19" t="str">
        <f>IF(Table_Styles[[#This Row],[Width]]&lt;&gt;"",Table_Styles[[#This Row],[Width]],IF(Table_Styles[[#This Row],[Width Default]]&lt;&gt;"",Table_Styles[[#This Row],[Width Default]],""))</f>
        <v/>
      </c>
      <c r="BL159" s="41"/>
      <c r="BM159" s="41"/>
      <c r="BN159" s="19" t="str">
        <f>IF(Table_Styles[[#This Row],[Height]]&lt;&gt;"",Table_Styles[[#This Row],[Height]],IF(Table_Styles[[#This Row],[Height Default]]&lt;&gt;"",Table_Styles[[#This Row],[Height Default]],""))</f>
        <v/>
      </c>
      <c r="BO159" s="19"/>
      <c r="BP159" s="19"/>
      <c r="BQ159" s="19" t="str">
        <f>IF(Table_Styles[[#This Row],[Top]]&lt;&gt;"",Table_Styles[[#This Row],[Top]],IF(Table_Styles[[#This Row],[Top Default]]&lt;&gt;"",Table_Styles[[#This Row],[Top Default]],""))</f>
        <v/>
      </c>
      <c r="BR159" s="19"/>
      <c r="BS159" s="19"/>
      <c r="BT159" s="19" t="str">
        <f>IF(Table_Styles[[#This Row],[Right]]&lt;&gt;"",Table_Styles[[#This Row],[Right]],IF(Table_Styles[[#This Row],[Right Default]]&lt;&gt;"",Table_Styles[[#This Row],[Right Default]],""))</f>
        <v/>
      </c>
      <c r="BU159" s="19"/>
      <c r="BV159" s="19"/>
      <c r="BW159" s="19" t="str">
        <f>IF(Table_Styles[[#This Row],[Bottom]]&lt;&gt;"",Table_Styles[[#This Row],[Bottom]],IF(Table_Styles[[#This Row],[Bottom Default]]&lt;&gt;"",Table_Styles[[#This Row],[Bottom Default]],""))</f>
        <v/>
      </c>
      <c r="BX159" s="19"/>
      <c r="BY159" s="19"/>
      <c r="BZ159" s="19" t="str">
        <f>IF(Table_Styles[[#This Row],[Left]]&lt;&gt;"",Table_Styles[[#This Row],[Left]],IF(Table_Styles[[#This Row],[Left Default]]&lt;&gt;"",Table_Styles[[#This Row],[Left Default]],""))</f>
        <v/>
      </c>
      <c r="CA159" s="43" t="s">
        <v>920</v>
      </c>
      <c r="CB159" s="22" t="str">
        <f>IF(AND(Table_Styles[[#This Row],[Selector]]&lt;&gt;"",Table_Styles[[#This Row],[Font Family Used]]&lt;&gt;"",Table_Styles[[#This Row],[Font Weight Used]]&lt;&gt;""),Table_Styles[[#This Row],[Font Family Used]]&amp;" "&amp;Table_Styles[[#This Row],[Font Weight Used]],"")</f>
        <v>Roboto 700</v>
      </c>
      <c r="CC159" s="22" t="str">
        <f ca="1">IF(AND(Table_Styles[[#This Row],[Selector]],COUNTIF(OFFSET(CC:CC,0,0,ROW()-1,1),"="&amp;Table_Styles[[#This Row],[Font]])=0),Table_Styles[[#This Row],[Font]],"")</f>
        <v/>
      </c>
      <c r="CD159" s="22" t="str">
        <f ca="1">IF(Table_Styles[[#This Row],[Unique Font]]&lt;&gt;"",
"{""fontFamily"":"""&amp;Table_Styles[[#This Row],[Font Family Used]]&amp;""",""fontWeight"":"&amp;Table_Styles[[#This Row],[Font Weight Used]]&amp;"}","")</f>
        <v/>
      </c>
      <c r="CE15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45px;font-weight: 700;color: #2a2a2a;margin-top: 0;margin-bottom: 0;letter-spacing: -0.03em;</v>
      </c>
      <c r="CF159" s="22" t="str">
        <f>IF(AND(Table_Styles[[#This Row],[Selector]]&lt;&gt;"", Table_Styles[[#This Row],[Config Properties]]&lt;&gt;""),
Table_Styles[[#This Row],[Selector]]&amp;" { "&amp;Table_Styles[[#This Row],[Config Properties]]&amp;" }","")</f>
        <v>#sidebar .body .price .currency-major-units { font-family: 'Roboto';font-size: 45px;font-weight: 700;color: #2a2a2a;margin-top: 0;margin-bottom: 0;letter-spacing: -0.03em; }</v>
      </c>
      <c r="CG159" s="22" t="str">
        <f xml:space="preserve">
SUBSTITUTE(SUBSTITUTE(SUBSTITUTE(SUBSTITUTE(SUBSTITUTE(SUBSTITUTE(SUBSTITUTE(SUBSTITUTE(Table_Styles[[#This Row],[Config]],
" {","{"),
"{ ","{"),
" }","}"),
"} ","}"),
" ,",","),
", ",","),
" :",":"),
": ",":")</f>
        <v>#sidebar .body .price .currency-major-units{font-family:'Roboto';font-size:45px;font-weight:700;color:#2a2a2a;margin-top:0;margin-bottom:0;letter-spacing:-0.03em;}</v>
      </c>
    </row>
    <row r="160" spans="2:85" ht="21" customHeight="1">
      <c r="B160" s="22" t="s">
        <v>469</v>
      </c>
      <c r="C160" s="44" t="s">
        <v>1329</v>
      </c>
      <c r="D160" s="41"/>
      <c r="E160" s="41" t="str">
        <f>Settings_Styling_Font_Headings</f>
        <v>Roboto</v>
      </c>
      <c r="F160" s="19" t="str">
        <f>IF(Table_Styles[[#This Row],[Font Family]]&lt;&gt;"",Table_Styles[[#This Row],[Font Family]],IF(Table_Styles[[#This Row],[Font Family Default]]&lt;&gt;"",Table_Styles[[#This Row],[Font Family Default]],""))</f>
        <v>Roboto</v>
      </c>
      <c r="G160" s="41"/>
      <c r="H160" s="41" t="s">
        <v>321</v>
      </c>
      <c r="I160" s="19" t="str">
        <f>IF(Table_Styles[[#This Row],[Font Size]]&lt;&gt;"",Table_Styles[[#This Row],[Font Size]],IF(Table_Styles[[#This Row],[Font Size Default]]&lt;&gt;"",Table_Styles[[#This Row],[Font Size Default]],""))</f>
        <v>15px</v>
      </c>
      <c r="J160" s="41"/>
      <c r="K160" s="41">
        <f>Settings_Styling_Font_Weight_Labels</f>
        <v>700</v>
      </c>
      <c r="L160" s="19">
        <f>IF(Table_Styles[[#This Row],[Font Weight]]&lt;&gt;"",Table_Styles[[#This Row],[Font Weight]],IF(Table_Styles[[#This Row],[Font Weight Default]]&lt;&gt;"",Table_Styles[[#This Row],[Font Weight Default]],""))</f>
        <v>700</v>
      </c>
      <c r="M160" s="19"/>
      <c r="N160" s="35" t="str">
        <f t="shared" si="0"/>
        <v>#2a2a2a</v>
      </c>
      <c r="O160" s="19" t="str">
        <f>IF(Table_Styles[[#This Row],[Colour]]&lt;&gt;"",Table_Styles[[#This Row],[Colour]],IF(Table_Styles[[#This Row],[Colour Default]]&lt;&gt;"",Table_Styles[[#This Row],[Colour Default]],""))</f>
        <v>#2a2a2a</v>
      </c>
      <c r="P160" s="41"/>
      <c r="Q160" s="41"/>
      <c r="R160" s="19" t="str">
        <f>IF(Table_Styles[[#This Row],[Background]]&lt;&gt;"",Table_Styles[[#This Row],[Background]],IF(Table_Styles[[#This Row],[Background Default]]&lt;&gt;"",Table_Styles[[#This Row],[Background Default]],""))</f>
        <v/>
      </c>
      <c r="S160" s="41"/>
      <c r="T160" s="41"/>
      <c r="U160" s="19" t="str">
        <f>IF(Table_Styles[[#This Row],[Border]]&lt;&gt;"",Table_Styles[[#This Row],[Border]],IF(Table_Styles[[#This Row],[Border Default]]&lt;&gt;"",Table_Styles[[#This Row],[Border Default]],""))</f>
        <v/>
      </c>
      <c r="V160" s="41"/>
      <c r="W160" s="41"/>
      <c r="X160" s="19" t="str">
        <f>IF(Table_Styles[[#This Row],[Border Radius]]&lt;&gt;"",Table_Styles[[#This Row],[Border Radius]],IF(Table_Styles[[#This Row],[Border Radius Default]]&lt;&gt;"",Table_Styles[[#This Row],[Border Radius Default]],""))</f>
        <v/>
      </c>
      <c r="Y160" s="41"/>
      <c r="Z160" s="41"/>
      <c r="AA160" s="19" t="str">
        <f>IF(Table_Styles[[#This Row],[MT]]&lt;&gt;"",Table_Styles[[#This Row],[MT]],IF(Table_Styles[[#This Row],[MT Default]]&lt;&gt;"",Table_Styles[[#This Row],[MT Default]],""))</f>
        <v/>
      </c>
      <c r="AB160" s="41"/>
      <c r="AC160" s="41"/>
      <c r="AD160" s="19" t="str">
        <f>IF(Table_Styles[[#This Row],[MR]]&lt;&gt;"",Table_Styles[[#This Row],[MR]],IF(Table_Styles[[#This Row],[MR Default]]&lt;&gt;"",Table_Styles[[#This Row],[MR Default]],""))</f>
        <v/>
      </c>
      <c r="AE160" s="41"/>
      <c r="AF160" s="41"/>
      <c r="AG160" s="19" t="str">
        <f>IF(Table_Styles[[#This Row],[MB]]&lt;&gt;"",Table_Styles[[#This Row],[MB]],IF(Table_Styles[[#This Row],[MB Default]]&lt;&gt;"",Table_Styles[[#This Row],[MB Default]],""))</f>
        <v/>
      </c>
      <c r="AH160" s="198" t="s">
        <v>132</v>
      </c>
      <c r="AI160" s="43" t="s">
        <v>921</v>
      </c>
      <c r="AJ160" s="19" t="str">
        <f>IF(Table_Styles[[#This Row],[ML]]&lt;&gt;"",Table_Styles[[#This Row],[ML]],IF(Table_Styles[[#This Row],[ML Default]]&lt;&gt;"",Table_Styles[[#This Row],[ML Default]],""))</f>
        <v>0</v>
      </c>
      <c r="AK160" s="41"/>
      <c r="AL160" s="41"/>
      <c r="AM160" s="19" t="str">
        <f>IF(Table_Styles[[#This Row],[PT]]&lt;&gt;"",Table_Styles[[#This Row],[PT]],IF(Table_Styles[[#This Row],[PT Default]]&lt;&gt;"",Table_Styles[[#This Row],[PT Default]],""))</f>
        <v/>
      </c>
      <c r="AN160" s="41"/>
      <c r="AO160" s="41"/>
      <c r="AP160" s="19" t="str">
        <f>IF(Table_Styles[[#This Row],[PR]]&lt;&gt;"",Table_Styles[[#This Row],[PR]],IF(Table_Styles[[#This Row],[PR Default]]&lt;&gt;"",Table_Styles[[#This Row],[PR Default]],""))</f>
        <v/>
      </c>
      <c r="AQ160" s="41"/>
      <c r="AR160" s="41"/>
      <c r="AS160" s="19" t="str">
        <f>IF(Table_Styles[[#This Row],[PB]]&lt;&gt;"",Table_Styles[[#This Row],[PB]],IF(Table_Styles[[#This Row],[PB Default]]&lt;&gt;"",Table_Styles[[#This Row],[PB Default]],""))</f>
        <v/>
      </c>
      <c r="AT160" s="41"/>
      <c r="AU160" s="41"/>
      <c r="AV160" s="19" t="str">
        <f>IF(Table_Styles[[#This Row],[PL]]&lt;&gt;"",Table_Styles[[#This Row],[PL]],IF(Table_Styles[[#This Row],[PL Default]]&lt;&gt;"",Table_Styles[[#This Row],[PL Default]],""))</f>
        <v/>
      </c>
      <c r="AW160" s="41"/>
      <c r="AX160" s="41"/>
      <c r="AY160" s="19" t="str">
        <f>IF(Table_Styles[[#This Row],[BT]]&lt;&gt;"",Table_Styles[[#This Row],[BT]],IF(Table_Styles[[#This Row],[BT Default]]&lt;&gt;"",Table_Styles[[#This Row],[BT Default]],""))</f>
        <v/>
      </c>
      <c r="AZ160" s="41"/>
      <c r="BA160" s="41"/>
      <c r="BB160" s="19" t="str">
        <f>IF(Table_Styles[[#This Row],[BR]]&lt;&gt;"",Table_Styles[[#This Row],[BR]],IF(Table_Styles[[#This Row],[BR Default]]&lt;&gt;"",Table_Styles[[#This Row],[BR Default]],""))</f>
        <v/>
      </c>
      <c r="BC160" s="41"/>
      <c r="BD160" s="41"/>
      <c r="BE160" s="19" t="str">
        <f>IF(Table_Styles[[#This Row],[BB]]&lt;&gt;"",Table_Styles[[#This Row],[BB]],IF(Table_Styles[[#This Row],[BB Default]]&lt;&gt;"",Table_Styles[[#This Row],[BB Default]],""))</f>
        <v/>
      </c>
      <c r="BF160" s="41"/>
      <c r="BG160" s="41"/>
      <c r="BH160" s="19" t="str">
        <f>IF(Table_Styles[[#This Row],[BL]]&lt;&gt;"",Table_Styles[[#This Row],[BL]],IF(Table_Styles[[#This Row],[BL Default]]&lt;&gt;"",Table_Styles[[#This Row],[BL Default]],""))</f>
        <v/>
      </c>
      <c r="BI160" s="41"/>
      <c r="BJ160" s="41"/>
      <c r="BK160" s="19" t="str">
        <f>IF(Table_Styles[[#This Row],[Width]]&lt;&gt;"",Table_Styles[[#This Row],[Width]],IF(Table_Styles[[#This Row],[Width Default]]&lt;&gt;"",Table_Styles[[#This Row],[Width Default]],""))</f>
        <v/>
      </c>
      <c r="BL160" s="41"/>
      <c r="BM160" s="41"/>
      <c r="BN160" s="19" t="str">
        <f>IF(Table_Styles[[#This Row],[Height]]&lt;&gt;"",Table_Styles[[#This Row],[Height]],IF(Table_Styles[[#This Row],[Height Default]]&lt;&gt;"",Table_Styles[[#This Row],[Height Default]],""))</f>
        <v/>
      </c>
      <c r="BO160" s="19"/>
      <c r="BP160" s="19"/>
      <c r="BQ160" s="19" t="str">
        <f>IF(Table_Styles[[#This Row],[Top]]&lt;&gt;"",Table_Styles[[#This Row],[Top]],IF(Table_Styles[[#This Row],[Top Default]]&lt;&gt;"",Table_Styles[[#This Row],[Top Default]],""))</f>
        <v/>
      </c>
      <c r="BR160" s="19"/>
      <c r="BS160" s="19"/>
      <c r="BT160" s="19" t="str">
        <f>IF(Table_Styles[[#This Row],[Right]]&lt;&gt;"",Table_Styles[[#This Row],[Right]],IF(Table_Styles[[#This Row],[Right Default]]&lt;&gt;"",Table_Styles[[#This Row],[Right Default]],""))</f>
        <v/>
      </c>
      <c r="BU160" s="19"/>
      <c r="BV160" s="19"/>
      <c r="BW160" s="19" t="str">
        <f>IF(Table_Styles[[#This Row],[Bottom]]&lt;&gt;"",Table_Styles[[#This Row],[Bottom]],IF(Table_Styles[[#This Row],[Bottom Default]]&lt;&gt;"",Table_Styles[[#This Row],[Bottom Default]],""))</f>
        <v/>
      </c>
      <c r="BX160" s="19"/>
      <c r="BY160" s="19"/>
      <c r="BZ160" s="19" t="str">
        <f>IF(Table_Styles[[#This Row],[Left]]&lt;&gt;"",Table_Styles[[#This Row],[Left]],IF(Table_Styles[[#This Row],[Left Default]]&lt;&gt;"",Table_Styles[[#This Row],[Left Default]],""))</f>
        <v/>
      </c>
      <c r="CA160" s="43" t="s">
        <v>920</v>
      </c>
      <c r="CB160" s="22" t="str">
        <f>IF(AND(Table_Styles[[#This Row],[Selector]]&lt;&gt;"",Table_Styles[[#This Row],[Font Family Used]]&lt;&gt;"",Table_Styles[[#This Row],[Font Weight Used]]&lt;&gt;""),Table_Styles[[#This Row],[Font Family Used]]&amp;" "&amp;Table_Styles[[#This Row],[Font Weight Used]],"")</f>
        <v>Roboto 700</v>
      </c>
      <c r="CC160" s="22" t="str">
        <f ca="1">IF(AND(Table_Styles[[#This Row],[Selector]],COUNTIF(OFFSET(CC:CC,0,0,ROW()-1,1),"="&amp;Table_Styles[[#This Row],[Font]])=0),Table_Styles[[#This Row],[Font]],"")</f>
        <v/>
      </c>
      <c r="CD160" s="22" t="str">
        <f ca="1">IF(Table_Styles[[#This Row],[Unique Font]]&lt;&gt;"",
"{""fontFamily"":"""&amp;Table_Styles[[#This Row],[Font Family Used]]&amp;""",""fontWeight"":"&amp;Table_Styles[[#This Row],[Font Weight Used]]&amp;"}","")</f>
        <v/>
      </c>
      <c r="CE16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15px;font-weight: 700;color: #2a2a2a;margin-left: 0;letter-spacing: -0.03em;</v>
      </c>
      <c r="CF160" s="22" t="str">
        <f>IF(AND(Table_Styles[[#This Row],[Selector]]&lt;&gt;"", Table_Styles[[#This Row],[Config Properties]]&lt;&gt;""),
Table_Styles[[#This Row],[Selector]]&amp;" { "&amp;Table_Styles[[#This Row],[Config Properties]]&amp;" }","")</f>
        <v>#sidebar .body .price .currency-minor-units { font-family: 'Roboto';font-size: 15px;font-weight: 700;color: #2a2a2a;margin-left: 0;letter-spacing: -0.03em; }</v>
      </c>
      <c r="CG160" s="22" t="str">
        <f xml:space="preserve">
SUBSTITUTE(SUBSTITUTE(SUBSTITUTE(SUBSTITUTE(SUBSTITUTE(SUBSTITUTE(SUBSTITUTE(SUBSTITUTE(Table_Styles[[#This Row],[Config]],
" {","{"),
"{ ","{"),
" }","}"),
"} ","}"),
" ,",","),
", ",","),
" :",":"),
": ",":")</f>
        <v>#sidebar .body .price .currency-minor-units{font-family:'Roboto';font-size:15px;font-weight:700;color:#2a2a2a;margin-left:0;letter-spacing:-0.03em;}</v>
      </c>
    </row>
    <row r="161" spans="2:85" ht="21" customHeight="1">
      <c r="B161" s="22" t="s">
        <v>470</v>
      </c>
      <c r="C161" s="44" t="s">
        <v>471</v>
      </c>
      <c r="D161" s="41"/>
      <c r="E161" s="41"/>
      <c r="F161" s="19" t="str">
        <f>IF(Table_Styles[[#This Row],[Font Family]]&lt;&gt;"",Table_Styles[[#This Row],[Font Family]],IF(Table_Styles[[#This Row],[Font Family Default]]&lt;&gt;"",Table_Styles[[#This Row],[Font Family Default]],""))</f>
        <v/>
      </c>
      <c r="G161" s="41"/>
      <c r="H161" s="41"/>
      <c r="I161" s="19" t="str">
        <f>IF(Table_Styles[[#This Row],[Font Size]]&lt;&gt;"",Table_Styles[[#This Row],[Font Size]],IF(Table_Styles[[#This Row],[Font Size Default]]&lt;&gt;"",Table_Styles[[#This Row],[Font Size Default]],""))</f>
        <v/>
      </c>
      <c r="J161" s="41"/>
      <c r="K161" s="41"/>
      <c r="L161" s="19" t="str">
        <f>IF(Table_Styles[[#This Row],[Font Weight]]&lt;&gt;"",Table_Styles[[#This Row],[Font Weight]],IF(Table_Styles[[#This Row],[Font Weight Default]]&lt;&gt;"",Table_Styles[[#This Row],[Font Weight Default]],""))</f>
        <v/>
      </c>
      <c r="M161" s="19"/>
      <c r="N161" s="35" t="str">
        <f t="shared" si="0"/>
        <v>#2a2a2a</v>
      </c>
      <c r="O161" s="19" t="str">
        <f>IF(Table_Styles[[#This Row],[Colour]]&lt;&gt;"",Table_Styles[[#This Row],[Colour]],IF(Table_Styles[[#This Row],[Colour Default]]&lt;&gt;"",Table_Styles[[#This Row],[Colour Default]],""))</f>
        <v>#2a2a2a</v>
      </c>
      <c r="P161" s="41"/>
      <c r="Q161" s="41"/>
      <c r="R161" s="19" t="str">
        <f>IF(Table_Styles[[#This Row],[Background]]&lt;&gt;"",Table_Styles[[#This Row],[Background]],IF(Table_Styles[[#This Row],[Background Default]]&lt;&gt;"",Table_Styles[[#This Row],[Background Default]],""))</f>
        <v/>
      </c>
      <c r="S161" s="41"/>
      <c r="T161" s="41"/>
      <c r="U161" s="19" t="str">
        <f>IF(Table_Styles[[#This Row],[Border]]&lt;&gt;"",Table_Styles[[#This Row],[Border]],IF(Table_Styles[[#This Row],[Border Default]]&lt;&gt;"",Table_Styles[[#This Row],[Border Default]],""))</f>
        <v/>
      </c>
      <c r="V161" s="41"/>
      <c r="W161" s="41"/>
      <c r="X161" s="19" t="str">
        <f>IF(Table_Styles[[#This Row],[Border Radius]]&lt;&gt;"",Table_Styles[[#This Row],[Border Radius]],IF(Table_Styles[[#This Row],[Border Radius Default]]&lt;&gt;"",Table_Styles[[#This Row],[Border Radius Default]],""))</f>
        <v/>
      </c>
      <c r="Y161" s="41"/>
      <c r="Z161" s="43" t="s">
        <v>321</v>
      </c>
      <c r="AA161" s="19" t="str">
        <f>IF(Table_Styles[[#This Row],[MT]]&lt;&gt;"",Table_Styles[[#This Row],[MT]],IF(Table_Styles[[#This Row],[MT Default]]&lt;&gt;"",Table_Styles[[#This Row],[MT Default]],""))</f>
        <v>15px</v>
      </c>
      <c r="AB161" s="41"/>
      <c r="AC161" s="41"/>
      <c r="AD161" s="19" t="str">
        <f>IF(Table_Styles[[#This Row],[MR]]&lt;&gt;"",Table_Styles[[#This Row],[MR]],IF(Table_Styles[[#This Row],[MR Default]]&lt;&gt;"",Table_Styles[[#This Row],[MR Default]],""))</f>
        <v/>
      </c>
      <c r="AE161" s="41"/>
      <c r="AF161" s="41"/>
      <c r="AG161" s="19" t="str">
        <f>IF(Table_Styles[[#This Row],[MB]]&lt;&gt;"",Table_Styles[[#This Row],[MB]],IF(Table_Styles[[#This Row],[MB Default]]&lt;&gt;"",Table_Styles[[#This Row],[MB Default]],""))</f>
        <v/>
      </c>
      <c r="AH161" s="41"/>
      <c r="AI161" s="41"/>
      <c r="AJ161" s="19" t="str">
        <f>IF(Table_Styles[[#This Row],[ML]]&lt;&gt;"",Table_Styles[[#This Row],[ML]],IF(Table_Styles[[#This Row],[ML Default]]&lt;&gt;"",Table_Styles[[#This Row],[ML Default]],""))</f>
        <v/>
      </c>
      <c r="AK161" s="41"/>
      <c r="AL161" s="41"/>
      <c r="AM161" s="19" t="str">
        <f>IF(Table_Styles[[#This Row],[PT]]&lt;&gt;"",Table_Styles[[#This Row],[PT]],IF(Table_Styles[[#This Row],[PT Default]]&lt;&gt;"",Table_Styles[[#This Row],[PT Default]],""))</f>
        <v/>
      </c>
      <c r="AN161" s="41"/>
      <c r="AO161" s="41"/>
      <c r="AP161" s="19" t="str">
        <f>IF(Table_Styles[[#This Row],[PR]]&lt;&gt;"",Table_Styles[[#This Row],[PR]],IF(Table_Styles[[#This Row],[PR Default]]&lt;&gt;"",Table_Styles[[#This Row],[PR Default]],""))</f>
        <v/>
      </c>
      <c r="AQ161" s="41"/>
      <c r="AR161" s="41"/>
      <c r="AS161" s="19" t="str">
        <f>IF(Table_Styles[[#This Row],[PB]]&lt;&gt;"",Table_Styles[[#This Row],[PB]],IF(Table_Styles[[#This Row],[PB Default]]&lt;&gt;"",Table_Styles[[#This Row],[PB Default]],""))</f>
        <v/>
      </c>
      <c r="AT161" s="41"/>
      <c r="AU161" s="41"/>
      <c r="AV161" s="19" t="str">
        <f>IF(Table_Styles[[#This Row],[PL]]&lt;&gt;"",Table_Styles[[#This Row],[PL]],IF(Table_Styles[[#This Row],[PL Default]]&lt;&gt;"",Table_Styles[[#This Row],[PL Default]],""))</f>
        <v/>
      </c>
      <c r="AW161" s="41"/>
      <c r="AX161" s="41"/>
      <c r="AY161" s="19" t="str">
        <f>IF(Table_Styles[[#This Row],[BT]]&lt;&gt;"",Table_Styles[[#This Row],[BT]],IF(Table_Styles[[#This Row],[BT Default]]&lt;&gt;"",Table_Styles[[#This Row],[BT Default]],""))</f>
        <v/>
      </c>
      <c r="AZ161" s="41"/>
      <c r="BA161" s="41"/>
      <c r="BB161" s="19" t="str">
        <f>IF(Table_Styles[[#This Row],[BR]]&lt;&gt;"",Table_Styles[[#This Row],[BR]],IF(Table_Styles[[#This Row],[BR Default]]&lt;&gt;"",Table_Styles[[#This Row],[BR Default]],""))</f>
        <v/>
      </c>
      <c r="BC161" s="41"/>
      <c r="BD161" s="41"/>
      <c r="BE161" s="19" t="str">
        <f>IF(Table_Styles[[#This Row],[BB]]&lt;&gt;"",Table_Styles[[#This Row],[BB]],IF(Table_Styles[[#This Row],[BB Default]]&lt;&gt;"",Table_Styles[[#This Row],[BB Default]],""))</f>
        <v/>
      </c>
      <c r="BF161" s="41"/>
      <c r="BG161" s="41"/>
      <c r="BH161" s="19" t="str">
        <f>IF(Table_Styles[[#This Row],[BL]]&lt;&gt;"",Table_Styles[[#This Row],[BL]],IF(Table_Styles[[#This Row],[BL Default]]&lt;&gt;"",Table_Styles[[#This Row],[BL Default]],""))</f>
        <v/>
      </c>
      <c r="BI161" s="41"/>
      <c r="BJ161" s="41"/>
      <c r="BK161" s="19" t="str">
        <f>IF(Table_Styles[[#This Row],[Width]]&lt;&gt;"",Table_Styles[[#This Row],[Width]],IF(Table_Styles[[#This Row],[Width Default]]&lt;&gt;"",Table_Styles[[#This Row],[Width Default]],""))</f>
        <v/>
      </c>
      <c r="BL161" s="41"/>
      <c r="BM161" s="41"/>
      <c r="BN161" s="19" t="str">
        <f>IF(Table_Styles[[#This Row],[Height]]&lt;&gt;"",Table_Styles[[#This Row],[Height]],IF(Table_Styles[[#This Row],[Height Default]]&lt;&gt;"",Table_Styles[[#This Row],[Height Default]],""))</f>
        <v/>
      </c>
      <c r="BO161" s="19"/>
      <c r="BP161" s="19"/>
      <c r="BQ161" s="19" t="str">
        <f>IF(Table_Styles[[#This Row],[Top]]&lt;&gt;"",Table_Styles[[#This Row],[Top]],IF(Table_Styles[[#This Row],[Top Default]]&lt;&gt;"",Table_Styles[[#This Row],[Top Default]],""))</f>
        <v/>
      </c>
      <c r="BR161" s="19"/>
      <c r="BS161" s="19"/>
      <c r="BT161" s="19" t="str">
        <f>IF(Table_Styles[[#This Row],[Right]]&lt;&gt;"",Table_Styles[[#This Row],[Right]],IF(Table_Styles[[#This Row],[Right Default]]&lt;&gt;"",Table_Styles[[#This Row],[Right Default]],""))</f>
        <v/>
      </c>
      <c r="BU161" s="19"/>
      <c r="BV161" s="19"/>
      <c r="BW161" s="19" t="str">
        <f>IF(Table_Styles[[#This Row],[Bottom]]&lt;&gt;"",Table_Styles[[#This Row],[Bottom]],IF(Table_Styles[[#This Row],[Bottom Default]]&lt;&gt;"",Table_Styles[[#This Row],[Bottom Default]],""))</f>
        <v/>
      </c>
      <c r="BX161" s="19"/>
      <c r="BY161" s="19"/>
      <c r="BZ161" s="19" t="str">
        <f>IF(Table_Styles[[#This Row],[Left]]&lt;&gt;"",Table_Styles[[#This Row],[Left]],IF(Table_Styles[[#This Row],[Left Default]]&lt;&gt;"",Table_Styles[[#This Row],[Left Default]],""))</f>
        <v/>
      </c>
      <c r="CA161" s="41"/>
      <c r="CB161" s="22" t="str">
        <f>IF(AND(Table_Styles[[#This Row],[Selector]]&lt;&gt;"",Table_Styles[[#This Row],[Font Family Used]]&lt;&gt;"",Table_Styles[[#This Row],[Font Weight Used]]&lt;&gt;""),Table_Styles[[#This Row],[Font Family Used]]&amp;" "&amp;Table_Styles[[#This Row],[Font Weight Used]],"")</f>
        <v/>
      </c>
      <c r="CC161" s="22" t="str">
        <f ca="1">IF(AND(Table_Styles[[#This Row],[Selector]],COUNTIF(OFFSET(CC:CC,0,0,ROW()-1,1),"="&amp;Table_Styles[[#This Row],[Font]])=0),Table_Styles[[#This Row],[Font]],"")</f>
        <v/>
      </c>
      <c r="CD161" s="22" t="str">
        <f ca="1">IF(Table_Styles[[#This Row],[Unique Font]]&lt;&gt;"",
"{""fontFamily"":"""&amp;Table_Styles[[#This Row],[Font Family Used]]&amp;""",""fontWeight"":"&amp;Table_Styles[[#This Row],[Font Weight Used]]&amp;"}","")</f>
        <v/>
      </c>
      <c r="CE16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#2a2a2a;margin-top: 15px</v>
      </c>
      <c r="CF161" s="22" t="str">
        <f>IF(AND(Table_Styles[[#This Row],[Selector]]&lt;&gt;"", Table_Styles[[#This Row],[Config Properties]]&lt;&gt;""),
Table_Styles[[#This Row],[Selector]]&amp;" { "&amp;Table_Styles[[#This Row],[Config Properties]]&amp;" }","")</f>
        <v>#sidebar .loader { color: #2a2a2a;margin-top: 15px }</v>
      </c>
      <c r="CG161" s="22" t="str">
        <f xml:space="preserve">
SUBSTITUTE(SUBSTITUTE(SUBSTITUTE(SUBSTITUTE(SUBSTITUTE(SUBSTITUTE(SUBSTITUTE(SUBSTITUTE(Table_Styles[[#This Row],[Config]],
" {","{"),
"{ ","{"),
" }","}"),
"} ","}"),
" ,",","),
", ",","),
" :",":"),
": ",":")</f>
        <v>#sidebar .loader{color:#2a2a2a;margin-top:15px}</v>
      </c>
    </row>
    <row r="162" spans="2:85" ht="21" customHeight="1">
      <c r="B162" s="44" t="s">
        <v>987</v>
      </c>
      <c r="C162" s="44" t="s">
        <v>988</v>
      </c>
      <c r="D162" s="41"/>
      <c r="E162" s="41"/>
      <c r="F162" s="19" t="str">
        <f>IF(Table_Styles[[#This Row],[Font Family]]&lt;&gt;"",Table_Styles[[#This Row],[Font Family]],IF(Table_Styles[[#This Row],[Font Family Default]]&lt;&gt;"",Table_Styles[[#This Row],[Font Family Default]],""))</f>
        <v/>
      </c>
      <c r="G162" s="41"/>
      <c r="H162" s="43"/>
      <c r="I162" s="19" t="str">
        <f>IF(Table_Styles[[#This Row],[Font Size]]&lt;&gt;"",Table_Styles[[#This Row],[Font Size]],IF(Table_Styles[[#This Row],[Font Size Default]]&lt;&gt;"",Table_Styles[[#This Row],[Font Size Default]],""))</f>
        <v/>
      </c>
      <c r="J162" s="41"/>
      <c r="K162" s="41"/>
      <c r="L162" s="19" t="str">
        <f>IF(Table_Styles[[#This Row],[Font Weight]]&lt;&gt;"",Table_Styles[[#This Row],[Font Weight]],IF(Table_Styles[[#This Row],[Font Weight Default]]&lt;&gt;"",Table_Styles[[#This Row],[Font Weight Default]],""))</f>
        <v/>
      </c>
      <c r="M162" s="19"/>
      <c r="N162" s="35"/>
      <c r="O162" s="19" t="str">
        <f>IF(Table_Styles[[#This Row],[Colour]]&lt;&gt;"",Table_Styles[[#This Row],[Colour]],IF(Table_Styles[[#This Row],[Colour Default]]&lt;&gt;"",Table_Styles[[#This Row],[Colour Default]],""))</f>
        <v/>
      </c>
      <c r="P162" s="41"/>
      <c r="Q162" s="41"/>
      <c r="R162" s="19" t="str">
        <f>IF(Table_Styles[[#This Row],[Background]]&lt;&gt;"",Table_Styles[[#This Row],[Background]],IF(Table_Styles[[#This Row],[Background Default]]&lt;&gt;"",Table_Styles[[#This Row],[Background Default]],""))</f>
        <v/>
      </c>
      <c r="S162" s="41"/>
      <c r="T162" s="41"/>
      <c r="U162" s="19" t="str">
        <f>IF(Table_Styles[[#This Row],[Border]]&lt;&gt;"",Table_Styles[[#This Row],[Border]],IF(Table_Styles[[#This Row],[Border Default]]&lt;&gt;"",Table_Styles[[#This Row],[Border Default]],""))</f>
        <v/>
      </c>
      <c r="V162" s="41"/>
      <c r="W162" s="41"/>
      <c r="X162" s="19" t="str">
        <f>IF(Table_Styles[[#This Row],[Border Radius]]&lt;&gt;"",Table_Styles[[#This Row],[Border Radius]],IF(Table_Styles[[#This Row],[Border Radius Default]]&lt;&gt;"",Table_Styles[[#This Row],[Border Radius Default]],""))</f>
        <v/>
      </c>
      <c r="Y162" s="41"/>
      <c r="Z162" s="43"/>
      <c r="AA162" s="19" t="str">
        <f>IF(Table_Styles[[#This Row],[MT]]&lt;&gt;"",Table_Styles[[#This Row],[MT]],IF(Table_Styles[[#This Row],[MT Default]]&lt;&gt;"",Table_Styles[[#This Row],[MT Default]],""))</f>
        <v/>
      </c>
      <c r="AB162" s="41"/>
      <c r="AC162" s="43"/>
      <c r="AD162" s="19" t="str">
        <f>IF(Table_Styles[[#This Row],[MR]]&lt;&gt;"",Table_Styles[[#This Row],[MR]],IF(Table_Styles[[#This Row],[MR Default]]&lt;&gt;"",Table_Styles[[#This Row],[MR Default]],""))</f>
        <v/>
      </c>
      <c r="AE162" s="41"/>
      <c r="AF162" s="41" t="s">
        <v>356</v>
      </c>
      <c r="AG162" s="19" t="str">
        <f>IF(Table_Styles[[#This Row],[MB]]&lt;&gt;"",Table_Styles[[#This Row],[MB]],IF(Table_Styles[[#This Row],[MB Default]]&lt;&gt;"",Table_Styles[[#This Row],[MB Default]],""))</f>
        <v>12px</v>
      </c>
      <c r="AH162" s="41"/>
      <c r="AI162" s="41"/>
      <c r="AJ162" s="19" t="str">
        <f>IF(Table_Styles[[#This Row],[ML]]&lt;&gt;"",Table_Styles[[#This Row],[ML]],IF(Table_Styles[[#This Row],[ML Default]]&lt;&gt;"",Table_Styles[[#This Row],[ML Default]],""))</f>
        <v/>
      </c>
      <c r="AK162" s="41"/>
      <c r="AL162" s="41"/>
      <c r="AM162" s="19" t="str">
        <f>IF(Table_Styles[[#This Row],[PT]]&lt;&gt;"",Table_Styles[[#This Row],[PT]],IF(Table_Styles[[#This Row],[PT Default]]&lt;&gt;"",Table_Styles[[#This Row],[PT Default]],""))</f>
        <v/>
      </c>
      <c r="AN162" s="41"/>
      <c r="AO162" s="41"/>
      <c r="AP162" s="19" t="str">
        <f>IF(Table_Styles[[#This Row],[PR]]&lt;&gt;"",Table_Styles[[#This Row],[PR]],IF(Table_Styles[[#This Row],[PR Default]]&lt;&gt;"",Table_Styles[[#This Row],[PR Default]],""))</f>
        <v/>
      </c>
      <c r="AQ162" s="41"/>
      <c r="AR162" s="41"/>
      <c r="AS162" s="19" t="str">
        <f>IF(Table_Styles[[#This Row],[PB]]&lt;&gt;"",Table_Styles[[#This Row],[PB]],IF(Table_Styles[[#This Row],[PB Default]]&lt;&gt;"",Table_Styles[[#This Row],[PB Default]],""))</f>
        <v/>
      </c>
      <c r="AT162" s="41"/>
      <c r="AU162" s="41"/>
      <c r="AV162" s="19" t="str">
        <f>IF(Table_Styles[[#This Row],[PL]]&lt;&gt;"",Table_Styles[[#This Row],[PL]],IF(Table_Styles[[#This Row],[PL Default]]&lt;&gt;"",Table_Styles[[#This Row],[PL Default]],""))</f>
        <v/>
      </c>
      <c r="AW162" s="41"/>
      <c r="AX162" s="41"/>
      <c r="AY162" s="19" t="str">
        <f>IF(Table_Styles[[#This Row],[BT]]&lt;&gt;"",Table_Styles[[#This Row],[BT]],IF(Table_Styles[[#This Row],[BT Default]]&lt;&gt;"",Table_Styles[[#This Row],[BT Default]],""))</f>
        <v/>
      </c>
      <c r="AZ162" s="41"/>
      <c r="BA162" s="41"/>
      <c r="BB162" s="19" t="str">
        <f>IF(Table_Styles[[#This Row],[BR]]&lt;&gt;"",Table_Styles[[#This Row],[BR]],IF(Table_Styles[[#This Row],[BR Default]]&lt;&gt;"",Table_Styles[[#This Row],[BR Default]],""))</f>
        <v/>
      </c>
      <c r="BC162" s="41"/>
      <c r="BD162" s="41"/>
      <c r="BE162" s="19" t="str">
        <f>IF(Table_Styles[[#This Row],[BB]]&lt;&gt;"",Table_Styles[[#This Row],[BB]],IF(Table_Styles[[#This Row],[BB Default]]&lt;&gt;"",Table_Styles[[#This Row],[BB Default]],""))</f>
        <v/>
      </c>
      <c r="BF162" s="41"/>
      <c r="BG162" s="41"/>
      <c r="BH162" s="19" t="str">
        <f>IF(Table_Styles[[#This Row],[BL]]&lt;&gt;"",Table_Styles[[#This Row],[BL]],IF(Table_Styles[[#This Row],[BL Default]]&lt;&gt;"",Table_Styles[[#This Row],[BL Default]],""))</f>
        <v/>
      </c>
      <c r="BI162" s="41"/>
      <c r="BJ162" s="41"/>
      <c r="BK162" s="19" t="str">
        <f>IF(Table_Styles[[#This Row],[Width]]&lt;&gt;"",Table_Styles[[#This Row],[Width]],IF(Table_Styles[[#This Row],[Width Default]]&lt;&gt;"",Table_Styles[[#This Row],[Width Default]],""))</f>
        <v/>
      </c>
      <c r="BL162" s="41"/>
      <c r="BM162" s="41"/>
      <c r="BN162" s="19" t="str">
        <f>IF(Table_Styles[[#This Row],[Height]]&lt;&gt;"",Table_Styles[[#This Row],[Height]],IF(Table_Styles[[#This Row],[Height Default]]&lt;&gt;"",Table_Styles[[#This Row],[Height Default]],""))</f>
        <v/>
      </c>
      <c r="BO162" s="19"/>
      <c r="BP162" s="19"/>
      <c r="BQ162" s="19" t="str">
        <f>IF(Table_Styles[[#This Row],[Top]]&lt;&gt;"",Table_Styles[[#This Row],[Top]],IF(Table_Styles[[#This Row],[Top Default]]&lt;&gt;"",Table_Styles[[#This Row],[Top Default]],""))</f>
        <v/>
      </c>
      <c r="BR162" s="19"/>
      <c r="BS162" s="19"/>
      <c r="BT162" s="19" t="str">
        <f>IF(Table_Styles[[#This Row],[Right]]&lt;&gt;"",Table_Styles[[#This Row],[Right]],IF(Table_Styles[[#This Row],[Right Default]]&lt;&gt;"",Table_Styles[[#This Row],[Right Default]],""))</f>
        <v/>
      </c>
      <c r="BU162" s="19"/>
      <c r="BV162" s="19"/>
      <c r="BW162" s="19" t="str">
        <f>IF(Table_Styles[[#This Row],[Bottom]]&lt;&gt;"",Table_Styles[[#This Row],[Bottom]],IF(Table_Styles[[#This Row],[Bottom Default]]&lt;&gt;"",Table_Styles[[#This Row],[Bottom Default]],""))</f>
        <v/>
      </c>
      <c r="BX162" s="19"/>
      <c r="BY162" s="19"/>
      <c r="BZ162" s="19" t="str">
        <f>IF(Table_Styles[[#This Row],[Left]]&lt;&gt;"",Table_Styles[[#This Row],[Left]],IF(Table_Styles[[#This Row],[Left Default]]&lt;&gt;"",Table_Styles[[#This Row],[Left Default]],""))</f>
        <v/>
      </c>
      <c r="CA162" s="41"/>
      <c r="CB162" s="22" t="str">
        <f>IF(AND(Table_Styles[[#This Row],[Selector]]&lt;&gt;"",Table_Styles[[#This Row],[Font Family Used]]&lt;&gt;"",Table_Styles[[#This Row],[Font Weight Used]]&lt;&gt;""),Table_Styles[[#This Row],[Font Family Used]]&amp;" "&amp;Table_Styles[[#This Row],[Font Weight Used]],"")</f>
        <v/>
      </c>
      <c r="CC162" s="22" t="str">
        <f ca="1">IF(AND(Table_Styles[[#This Row],[Selector]],COUNTIF(OFFSET(CC:CC,0,0,ROW()-1,1),"="&amp;Table_Styles[[#This Row],[Font]])=0),Table_Styles[[#This Row],[Font]],"")</f>
        <v/>
      </c>
      <c r="CD162" s="22" t="str">
        <f ca="1">IF(Table_Styles[[#This Row],[Unique Font]]&lt;&gt;"",
"{""fontFamily"":"""&amp;Table_Styles[[#This Row],[Font Family Used]]&amp;""",""fontWeight"":"&amp;Table_Styles[[#This Row],[Font Weight Used]]&amp;"}","")</f>
        <v/>
      </c>
      <c r="CE16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12px</v>
      </c>
      <c r="CF162" s="22" t="str">
        <f>IF(AND(Table_Styles[[#This Row],[Selector]]&lt;&gt;"", Table_Styles[[#This Row],[Config Properties]]&lt;&gt;""),
Table_Styles[[#This Row],[Selector]]&amp;" { "&amp;Table_Styles[[#This Row],[Config Properties]]&amp;" }","")</f>
        <v>#sidebar .instalment { margin-bottom: 12px }</v>
      </c>
      <c r="CG162" s="22" t="str">
        <f xml:space="preserve">
SUBSTITUTE(SUBSTITUTE(SUBSTITUTE(SUBSTITUTE(SUBSTITUTE(SUBSTITUTE(SUBSTITUTE(SUBSTITUTE(Table_Styles[[#This Row],[Config]],
" {","{"),
"{ ","{"),
" }","}"),
"} ","}"),
" ,",","),
", ",","),
" :",":"),
": ",":")</f>
        <v>#sidebar .instalment{margin-bottom:12px}</v>
      </c>
    </row>
    <row r="163" spans="2:85" ht="21" customHeight="1">
      <c r="B163" s="44" t="s">
        <v>1101</v>
      </c>
      <c r="C163" s="153" t="s">
        <v>1326</v>
      </c>
      <c r="D163" s="41"/>
      <c r="E163" s="41"/>
      <c r="F163" s="19" t="str">
        <f>IF(Table_Styles[[#This Row],[Font Family]]&lt;&gt;"",Table_Styles[[#This Row],[Font Family]],IF(Table_Styles[[#This Row],[Font Family Default]]&lt;&gt;"",Table_Styles[[#This Row],[Font Family Default]],""))</f>
        <v/>
      </c>
      <c r="G163" s="41"/>
      <c r="H163" s="43"/>
      <c r="I163" s="19" t="str">
        <f>IF(Table_Styles[[#This Row],[Font Size]]&lt;&gt;"",Table_Styles[[#This Row],[Font Size]],IF(Table_Styles[[#This Row],[Font Size Default]]&lt;&gt;"",Table_Styles[[#This Row],[Font Size Default]],""))</f>
        <v/>
      </c>
      <c r="J163" s="41"/>
      <c r="K163" s="41"/>
      <c r="L163" s="19" t="str">
        <f>IF(Table_Styles[[#This Row],[Font Weight]]&lt;&gt;"",Table_Styles[[#This Row],[Font Weight]],IF(Table_Styles[[#This Row],[Font Weight Default]]&lt;&gt;"",Table_Styles[[#This Row],[Font Weight Default]],""))</f>
        <v/>
      </c>
      <c r="M163" s="19"/>
      <c r="N163" s="35"/>
      <c r="O163" s="19" t="str">
        <f>IF(Table_Styles[[#This Row],[Colour]]&lt;&gt;"",Table_Styles[[#This Row],[Colour]],IF(Table_Styles[[#This Row],[Colour Default]]&lt;&gt;"",Table_Styles[[#This Row],[Colour Default]],""))</f>
        <v/>
      </c>
      <c r="P163" s="41"/>
      <c r="Q163" s="41"/>
      <c r="R163" s="19" t="str">
        <f>IF(Table_Styles[[#This Row],[Background]]&lt;&gt;"",Table_Styles[[#This Row],[Background]],IF(Table_Styles[[#This Row],[Background Default]]&lt;&gt;"",Table_Styles[[#This Row],[Background Default]],""))</f>
        <v/>
      </c>
      <c r="S163" s="41"/>
      <c r="T163" s="41"/>
      <c r="U163" s="19" t="str">
        <f>IF(Table_Styles[[#This Row],[Border]]&lt;&gt;"",Table_Styles[[#This Row],[Border]],IF(Table_Styles[[#This Row],[Border Default]]&lt;&gt;"",Table_Styles[[#This Row],[Border Default]],""))</f>
        <v/>
      </c>
      <c r="V163" s="41"/>
      <c r="W163" s="41"/>
      <c r="X163" s="19" t="str">
        <f>IF(Table_Styles[[#This Row],[Border Radius]]&lt;&gt;"",Table_Styles[[#This Row],[Border Radius]],IF(Table_Styles[[#This Row],[Border Radius Default]]&lt;&gt;"",Table_Styles[[#This Row],[Border Radius Default]],""))</f>
        <v/>
      </c>
      <c r="Y163" s="41"/>
      <c r="Z163" s="43"/>
      <c r="AA163" s="19" t="str">
        <f>IF(Table_Styles[[#This Row],[MT]]&lt;&gt;"",Table_Styles[[#This Row],[MT]],IF(Table_Styles[[#This Row],[MT Default]]&lt;&gt;"",Table_Styles[[#This Row],[MT Default]],""))</f>
        <v/>
      </c>
      <c r="AB163" s="41"/>
      <c r="AC163" s="43"/>
      <c r="AD163" s="19" t="str">
        <f>IF(Table_Styles[[#This Row],[MR]]&lt;&gt;"",Table_Styles[[#This Row],[MR]],IF(Table_Styles[[#This Row],[MR Default]]&lt;&gt;"",Table_Styles[[#This Row],[MR Default]],""))</f>
        <v/>
      </c>
      <c r="AE163" s="41"/>
      <c r="AF163" s="43" t="s">
        <v>921</v>
      </c>
      <c r="AG163" s="19" t="str">
        <f>IF(Table_Styles[[#This Row],[MB]]&lt;&gt;"",Table_Styles[[#This Row],[MB]],IF(Table_Styles[[#This Row],[MB Default]]&lt;&gt;"",Table_Styles[[#This Row],[MB Default]],""))</f>
        <v>-10px</v>
      </c>
      <c r="AH163" s="41"/>
      <c r="AI163" s="41"/>
      <c r="AJ163" s="19" t="str">
        <f>IF(Table_Styles[[#This Row],[ML]]&lt;&gt;"",Table_Styles[[#This Row],[ML]],IF(Table_Styles[[#This Row],[ML Default]]&lt;&gt;"",Table_Styles[[#This Row],[ML Default]],""))</f>
        <v/>
      </c>
      <c r="AK163" s="41"/>
      <c r="AL163" s="41"/>
      <c r="AM163" s="19" t="str">
        <f>IF(Table_Styles[[#This Row],[PT]]&lt;&gt;"",Table_Styles[[#This Row],[PT]],IF(Table_Styles[[#This Row],[PT Default]]&lt;&gt;"",Table_Styles[[#This Row],[PT Default]],""))</f>
        <v/>
      </c>
      <c r="AN163" s="41"/>
      <c r="AO163" s="41"/>
      <c r="AP163" s="19" t="str">
        <f>IF(Table_Styles[[#This Row],[PR]]&lt;&gt;"",Table_Styles[[#This Row],[PR]],IF(Table_Styles[[#This Row],[PR Default]]&lt;&gt;"",Table_Styles[[#This Row],[PR Default]],""))</f>
        <v/>
      </c>
      <c r="AQ163" s="41"/>
      <c r="AR163" s="41"/>
      <c r="AS163" s="19" t="str">
        <f>IF(Table_Styles[[#This Row],[PB]]&lt;&gt;"",Table_Styles[[#This Row],[PB]],IF(Table_Styles[[#This Row],[PB Default]]&lt;&gt;"",Table_Styles[[#This Row],[PB Default]],""))</f>
        <v/>
      </c>
      <c r="AT163" s="41"/>
      <c r="AU163" s="41"/>
      <c r="AV163" s="19" t="str">
        <f>IF(Table_Styles[[#This Row],[PL]]&lt;&gt;"",Table_Styles[[#This Row],[PL]],IF(Table_Styles[[#This Row],[PL Default]]&lt;&gt;"",Table_Styles[[#This Row],[PL Default]],""))</f>
        <v/>
      </c>
      <c r="AW163" s="41"/>
      <c r="AX163" s="41"/>
      <c r="AY163" s="19" t="str">
        <f>IF(Table_Styles[[#This Row],[BT]]&lt;&gt;"",Table_Styles[[#This Row],[BT]],IF(Table_Styles[[#This Row],[BT Default]]&lt;&gt;"",Table_Styles[[#This Row],[BT Default]],""))</f>
        <v/>
      </c>
      <c r="AZ163" s="41"/>
      <c r="BA163" s="41"/>
      <c r="BB163" s="19" t="str">
        <f>IF(Table_Styles[[#This Row],[BR]]&lt;&gt;"",Table_Styles[[#This Row],[BR]],IF(Table_Styles[[#This Row],[BR Default]]&lt;&gt;"",Table_Styles[[#This Row],[BR Default]],""))</f>
        <v/>
      </c>
      <c r="BC163" s="41"/>
      <c r="BD163" s="41"/>
      <c r="BE163" s="19" t="str">
        <f>IF(Table_Styles[[#This Row],[BB]]&lt;&gt;"",Table_Styles[[#This Row],[BB]],IF(Table_Styles[[#This Row],[BB Default]]&lt;&gt;"",Table_Styles[[#This Row],[BB Default]],""))</f>
        <v/>
      </c>
      <c r="BF163" s="41"/>
      <c r="BG163" s="41"/>
      <c r="BH163" s="19" t="str">
        <f>IF(Table_Styles[[#This Row],[BL]]&lt;&gt;"",Table_Styles[[#This Row],[BL]],IF(Table_Styles[[#This Row],[BL Default]]&lt;&gt;"",Table_Styles[[#This Row],[BL Default]],""))</f>
        <v/>
      </c>
      <c r="BI163" s="41"/>
      <c r="BJ163" s="41"/>
      <c r="BK163" s="19" t="str">
        <f>IF(Table_Styles[[#This Row],[Width]]&lt;&gt;"",Table_Styles[[#This Row],[Width]],IF(Table_Styles[[#This Row],[Width Default]]&lt;&gt;"",Table_Styles[[#This Row],[Width Default]],""))</f>
        <v/>
      </c>
      <c r="BL163" s="41"/>
      <c r="BM163" s="41"/>
      <c r="BN163" s="19" t="str">
        <f>IF(Table_Styles[[#This Row],[Height]]&lt;&gt;"",Table_Styles[[#This Row],[Height]],IF(Table_Styles[[#This Row],[Height Default]]&lt;&gt;"",Table_Styles[[#This Row],[Height Default]],""))</f>
        <v/>
      </c>
      <c r="BO163" s="19"/>
      <c r="BP163" s="155" t="s">
        <v>717</v>
      </c>
      <c r="BQ163" s="19" t="str">
        <f>IF(Table_Styles[[#This Row],[Top]]&lt;&gt;"",Table_Styles[[#This Row],[Top]],IF(Table_Styles[[#This Row],[Top Default]]&lt;&gt;"",Table_Styles[[#This Row],[Top Default]],""))</f>
        <v>-5px</v>
      </c>
      <c r="BR163" s="19"/>
      <c r="BS163" s="19"/>
      <c r="BT163" s="19" t="str">
        <f>IF(Table_Styles[[#This Row],[Right]]&lt;&gt;"",Table_Styles[[#This Row],[Right]],IF(Table_Styles[[#This Row],[Right Default]]&lt;&gt;"",Table_Styles[[#This Row],[Right Default]],""))</f>
        <v/>
      </c>
      <c r="BU163" s="19"/>
      <c r="BV163" s="19"/>
      <c r="BW163" s="19" t="str">
        <f>IF(Table_Styles[[#This Row],[Bottom]]&lt;&gt;"",Table_Styles[[#This Row],[Bottom]],IF(Table_Styles[[#This Row],[Bottom Default]]&lt;&gt;"",Table_Styles[[#This Row],[Bottom Default]],""))</f>
        <v/>
      </c>
      <c r="BX163" s="19"/>
      <c r="BY163" s="19"/>
      <c r="BZ163" s="19" t="str">
        <f>IF(Table_Styles[[#This Row],[Left]]&lt;&gt;"",Table_Styles[[#This Row],[Left]],IF(Table_Styles[[#This Row],[Left Default]]&lt;&gt;"",Table_Styles[[#This Row],[Left Default]],""))</f>
        <v/>
      </c>
      <c r="CA163" s="43" t="s">
        <v>1106</v>
      </c>
      <c r="CB163" s="22" t="str">
        <f>IF(AND(Table_Styles[[#This Row],[Selector]]&lt;&gt;"",Table_Styles[[#This Row],[Font Family Used]]&lt;&gt;"",Table_Styles[[#This Row],[Font Weight Used]]&lt;&gt;""),Table_Styles[[#This Row],[Font Family Used]]&amp;" "&amp;Table_Styles[[#This Row],[Font Weight Used]],"")</f>
        <v/>
      </c>
      <c r="CC163" s="22" t="str">
        <f ca="1">IF(AND(Table_Styles[[#This Row],[Selector]],COUNTIF(OFFSET(CC:CC,0,0,ROW()-1,1),"="&amp;Table_Styles[[#This Row],[Font]])=0),Table_Styles[[#This Row],[Font]],"")</f>
        <v/>
      </c>
      <c r="CD163" s="22" t="str">
        <f ca="1">IF(Table_Styles[[#This Row],[Unique Font]]&lt;&gt;"",
"{""fontFamily"":"""&amp;Table_Styles[[#This Row],[Font Family Used]]&amp;""",""fontWeight"":"&amp;Table_Styles[[#This Row],[Font Weight Used]]&amp;"}","")</f>
        <v/>
      </c>
      <c r="CE16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-10px;top: -5px;clear: both; position: relative;</v>
      </c>
      <c r="CF163" s="22" t="str">
        <f>IF(AND(Table_Styles[[#This Row],[Selector]]&lt;&gt;"", Table_Styles[[#This Row],[Config Properties]]&lt;&gt;""),
Table_Styles[[#This Row],[Selector]]&amp;" { "&amp;Table_Styles[[#This Row],[Config Properties]]&amp;" }","")</f>
        <v>@media (max-width: 767px) { #sidebar .instalment { margin-bottom: -10px;top: -5px;clear: both; position: relative; }</v>
      </c>
      <c r="CG163" s="22" t="str">
        <f xml:space="preserve">
SUBSTITUTE(SUBSTITUTE(SUBSTITUTE(SUBSTITUTE(SUBSTITUTE(SUBSTITUTE(SUBSTITUTE(SUBSTITUTE(Table_Styles[[#This Row],[Config]],
" {","{"),
"{ ","{"),
" }","}"),
"} ","}"),
" ,",","),
", ",","),
" :",":"),
": ",":")</f>
        <v>@media (max-width:767px){#sidebar .instalment{margin-bottom:-10px;top:-5px;clear:both; position:relative;}</v>
      </c>
    </row>
    <row r="164" spans="2:85" ht="21" customHeight="1">
      <c r="B164" s="44" t="s">
        <v>975</v>
      </c>
      <c r="C164" s="44" t="s">
        <v>1102</v>
      </c>
      <c r="D164" s="41"/>
      <c r="E164" s="41"/>
      <c r="F164" s="19" t="str">
        <f>IF(Table_Styles[[#This Row],[Font Family]]&lt;&gt;"",Table_Styles[[#This Row],[Font Family]],IF(Table_Styles[[#This Row],[Font Family Default]]&lt;&gt;"",Table_Styles[[#This Row],[Font Family Default]],""))</f>
        <v/>
      </c>
      <c r="G164" s="41"/>
      <c r="H164" s="43" t="s">
        <v>406</v>
      </c>
      <c r="I164" s="19" t="str">
        <f>IF(Table_Styles[[#This Row],[Font Size]]&lt;&gt;"",Table_Styles[[#This Row],[Font Size]],IF(Table_Styles[[#This Row],[Font Size Default]]&lt;&gt;"",Table_Styles[[#This Row],[Font Size Default]],""))</f>
        <v>16px</v>
      </c>
      <c r="J164" s="41"/>
      <c r="K164" s="41">
        <f>Settings_Styling_Font_Weight_Labels</f>
        <v>700</v>
      </c>
      <c r="L164" s="19">
        <f>IF(Table_Styles[[#This Row],[Font Weight]]&lt;&gt;"",Table_Styles[[#This Row],[Font Weight]],IF(Table_Styles[[#This Row],[Font Weight Default]]&lt;&gt;"",Table_Styles[[#This Row],[Font Weight Default]],""))</f>
        <v>700</v>
      </c>
      <c r="M164" s="19"/>
      <c r="N164" s="35" t="str">
        <f t="shared" si="0"/>
        <v>#2a2a2a</v>
      </c>
      <c r="O164" s="19" t="str">
        <f>IF(Table_Styles[[#This Row],[Colour]]&lt;&gt;"",Table_Styles[[#This Row],[Colour]],IF(Table_Styles[[#This Row],[Colour Default]]&lt;&gt;"",Table_Styles[[#This Row],[Colour Default]],""))</f>
        <v>#2a2a2a</v>
      </c>
      <c r="P164" s="41"/>
      <c r="Q164" s="41"/>
      <c r="R164" s="19" t="str">
        <f>IF(Table_Styles[[#This Row],[Background]]&lt;&gt;"",Table_Styles[[#This Row],[Background]],IF(Table_Styles[[#This Row],[Background Default]]&lt;&gt;"",Table_Styles[[#This Row],[Background Default]],""))</f>
        <v/>
      </c>
      <c r="S164" s="41"/>
      <c r="T164" s="41"/>
      <c r="U164" s="19" t="str">
        <f>IF(Table_Styles[[#This Row],[Border]]&lt;&gt;"",Table_Styles[[#This Row],[Border]],IF(Table_Styles[[#This Row],[Border Default]]&lt;&gt;"",Table_Styles[[#This Row],[Border Default]],""))</f>
        <v/>
      </c>
      <c r="V164" s="41"/>
      <c r="W164" s="41"/>
      <c r="X164" s="19" t="str">
        <f>IF(Table_Styles[[#This Row],[Border Radius]]&lt;&gt;"",Table_Styles[[#This Row],[Border Radius]],IF(Table_Styles[[#This Row],[Border Radius Default]]&lt;&gt;"",Table_Styles[[#This Row],[Border Radius Default]],""))</f>
        <v/>
      </c>
      <c r="Y164" s="41"/>
      <c r="Z164" s="43"/>
      <c r="AA164" s="19" t="str">
        <f>IF(Table_Styles[[#This Row],[MT]]&lt;&gt;"",Table_Styles[[#This Row],[MT]],IF(Table_Styles[[#This Row],[MT Default]]&lt;&gt;"",Table_Styles[[#This Row],[MT Default]],""))</f>
        <v/>
      </c>
      <c r="AB164" s="41"/>
      <c r="AC164" s="43" t="s">
        <v>376</v>
      </c>
      <c r="AD164" s="19" t="str">
        <f>IF(Table_Styles[[#This Row],[MR]]&lt;&gt;"",Table_Styles[[#This Row],[MR]],IF(Table_Styles[[#This Row],[MR Default]]&lt;&gt;"",Table_Styles[[#This Row],[MR Default]],""))</f>
        <v>3px</v>
      </c>
      <c r="AE164" s="41"/>
      <c r="AF164" s="41"/>
      <c r="AG164" s="19" t="str">
        <f>IF(Table_Styles[[#This Row],[MB]]&lt;&gt;"",Table_Styles[[#This Row],[MB]],IF(Table_Styles[[#This Row],[MB Default]]&lt;&gt;"",Table_Styles[[#This Row],[MB Default]],""))</f>
        <v/>
      </c>
      <c r="AH164" s="41"/>
      <c r="AI164" s="41"/>
      <c r="AJ164" s="19" t="str">
        <f>IF(Table_Styles[[#This Row],[ML]]&lt;&gt;"",Table_Styles[[#This Row],[ML]],IF(Table_Styles[[#This Row],[ML Default]]&lt;&gt;"",Table_Styles[[#This Row],[ML Default]],""))</f>
        <v/>
      </c>
      <c r="AK164" s="41"/>
      <c r="AL164" s="41" t="s">
        <v>132</v>
      </c>
      <c r="AM164" s="19" t="str">
        <f>IF(Table_Styles[[#This Row],[PT]]&lt;&gt;"",Table_Styles[[#This Row],[PT]],IF(Table_Styles[[#This Row],[PT Default]]&lt;&gt;"",Table_Styles[[#This Row],[PT Default]],""))</f>
        <v>0</v>
      </c>
      <c r="AN164" s="41"/>
      <c r="AO164" s="41" t="s">
        <v>132</v>
      </c>
      <c r="AP164" s="19" t="str">
        <f>IF(Table_Styles[[#This Row],[PR]]&lt;&gt;"",Table_Styles[[#This Row],[PR]],IF(Table_Styles[[#This Row],[PR Default]]&lt;&gt;"",Table_Styles[[#This Row],[PR Default]],""))</f>
        <v>0</v>
      </c>
      <c r="AQ164" s="41"/>
      <c r="AR164" s="41" t="s">
        <v>132</v>
      </c>
      <c r="AS164" s="19" t="str">
        <f>IF(Table_Styles[[#This Row],[PB]]&lt;&gt;"",Table_Styles[[#This Row],[PB]],IF(Table_Styles[[#This Row],[PB Default]]&lt;&gt;"",Table_Styles[[#This Row],[PB Default]],""))</f>
        <v>0</v>
      </c>
      <c r="AT164" s="41"/>
      <c r="AU164" s="41" t="s">
        <v>132</v>
      </c>
      <c r="AV164" s="19" t="str">
        <f>IF(Table_Styles[[#This Row],[PL]]&lt;&gt;"",Table_Styles[[#This Row],[PL]],IF(Table_Styles[[#This Row],[PL Default]]&lt;&gt;"",Table_Styles[[#This Row],[PL Default]],""))</f>
        <v>0</v>
      </c>
      <c r="AW164" s="41"/>
      <c r="AX164" s="41"/>
      <c r="AY164" s="19" t="str">
        <f>IF(Table_Styles[[#This Row],[BT]]&lt;&gt;"",Table_Styles[[#This Row],[BT]],IF(Table_Styles[[#This Row],[BT Default]]&lt;&gt;"",Table_Styles[[#This Row],[BT Default]],""))</f>
        <v/>
      </c>
      <c r="AZ164" s="41"/>
      <c r="BA164" s="41"/>
      <c r="BB164" s="19" t="str">
        <f>IF(Table_Styles[[#This Row],[BR]]&lt;&gt;"",Table_Styles[[#This Row],[BR]],IF(Table_Styles[[#This Row],[BR Default]]&lt;&gt;"",Table_Styles[[#This Row],[BR Default]],""))</f>
        <v/>
      </c>
      <c r="BC164" s="41"/>
      <c r="BD164" s="41"/>
      <c r="BE164" s="19" t="str">
        <f>IF(Table_Styles[[#This Row],[BB]]&lt;&gt;"",Table_Styles[[#This Row],[BB]],IF(Table_Styles[[#This Row],[BB Default]]&lt;&gt;"",Table_Styles[[#This Row],[BB Default]],""))</f>
        <v/>
      </c>
      <c r="BF164" s="41"/>
      <c r="BG164" s="41"/>
      <c r="BH164" s="19" t="str">
        <f>IF(Table_Styles[[#This Row],[BL]]&lt;&gt;"",Table_Styles[[#This Row],[BL]],IF(Table_Styles[[#This Row],[BL Default]]&lt;&gt;"",Table_Styles[[#This Row],[BL Default]],""))</f>
        <v/>
      </c>
      <c r="BI164" s="41"/>
      <c r="BJ164" s="41"/>
      <c r="BK164" s="19" t="str">
        <f>IF(Table_Styles[[#This Row],[Width]]&lt;&gt;"",Table_Styles[[#This Row],[Width]],IF(Table_Styles[[#This Row],[Width Default]]&lt;&gt;"",Table_Styles[[#This Row],[Width Default]],""))</f>
        <v/>
      </c>
      <c r="BL164" s="41"/>
      <c r="BM164" s="41"/>
      <c r="BN164" s="19" t="str">
        <f>IF(Table_Styles[[#This Row],[Height]]&lt;&gt;"",Table_Styles[[#This Row],[Height]],IF(Table_Styles[[#This Row],[Height Default]]&lt;&gt;"",Table_Styles[[#This Row],[Height Default]],""))</f>
        <v/>
      </c>
      <c r="BO164" s="19"/>
      <c r="BP164" s="19"/>
      <c r="BQ164" s="19" t="str">
        <f>IF(Table_Styles[[#This Row],[Top]]&lt;&gt;"",Table_Styles[[#This Row],[Top]],IF(Table_Styles[[#This Row],[Top Default]]&lt;&gt;"",Table_Styles[[#This Row],[Top Default]],""))</f>
        <v/>
      </c>
      <c r="BR164" s="19"/>
      <c r="BS164" s="19"/>
      <c r="BT164" s="19" t="str">
        <f>IF(Table_Styles[[#This Row],[Right]]&lt;&gt;"",Table_Styles[[#This Row],[Right]],IF(Table_Styles[[#This Row],[Right Default]]&lt;&gt;"",Table_Styles[[#This Row],[Right Default]],""))</f>
        <v/>
      </c>
      <c r="BU164" s="19"/>
      <c r="BV164" s="19"/>
      <c r="BW164" s="19" t="str">
        <f>IF(Table_Styles[[#This Row],[Bottom]]&lt;&gt;"",Table_Styles[[#This Row],[Bottom]],IF(Table_Styles[[#This Row],[Bottom Default]]&lt;&gt;"",Table_Styles[[#This Row],[Bottom Default]],""))</f>
        <v/>
      </c>
      <c r="BX164" s="19"/>
      <c r="BY164" s="19"/>
      <c r="BZ164" s="19" t="str">
        <f>IF(Table_Styles[[#This Row],[Left]]&lt;&gt;"",Table_Styles[[#This Row],[Left]],IF(Table_Styles[[#This Row],[Left Default]]&lt;&gt;"",Table_Styles[[#This Row],[Left Default]],""))</f>
        <v/>
      </c>
      <c r="CA164" s="41"/>
      <c r="CB164" s="22" t="str">
        <f>IF(AND(Table_Styles[[#This Row],[Selector]]&lt;&gt;"",Table_Styles[[#This Row],[Font Family Used]]&lt;&gt;"",Table_Styles[[#This Row],[Font Weight Used]]&lt;&gt;""),Table_Styles[[#This Row],[Font Family Used]]&amp;" "&amp;Table_Styles[[#This Row],[Font Weight Used]],"")</f>
        <v/>
      </c>
      <c r="CC164" s="22" t="str">
        <f ca="1">IF(AND(Table_Styles[[#This Row],[Selector]],COUNTIF(OFFSET(CC:CC,0,0,ROW()-1,1),"="&amp;Table_Styles[[#This Row],[Font]])=0),Table_Styles[[#This Row],[Font]],"")</f>
        <v/>
      </c>
      <c r="CD164" s="22" t="str">
        <f ca="1">IF(Table_Styles[[#This Row],[Unique Font]]&lt;&gt;"",
"{""fontFamily"":"""&amp;Table_Styles[[#This Row],[Font Family Used]]&amp;""",""fontWeight"":"&amp;Table_Styles[[#This Row],[Font Weight Used]]&amp;"}","")</f>
        <v/>
      </c>
      <c r="CE16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16px;font-weight: 700;color: #2a2a2a;margin-right: 3px;padding-top: 0;padding-right: 0;padding-bottom: 0;padding-left: 0</v>
      </c>
      <c r="CF164" s="22" t="str">
        <f>IF(AND(Table_Styles[[#This Row],[Selector]]&lt;&gt;"", Table_Styles[[#This Row],[Config Properties]]&lt;&gt;""),
Table_Styles[[#This Row],[Selector]]&amp;" { "&amp;Table_Styles[[#This Row],[Config Properties]]&amp;" }","")</f>
        <v>} #sidebar .instalment .label { font-size: 16px;font-weight: 700;color: #2a2a2a;margin-right: 3px;padding-top: 0;padding-right: 0;padding-bottom: 0;padding-left: 0 }</v>
      </c>
      <c r="CG164" s="22" t="str">
        <f xml:space="preserve">
SUBSTITUTE(SUBSTITUTE(SUBSTITUTE(SUBSTITUTE(SUBSTITUTE(SUBSTITUTE(SUBSTITUTE(SUBSTITUTE(Table_Styles[[#This Row],[Config]],
" {","{"),
"{ ","{"),
" }","}"),
"} ","}"),
" ,",","),
", ",","),
" :",":"),
": ",":")</f>
        <v>}#sidebar .instalment .label{font-size:16px;font-weight:700;color:#2a2a2a;margin-right:3px;padding-top:0;padding-right:0;padding-bottom:0;padding-left:0}</v>
      </c>
    </row>
    <row r="165" spans="2:85" ht="21" customHeight="1">
      <c r="B165" s="44" t="s">
        <v>976</v>
      </c>
      <c r="C165" s="44" t="s">
        <v>978</v>
      </c>
      <c r="D165" s="41"/>
      <c r="E165" s="41"/>
      <c r="F165" s="19" t="str">
        <f>IF(Table_Styles[[#This Row],[Font Family]]&lt;&gt;"",Table_Styles[[#This Row],[Font Family]],IF(Table_Styles[[#This Row],[Font Family Default]]&lt;&gt;"",Table_Styles[[#This Row],[Font Family Default]],""))</f>
        <v/>
      </c>
      <c r="G165" s="41"/>
      <c r="H165" s="43" t="s">
        <v>406</v>
      </c>
      <c r="I165" s="19" t="str">
        <f>IF(Table_Styles[[#This Row],[Font Size]]&lt;&gt;"",Table_Styles[[#This Row],[Font Size]],IF(Table_Styles[[#This Row],[Font Size Default]]&lt;&gt;"",Table_Styles[[#This Row],[Font Size Default]],""))</f>
        <v>16px</v>
      </c>
      <c r="J165" s="41"/>
      <c r="K165" s="41">
        <f>Settings_Styling_Font_Weight_Body_Text</f>
        <v>400</v>
      </c>
      <c r="L165" s="19">
        <f>IF(Table_Styles[[#This Row],[Font Weight]]&lt;&gt;"",Table_Styles[[#This Row],[Font Weight]],IF(Table_Styles[[#This Row],[Font Weight Default]]&lt;&gt;"",Table_Styles[[#This Row],[Font Weight Default]],""))</f>
        <v>400</v>
      </c>
      <c r="M165" s="19"/>
      <c r="N165" s="35" t="str">
        <f t="shared" si="0"/>
        <v>#2a2a2a</v>
      </c>
      <c r="O165" s="19" t="str">
        <f>IF(Table_Styles[[#This Row],[Colour]]&lt;&gt;"",Table_Styles[[#This Row],[Colour]],IF(Table_Styles[[#This Row],[Colour Default]]&lt;&gt;"",Table_Styles[[#This Row],[Colour Default]],""))</f>
        <v>#2a2a2a</v>
      </c>
      <c r="P165" s="41"/>
      <c r="Q165" s="41"/>
      <c r="R165" s="19" t="str">
        <f>IF(Table_Styles[[#This Row],[Background]]&lt;&gt;"",Table_Styles[[#This Row],[Background]],IF(Table_Styles[[#This Row],[Background Default]]&lt;&gt;"",Table_Styles[[#This Row],[Background Default]],""))</f>
        <v/>
      </c>
      <c r="S165" s="41"/>
      <c r="T165" s="41"/>
      <c r="U165" s="19" t="str">
        <f>IF(Table_Styles[[#This Row],[Border]]&lt;&gt;"",Table_Styles[[#This Row],[Border]],IF(Table_Styles[[#This Row],[Border Default]]&lt;&gt;"",Table_Styles[[#This Row],[Border Default]],""))</f>
        <v/>
      </c>
      <c r="V165" s="41"/>
      <c r="W165" s="41"/>
      <c r="X165" s="19" t="str">
        <f>IF(Table_Styles[[#This Row],[Border Radius]]&lt;&gt;"",Table_Styles[[#This Row],[Border Radius]],IF(Table_Styles[[#This Row],[Border Radius Default]]&lt;&gt;"",Table_Styles[[#This Row],[Border Radius Default]],""))</f>
        <v/>
      </c>
      <c r="Y165" s="41"/>
      <c r="Z165" s="43"/>
      <c r="AA165" s="19" t="str">
        <f>IF(Table_Styles[[#This Row],[MT]]&lt;&gt;"",Table_Styles[[#This Row],[MT]],IF(Table_Styles[[#This Row],[MT Default]]&lt;&gt;"",Table_Styles[[#This Row],[MT Default]],""))</f>
        <v/>
      </c>
      <c r="AB165" s="41"/>
      <c r="AC165" s="41"/>
      <c r="AD165" s="19" t="str">
        <f>IF(Table_Styles[[#This Row],[MR]]&lt;&gt;"",Table_Styles[[#This Row],[MR]],IF(Table_Styles[[#This Row],[MR Default]]&lt;&gt;"",Table_Styles[[#This Row],[MR Default]],""))</f>
        <v/>
      </c>
      <c r="AE165" s="41"/>
      <c r="AF165" s="41"/>
      <c r="AG165" s="19" t="str">
        <f>IF(Table_Styles[[#This Row],[MB]]&lt;&gt;"",Table_Styles[[#This Row],[MB]],IF(Table_Styles[[#This Row],[MB Default]]&lt;&gt;"",Table_Styles[[#This Row],[MB Default]],""))</f>
        <v/>
      </c>
      <c r="AH165" s="41"/>
      <c r="AI165" s="41"/>
      <c r="AJ165" s="19" t="str">
        <f>IF(Table_Styles[[#This Row],[ML]]&lt;&gt;"",Table_Styles[[#This Row],[ML]],IF(Table_Styles[[#This Row],[ML Default]]&lt;&gt;"",Table_Styles[[#This Row],[ML Default]],""))</f>
        <v/>
      </c>
      <c r="AK165" s="41"/>
      <c r="AL165" s="41"/>
      <c r="AM165" s="19" t="str">
        <f>IF(Table_Styles[[#This Row],[PT]]&lt;&gt;"",Table_Styles[[#This Row],[PT]],IF(Table_Styles[[#This Row],[PT Default]]&lt;&gt;"",Table_Styles[[#This Row],[PT Default]],""))</f>
        <v/>
      </c>
      <c r="AN165" s="41"/>
      <c r="AO165" s="41"/>
      <c r="AP165" s="19" t="str">
        <f>IF(Table_Styles[[#This Row],[PR]]&lt;&gt;"",Table_Styles[[#This Row],[PR]],IF(Table_Styles[[#This Row],[PR Default]]&lt;&gt;"",Table_Styles[[#This Row],[PR Default]],""))</f>
        <v/>
      </c>
      <c r="AQ165" s="41"/>
      <c r="AR165" s="41"/>
      <c r="AS165" s="19" t="str">
        <f>IF(Table_Styles[[#This Row],[PB]]&lt;&gt;"",Table_Styles[[#This Row],[PB]],IF(Table_Styles[[#This Row],[PB Default]]&lt;&gt;"",Table_Styles[[#This Row],[PB Default]],""))</f>
        <v/>
      </c>
      <c r="AT165" s="41"/>
      <c r="AU165" s="41"/>
      <c r="AV165" s="19" t="str">
        <f>IF(Table_Styles[[#This Row],[PL]]&lt;&gt;"",Table_Styles[[#This Row],[PL]],IF(Table_Styles[[#This Row],[PL Default]]&lt;&gt;"",Table_Styles[[#This Row],[PL Default]],""))</f>
        <v/>
      </c>
      <c r="AW165" s="41"/>
      <c r="AX165" s="41"/>
      <c r="AY165" s="19" t="str">
        <f>IF(Table_Styles[[#This Row],[BT]]&lt;&gt;"",Table_Styles[[#This Row],[BT]],IF(Table_Styles[[#This Row],[BT Default]]&lt;&gt;"",Table_Styles[[#This Row],[BT Default]],""))</f>
        <v/>
      </c>
      <c r="AZ165" s="41"/>
      <c r="BA165" s="41"/>
      <c r="BB165" s="19" t="str">
        <f>IF(Table_Styles[[#This Row],[BR]]&lt;&gt;"",Table_Styles[[#This Row],[BR]],IF(Table_Styles[[#This Row],[BR Default]]&lt;&gt;"",Table_Styles[[#This Row],[BR Default]],""))</f>
        <v/>
      </c>
      <c r="BC165" s="41"/>
      <c r="BD165" s="41"/>
      <c r="BE165" s="19" t="str">
        <f>IF(Table_Styles[[#This Row],[BB]]&lt;&gt;"",Table_Styles[[#This Row],[BB]],IF(Table_Styles[[#This Row],[BB Default]]&lt;&gt;"",Table_Styles[[#This Row],[BB Default]],""))</f>
        <v/>
      </c>
      <c r="BF165" s="41"/>
      <c r="BG165" s="41"/>
      <c r="BH165" s="19" t="str">
        <f>IF(Table_Styles[[#This Row],[BL]]&lt;&gt;"",Table_Styles[[#This Row],[BL]],IF(Table_Styles[[#This Row],[BL Default]]&lt;&gt;"",Table_Styles[[#This Row],[BL Default]],""))</f>
        <v/>
      </c>
      <c r="BI165" s="41"/>
      <c r="BJ165" s="41"/>
      <c r="BK165" s="19" t="str">
        <f>IF(Table_Styles[[#This Row],[Width]]&lt;&gt;"",Table_Styles[[#This Row],[Width]],IF(Table_Styles[[#This Row],[Width Default]]&lt;&gt;"",Table_Styles[[#This Row],[Width Default]],""))</f>
        <v/>
      </c>
      <c r="BL165" s="41"/>
      <c r="BM165" s="41"/>
      <c r="BN165" s="19" t="str">
        <f>IF(Table_Styles[[#This Row],[Height]]&lt;&gt;"",Table_Styles[[#This Row],[Height]],IF(Table_Styles[[#This Row],[Height Default]]&lt;&gt;"",Table_Styles[[#This Row],[Height Default]],""))</f>
        <v/>
      </c>
      <c r="BO165" s="19"/>
      <c r="BP165" s="19"/>
      <c r="BQ165" s="19" t="str">
        <f>IF(Table_Styles[[#This Row],[Top]]&lt;&gt;"",Table_Styles[[#This Row],[Top]],IF(Table_Styles[[#This Row],[Top Default]]&lt;&gt;"",Table_Styles[[#This Row],[Top Default]],""))</f>
        <v/>
      </c>
      <c r="BR165" s="19"/>
      <c r="BS165" s="19"/>
      <c r="BT165" s="19" t="str">
        <f>IF(Table_Styles[[#This Row],[Right]]&lt;&gt;"",Table_Styles[[#This Row],[Right]],IF(Table_Styles[[#This Row],[Right Default]]&lt;&gt;"",Table_Styles[[#This Row],[Right Default]],""))</f>
        <v/>
      </c>
      <c r="BU165" s="19"/>
      <c r="BV165" s="19"/>
      <c r="BW165" s="19" t="str">
        <f>IF(Table_Styles[[#This Row],[Bottom]]&lt;&gt;"",Table_Styles[[#This Row],[Bottom]],IF(Table_Styles[[#This Row],[Bottom Default]]&lt;&gt;"",Table_Styles[[#This Row],[Bottom Default]],""))</f>
        <v/>
      </c>
      <c r="BX165" s="19"/>
      <c r="BY165" s="19"/>
      <c r="BZ165" s="19" t="str">
        <f>IF(Table_Styles[[#This Row],[Left]]&lt;&gt;"",Table_Styles[[#This Row],[Left]],IF(Table_Styles[[#This Row],[Left Default]]&lt;&gt;"",Table_Styles[[#This Row],[Left Default]],""))</f>
        <v/>
      </c>
      <c r="CA165" s="41"/>
      <c r="CB165" s="22" t="str">
        <f>IF(AND(Table_Styles[[#This Row],[Selector]]&lt;&gt;"",Table_Styles[[#This Row],[Font Family Used]]&lt;&gt;"",Table_Styles[[#This Row],[Font Weight Used]]&lt;&gt;""),Table_Styles[[#This Row],[Font Family Used]]&amp;" "&amp;Table_Styles[[#This Row],[Font Weight Used]],"")</f>
        <v/>
      </c>
      <c r="CC165" s="22" t="str">
        <f ca="1">IF(AND(Table_Styles[[#This Row],[Selector]],COUNTIF(OFFSET(CC:CC,0,0,ROW()-1,1),"="&amp;Table_Styles[[#This Row],[Font]])=0),Table_Styles[[#This Row],[Font]],"")</f>
        <v/>
      </c>
      <c r="CD165" s="22" t="str">
        <f ca="1">IF(Table_Styles[[#This Row],[Unique Font]]&lt;&gt;"",
"{""fontFamily"":"""&amp;Table_Styles[[#This Row],[Font Family Used]]&amp;""",""fontWeight"":"&amp;Table_Styles[[#This Row],[Font Weight Used]]&amp;"}","")</f>
        <v/>
      </c>
      <c r="CE16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16px;font-weight: 400;color: #2a2a2a</v>
      </c>
      <c r="CF165" s="22" t="str">
        <f>IF(AND(Table_Styles[[#This Row],[Selector]]&lt;&gt;"", Table_Styles[[#This Row],[Config Properties]]&lt;&gt;""),
Table_Styles[[#This Row],[Selector]]&amp;" { "&amp;Table_Styles[[#This Row],[Config Properties]]&amp;" }","")</f>
        <v>#sidebar .instalment .value { font-size: 16px;font-weight: 400;color: #2a2a2a }</v>
      </c>
      <c r="CG165" s="22" t="str">
        <f xml:space="preserve">
SUBSTITUTE(SUBSTITUTE(SUBSTITUTE(SUBSTITUTE(SUBSTITUTE(SUBSTITUTE(SUBSTITUTE(SUBSTITUTE(Table_Styles[[#This Row],[Config]],
" {","{"),
"{ ","{"),
" }","}"),
"} ","}"),
" ,",","),
", ",","),
" :",":"),
": ",":")</f>
        <v>#sidebar .instalment .value{font-size:16px;font-weight:400;color:#2a2a2a}</v>
      </c>
    </row>
    <row r="166" spans="2:85" ht="21" customHeight="1">
      <c r="B166" s="154" t="s">
        <v>1104</v>
      </c>
      <c r="C166" s="153" t="s">
        <v>1327</v>
      </c>
      <c r="D166" s="41"/>
      <c r="E166" s="41"/>
      <c r="F166" s="19" t="str">
        <f>IF(Table_Styles[[#This Row],[Font Family]]&lt;&gt;"",Table_Styles[[#This Row],[Font Family]],IF(Table_Styles[[#This Row],[Font Family Default]]&lt;&gt;"",Table_Styles[[#This Row],[Font Family Default]],""))</f>
        <v/>
      </c>
      <c r="G166" s="41"/>
      <c r="H166" s="43"/>
      <c r="I166" s="19" t="str">
        <f>IF(Table_Styles[[#This Row],[Font Size]]&lt;&gt;"",Table_Styles[[#This Row],[Font Size]],IF(Table_Styles[[#This Row],[Font Size Default]]&lt;&gt;"",Table_Styles[[#This Row],[Font Size Default]],""))</f>
        <v/>
      </c>
      <c r="J166" s="41"/>
      <c r="K166" s="41"/>
      <c r="L166" s="19" t="str">
        <f>IF(Table_Styles[[#This Row],[Font Weight]]&lt;&gt;"",Table_Styles[[#This Row],[Font Weight]],IF(Table_Styles[[#This Row],[Font Weight Default]]&lt;&gt;"",Table_Styles[[#This Row],[Font Weight Default]],""))</f>
        <v/>
      </c>
      <c r="M166" s="19"/>
      <c r="N166" s="35"/>
      <c r="O166" s="19" t="str">
        <f>IF(Table_Styles[[#This Row],[Colour]]&lt;&gt;"",Table_Styles[[#This Row],[Colour]],IF(Table_Styles[[#This Row],[Colour Default]]&lt;&gt;"",Table_Styles[[#This Row],[Colour Default]],""))</f>
        <v/>
      </c>
      <c r="P166" s="41"/>
      <c r="Q166" s="41"/>
      <c r="R166" s="19" t="str">
        <f>IF(Table_Styles[[#This Row],[Background]]&lt;&gt;"",Table_Styles[[#This Row],[Background]],IF(Table_Styles[[#This Row],[Background Default]]&lt;&gt;"",Table_Styles[[#This Row],[Background Default]],""))</f>
        <v/>
      </c>
      <c r="S166" s="41"/>
      <c r="T166" s="41"/>
      <c r="U166" s="19" t="str">
        <f>IF(Table_Styles[[#This Row],[Border]]&lt;&gt;"",Table_Styles[[#This Row],[Border]],IF(Table_Styles[[#This Row],[Border Default]]&lt;&gt;"",Table_Styles[[#This Row],[Border Default]],""))</f>
        <v/>
      </c>
      <c r="V166" s="41"/>
      <c r="W166" s="41"/>
      <c r="X166" s="19" t="str">
        <f>IF(Table_Styles[[#This Row],[Border Radius]]&lt;&gt;"",Table_Styles[[#This Row],[Border Radius]],IF(Table_Styles[[#This Row],[Border Radius Default]]&lt;&gt;"",Table_Styles[[#This Row],[Border Radius Default]],""))</f>
        <v/>
      </c>
      <c r="Y166" s="41"/>
      <c r="Z166" s="43"/>
      <c r="AA166" s="19" t="str">
        <f>IF(Table_Styles[[#This Row],[MT]]&lt;&gt;"",Table_Styles[[#This Row],[MT]],IF(Table_Styles[[#This Row],[MT Default]]&lt;&gt;"",Table_Styles[[#This Row],[MT Default]],""))</f>
        <v/>
      </c>
      <c r="AB166" s="41"/>
      <c r="AC166" s="43"/>
      <c r="AD166" s="19" t="str">
        <f>IF(Table_Styles[[#This Row],[MR]]&lt;&gt;"",Table_Styles[[#This Row],[MR]],IF(Table_Styles[[#This Row],[MR Default]]&lt;&gt;"",Table_Styles[[#This Row],[MR Default]],""))</f>
        <v/>
      </c>
      <c r="AE166" s="41"/>
      <c r="AF166" s="41"/>
      <c r="AG166" s="19" t="str">
        <f>IF(Table_Styles[[#This Row],[MB]]&lt;&gt;"",Table_Styles[[#This Row],[MB]],IF(Table_Styles[[#This Row],[MB Default]]&lt;&gt;"",Table_Styles[[#This Row],[MB Default]],""))</f>
        <v/>
      </c>
      <c r="AH166" s="41"/>
      <c r="AI166" s="41"/>
      <c r="AJ166" s="19" t="str">
        <f>IF(Table_Styles[[#This Row],[ML]]&lt;&gt;"",Table_Styles[[#This Row],[ML]],IF(Table_Styles[[#This Row],[ML Default]]&lt;&gt;"",Table_Styles[[#This Row],[ML Default]],""))</f>
        <v/>
      </c>
      <c r="AK166" s="41"/>
      <c r="AL166" s="41"/>
      <c r="AM166" s="19" t="str">
        <f>IF(Table_Styles[[#This Row],[PT]]&lt;&gt;"",Table_Styles[[#This Row],[PT]],IF(Table_Styles[[#This Row],[PT Default]]&lt;&gt;"",Table_Styles[[#This Row],[PT Default]],""))</f>
        <v/>
      </c>
      <c r="AN166" s="41"/>
      <c r="AO166" s="41"/>
      <c r="AP166" s="19" t="str">
        <f>IF(Table_Styles[[#This Row],[PR]]&lt;&gt;"",Table_Styles[[#This Row],[PR]],IF(Table_Styles[[#This Row],[PR Default]]&lt;&gt;"",Table_Styles[[#This Row],[PR Default]],""))</f>
        <v/>
      </c>
      <c r="AQ166" s="41"/>
      <c r="AR166" s="41"/>
      <c r="AS166" s="19" t="str">
        <f>IF(Table_Styles[[#This Row],[PB]]&lt;&gt;"",Table_Styles[[#This Row],[PB]],IF(Table_Styles[[#This Row],[PB Default]]&lt;&gt;"",Table_Styles[[#This Row],[PB Default]],""))</f>
        <v/>
      </c>
      <c r="AT166" s="41"/>
      <c r="AU166" s="41"/>
      <c r="AV166" s="19" t="str">
        <f>IF(Table_Styles[[#This Row],[PL]]&lt;&gt;"",Table_Styles[[#This Row],[PL]],IF(Table_Styles[[#This Row],[PL Default]]&lt;&gt;"",Table_Styles[[#This Row],[PL Default]],""))</f>
        <v/>
      </c>
      <c r="AW166" s="41"/>
      <c r="AX166" s="41"/>
      <c r="AY166" s="19" t="str">
        <f>IF(Table_Styles[[#This Row],[BT]]&lt;&gt;"",Table_Styles[[#This Row],[BT]],IF(Table_Styles[[#This Row],[BT Default]]&lt;&gt;"",Table_Styles[[#This Row],[BT Default]],""))</f>
        <v/>
      </c>
      <c r="AZ166" s="41"/>
      <c r="BA166" s="41"/>
      <c r="BB166" s="19" t="str">
        <f>IF(Table_Styles[[#This Row],[BR]]&lt;&gt;"",Table_Styles[[#This Row],[BR]],IF(Table_Styles[[#This Row],[BR Default]]&lt;&gt;"",Table_Styles[[#This Row],[BR Default]],""))</f>
        <v/>
      </c>
      <c r="BC166" s="41"/>
      <c r="BD166" s="41"/>
      <c r="BE166" s="19" t="str">
        <f>IF(Table_Styles[[#This Row],[BB]]&lt;&gt;"",Table_Styles[[#This Row],[BB]],IF(Table_Styles[[#This Row],[BB Default]]&lt;&gt;"",Table_Styles[[#This Row],[BB Default]],""))</f>
        <v/>
      </c>
      <c r="BF166" s="41"/>
      <c r="BG166" s="41"/>
      <c r="BH166" s="19" t="str">
        <f>IF(Table_Styles[[#This Row],[BL]]&lt;&gt;"",Table_Styles[[#This Row],[BL]],IF(Table_Styles[[#This Row],[BL Default]]&lt;&gt;"",Table_Styles[[#This Row],[BL Default]],""))</f>
        <v/>
      </c>
      <c r="BI166" s="41"/>
      <c r="BJ166" s="41"/>
      <c r="BK166" s="19" t="str">
        <f>IF(Table_Styles[[#This Row],[Width]]&lt;&gt;"",Table_Styles[[#This Row],[Width]],IF(Table_Styles[[#This Row],[Width Default]]&lt;&gt;"",Table_Styles[[#This Row],[Width Default]],""))</f>
        <v/>
      </c>
      <c r="BL166" s="41"/>
      <c r="BM166" s="41"/>
      <c r="BN166" s="19" t="str">
        <f>IF(Table_Styles[[#This Row],[Height]]&lt;&gt;"",Table_Styles[[#This Row],[Height]],IF(Table_Styles[[#This Row],[Height Default]]&lt;&gt;"",Table_Styles[[#This Row],[Height Default]],""))</f>
        <v/>
      </c>
      <c r="BO166" s="19"/>
      <c r="BP166" s="19"/>
      <c r="BQ166" s="19" t="str">
        <f>IF(Table_Styles[[#This Row],[Top]]&lt;&gt;"",Table_Styles[[#This Row],[Top]],IF(Table_Styles[[#This Row],[Top Default]]&lt;&gt;"",Table_Styles[[#This Row],[Top Default]],""))</f>
        <v/>
      </c>
      <c r="BR166" s="19"/>
      <c r="BS166" s="19"/>
      <c r="BT166" s="19" t="str">
        <f>IF(Table_Styles[[#This Row],[Right]]&lt;&gt;"",Table_Styles[[#This Row],[Right]],IF(Table_Styles[[#This Row],[Right Default]]&lt;&gt;"",Table_Styles[[#This Row],[Right Default]],""))</f>
        <v/>
      </c>
      <c r="BU166" s="19"/>
      <c r="BV166" s="19"/>
      <c r="BW166" s="19" t="str">
        <f>IF(Table_Styles[[#This Row],[Bottom]]&lt;&gt;"",Table_Styles[[#This Row],[Bottom]],IF(Table_Styles[[#This Row],[Bottom Default]]&lt;&gt;"",Table_Styles[[#This Row],[Bottom Default]],""))</f>
        <v/>
      </c>
      <c r="BX166" s="19"/>
      <c r="BY166" s="19"/>
      <c r="BZ166" s="19" t="str">
        <f>IF(Table_Styles[[#This Row],[Left]]&lt;&gt;"",Table_Styles[[#This Row],[Left]],IF(Table_Styles[[#This Row],[Left Default]]&lt;&gt;"",Table_Styles[[#This Row],[Left Default]],""))</f>
        <v/>
      </c>
      <c r="CA166" s="43" t="s">
        <v>1105</v>
      </c>
      <c r="CB166" s="22" t="str">
        <f>IF(AND(Table_Styles[[#This Row],[Selector]]&lt;&gt;"",Table_Styles[[#This Row],[Font Family Used]]&lt;&gt;"",Table_Styles[[#This Row],[Font Weight Used]]&lt;&gt;""),Table_Styles[[#This Row],[Font Family Used]]&amp;" "&amp;Table_Styles[[#This Row],[Font Weight Used]],"")</f>
        <v/>
      </c>
      <c r="CC166" s="22" t="str">
        <f ca="1">IF(AND(Table_Styles[[#This Row],[Selector]],COUNTIF(OFFSET(CC:CC,0,0,ROW()-1,1),"="&amp;Table_Styles[[#This Row],[Font]])=0),Table_Styles[[#This Row],[Font]],"")</f>
        <v/>
      </c>
      <c r="CD166" s="22" t="str">
        <f ca="1">IF(Table_Styles[[#This Row],[Unique Font]]&lt;&gt;"",
"{""fontFamily"":"""&amp;Table_Styles[[#This Row],[Font Family Used]]&amp;""",""fontWeight"":"&amp;Table_Styles[[#This Row],[Font Weight Used]]&amp;"}","")</f>
        <v/>
      </c>
      <c r="CE16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float: left;</v>
      </c>
      <c r="CF166" s="22" t="str">
        <f>IF(AND(Table_Styles[[#This Row],[Selector]]&lt;&gt;"", Table_Styles[[#This Row],[Config Properties]]&lt;&gt;""),
Table_Styles[[#This Row],[Selector]]&amp;" { "&amp;Table_Styles[[#This Row],[Config Properties]]&amp;" }","")</f>
        <v>@media (max-width: 767px) { #sidebar questions-widget { float: left; }</v>
      </c>
      <c r="CG166" s="22" t="str">
        <f xml:space="preserve">
SUBSTITUTE(SUBSTITUTE(SUBSTITUTE(SUBSTITUTE(SUBSTITUTE(SUBSTITUTE(SUBSTITUTE(SUBSTITUTE(Table_Styles[[#This Row],[Config]],
" {","{"),
"{ ","{"),
" }","}"),
"} ","}"),
" ,",","),
", ",","),
" :",":"),
": ",":")</f>
        <v>@media (max-width:767px){#sidebar questions-widget{float:left;}</v>
      </c>
    </row>
    <row r="167" spans="2:85" ht="21" customHeight="1">
      <c r="B167" s="44" t="s">
        <v>472</v>
      </c>
      <c r="C167" s="44" t="s">
        <v>1103</v>
      </c>
      <c r="D167" s="41"/>
      <c r="E167" s="41" t="str">
        <f>Settings_Styling_Font_Labels</f>
        <v>Roboto</v>
      </c>
      <c r="F167" s="19" t="str">
        <f>IF(Table_Styles[[#This Row],[Font Family]]&lt;&gt;"",Table_Styles[[#This Row],[Font Family]],IF(Table_Styles[[#This Row],[Font Family Default]]&lt;&gt;"",Table_Styles[[#This Row],[Font Family Default]],""))</f>
        <v>Roboto</v>
      </c>
      <c r="G167" s="41"/>
      <c r="H167" s="43" t="s">
        <v>353</v>
      </c>
      <c r="I167" s="19" t="str">
        <f>IF(Table_Styles[[#This Row],[Font Size]]&lt;&gt;"",Table_Styles[[#This Row],[Font Size]],IF(Table_Styles[[#This Row],[Font Size Default]]&lt;&gt;"",Table_Styles[[#This Row],[Font Size Default]],""))</f>
        <v>13px</v>
      </c>
      <c r="J167" s="41"/>
      <c r="K167" s="43" t="s">
        <v>914</v>
      </c>
      <c r="L167" s="19" t="str">
        <f>IF(Table_Styles[[#This Row],[Font Weight]]&lt;&gt;"",Table_Styles[[#This Row],[Font Weight]],IF(Table_Styles[[#This Row],[Font Weight Default]]&lt;&gt;"",Table_Styles[[#This Row],[Font Weight Default]],""))</f>
        <v>500</v>
      </c>
      <c r="M167" s="19"/>
      <c r="N167" s="35" t="str">
        <f t="shared" si="0"/>
        <v>#2a2a2a</v>
      </c>
      <c r="O167" s="19" t="str">
        <f>IF(Table_Styles[[#This Row],[Colour]]&lt;&gt;"",Table_Styles[[#This Row],[Colour]],IF(Table_Styles[[#This Row],[Colour Default]]&lt;&gt;"",Table_Styles[[#This Row],[Colour Default]],""))</f>
        <v>#2a2a2a</v>
      </c>
      <c r="P167" s="41"/>
      <c r="Q167" s="35" t="str">
        <f>Colour_Background_3</f>
        <v>#e0e0e0</v>
      </c>
      <c r="R167" s="19" t="str">
        <f>IF(Table_Styles[[#This Row],[Background]]&lt;&gt;"",Table_Styles[[#This Row],[Background]],IF(Table_Styles[[#This Row],[Background Default]]&lt;&gt;"",Table_Styles[[#This Row],[Background Default]],""))</f>
        <v>#e0e0e0</v>
      </c>
      <c r="S167" s="41"/>
      <c r="T167" s="43" t="s">
        <v>355</v>
      </c>
      <c r="U167" s="19" t="str">
        <f>IF(Table_Styles[[#This Row],[Border]]&lt;&gt;"",Table_Styles[[#This Row],[Border]],IF(Table_Styles[[#This Row],[Border Default]]&lt;&gt;"",Table_Styles[[#This Row],[Border Default]],""))</f>
        <v>none</v>
      </c>
      <c r="V167" s="43"/>
      <c r="W167" s="43" t="s">
        <v>918</v>
      </c>
      <c r="X167" s="19" t="str">
        <f>IF(Table_Styles[[#This Row],[Border Radius]]&lt;&gt;"",Table_Styles[[#This Row],[Border Radius]],IF(Table_Styles[[#This Row],[Border Radius Default]]&lt;&gt;"",Table_Styles[[#This Row],[Border Radius Default]],""))</f>
        <v>50px</v>
      </c>
      <c r="Y167" s="41"/>
      <c r="Z167" s="43"/>
      <c r="AA167" s="19" t="str">
        <f>IF(Table_Styles[[#This Row],[MT]]&lt;&gt;"",Table_Styles[[#This Row],[MT]],IF(Table_Styles[[#This Row],[MT Default]]&lt;&gt;"",Table_Styles[[#This Row],[MT Default]],""))</f>
        <v/>
      </c>
      <c r="AB167" s="41"/>
      <c r="AC167" s="43" t="s">
        <v>437</v>
      </c>
      <c r="AD167" s="19" t="str">
        <f>IF(Table_Styles[[#This Row],[MR]]&lt;&gt;"",Table_Styles[[#This Row],[MR]],IF(Table_Styles[[#This Row],[MR Default]]&lt;&gt;"",Table_Styles[[#This Row],[MR Default]],""))</f>
        <v>6px</v>
      </c>
      <c r="AE167" s="41"/>
      <c r="AF167" s="43" t="s">
        <v>921</v>
      </c>
      <c r="AG167" s="19" t="str">
        <f>IF(Table_Styles[[#This Row],[MB]]&lt;&gt;"",Table_Styles[[#This Row],[MB]],IF(Table_Styles[[#This Row],[MB Default]]&lt;&gt;"",Table_Styles[[#This Row],[MB Default]],""))</f>
        <v>-10px</v>
      </c>
      <c r="AH167" s="41"/>
      <c r="AI167" s="41"/>
      <c r="AJ167" s="19" t="str">
        <f>IF(Table_Styles[[#This Row],[ML]]&lt;&gt;"",Table_Styles[[#This Row],[ML]],IF(Table_Styles[[#This Row],[ML Default]]&lt;&gt;"",Table_Styles[[#This Row],[ML Default]],""))</f>
        <v/>
      </c>
      <c r="AK167" s="41"/>
      <c r="AL167" s="41" t="s">
        <v>410</v>
      </c>
      <c r="AM167" s="19" t="str">
        <f>IF(Table_Styles[[#This Row],[PT]]&lt;&gt;"",Table_Styles[[#This Row],[PT]],IF(Table_Styles[[#This Row],[PT Default]]&lt;&gt;"",Table_Styles[[#This Row],[PT Default]],""))</f>
        <v>4px</v>
      </c>
      <c r="AN167" s="41"/>
      <c r="AO167" s="41" t="s">
        <v>430</v>
      </c>
      <c r="AP167" s="19" t="str">
        <f>IF(Table_Styles[[#This Row],[PR]]&lt;&gt;"",Table_Styles[[#This Row],[PR]],IF(Table_Styles[[#This Row],[PR Default]]&lt;&gt;"",Table_Styles[[#This Row],[PR Default]],""))</f>
        <v>8px</v>
      </c>
      <c r="AQ167" s="41"/>
      <c r="AR167" s="41" t="s">
        <v>410</v>
      </c>
      <c r="AS167" s="19" t="str">
        <f>IF(Table_Styles[[#This Row],[PB]]&lt;&gt;"",Table_Styles[[#This Row],[PB]],IF(Table_Styles[[#This Row],[PB Default]]&lt;&gt;"",Table_Styles[[#This Row],[PB Default]],""))</f>
        <v>4px</v>
      </c>
      <c r="AT167" s="41"/>
      <c r="AU167" s="41" t="s">
        <v>430</v>
      </c>
      <c r="AV167" s="19" t="str">
        <f>IF(Table_Styles[[#This Row],[PL]]&lt;&gt;"",Table_Styles[[#This Row],[PL]],IF(Table_Styles[[#This Row],[PL Default]]&lt;&gt;"",Table_Styles[[#This Row],[PL Default]],""))</f>
        <v>8px</v>
      </c>
      <c r="AW167" s="41"/>
      <c r="AX167" s="41"/>
      <c r="AY167" s="19" t="str">
        <f>IF(Table_Styles[[#This Row],[BT]]&lt;&gt;"",Table_Styles[[#This Row],[BT]],IF(Table_Styles[[#This Row],[BT Default]]&lt;&gt;"",Table_Styles[[#This Row],[BT Default]],""))</f>
        <v/>
      </c>
      <c r="AZ167" s="41"/>
      <c r="BA167" s="41"/>
      <c r="BB167" s="19" t="str">
        <f>IF(Table_Styles[[#This Row],[BR]]&lt;&gt;"",Table_Styles[[#This Row],[BR]],IF(Table_Styles[[#This Row],[BR Default]]&lt;&gt;"",Table_Styles[[#This Row],[BR Default]],""))</f>
        <v/>
      </c>
      <c r="BC167" s="41"/>
      <c r="BD167" s="41"/>
      <c r="BE167" s="19" t="str">
        <f>IF(Table_Styles[[#This Row],[BB]]&lt;&gt;"",Table_Styles[[#This Row],[BB]],IF(Table_Styles[[#This Row],[BB Default]]&lt;&gt;"",Table_Styles[[#This Row],[BB Default]],""))</f>
        <v/>
      </c>
      <c r="BF167" s="41"/>
      <c r="BG167" s="41"/>
      <c r="BH167" s="19" t="str">
        <f>IF(Table_Styles[[#This Row],[BL]]&lt;&gt;"",Table_Styles[[#This Row],[BL]],IF(Table_Styles[[#This Row],[BL Default]]&lt;&gt;"",Table_Styles[[#This Row],[BL Default]],""))</f>
        <v/>
      </c>
      <c r="BI167" s="41"/>
      <c r="BJ167" s="41"/>
      <c r="BK167" s="19" t="str">
        <f>IF(Table_Styles[[#This Row],[Width]]&lt;&gt;"",Table_Styles[[#This Row],[Width]],IF(Table_Styles[[#This Row],[Width Default]]&lt;&gt;"",Table_Styles[[#This Row],[Width Default]],""))</f>
        <v/>
      </c>
      <c r="BL167" s="41"/>
      <c r="BM167" s="41"/>
      <c r="BN167" s="19" t="str">
        <f>IF(Table_Styles[[#This Row],[Height]]&lt;&gt;"",Table_Styles[[#This Row],[Height]],IF(Table_Styles[[#This Row],[Height Default]]&lt;&gt;"",Table_Styles[[#This Row],[Height Default]],""))</f>
        <v/>
      </c>
      <c r="BO167" s="19"/>
      <c r="BP167" s="19"/>
      <c r="BQ167" s="19" t="str">
        <f>IF(Table_Styles[[#This Row],[Top]]&lt;&gt;"",Table_Styles[[#This Row],[Top]],IF(Table_Styles[[#This Row],[Top Default]]&lt;&gt;"",Table_Styles[[#This Row],[Top Default]],""))</f>
        <v/>
      </c>
      <c r="BR167" s="19"/>
      <c r="BS167" s="19"/>
      <c r="BT167" s="19" t="str">
        <f>IF(Table_Styles[[#This Row],[Right]]&lt;&gt;"",Table_Styles[[#This Row],[Right]],IF(Table_Styles[[#This Row],[Right Default]]&lt;&gt;"",Table_Styles[[#This Row],[Right Default]],""))</f>
        <v/>
      </c>
      <c r="BU167" s="19"/>
      <c r="BV167" s="19"/>
      <c r="BW167" s="19" t="str">
        <f>IF(Table_Styles[[#This Row],[Bottom]]&lt;&gt;"",Table_Styles[[#This Row],[Bottom]],IF(Table_Styles[[#This Row],[Bottom Default]]&lt;&gt;"",Table_Styles[[#This Row],[Bottom Default]],""))</f>
        <v/>
      </c>
      <c r="BX167" s="19"/>
      <c r="BY167" s="19"/>
      <c r="BZ167" s="19" t="str">
        <f>IF(Table_Styles[[#This Row],[Left]]&lt;&gt;"",Table_Styles[[#This Row],[Left]],IF(Table_Styles[[#This Row],[Left Default]]&lt;&gt;"",Table_Styles[[#This Row],[Left Default]],""))</f>
        <v/>
      </c>
      <c r="CA167" s="43" t="s">
        <v>919</v>
      </c>
      <c r="CB167" s="22" t="str">
        <f>IF(AND(Table_Styles[[#This Row],[Selector]]&lt;&gt;"",Table_Styles[[#This Row],[Font Family Used]]&lt;&gt;"",Table_Styles[[#This Row],[Font Weight Used]]&lt;&gt;""),Table_Styles[[#This Row],[Font Family Used]]&amp;" "&amp;Table_Styles[[#This Row],[Font Weight Used]],"")</f>
        <v>Roboto 500</v>
      </c>
      <c r="CC167" s="22" t="str">
        <f ca="1">IF(AND(Table_Styles[[#This Row],[Selector]],COUNTIF(OFFSET(CC:CC,0,0,ROW()-1,1),"="&amp;Table_Styles[[#This Row],[Font]])=0),Table_Styles[[#This Row],[Font]],"")</f>
        <v/>
      </c>
      <c r="CD167" s="22" t="str">
        <f ca="1">IF(Table_Styles[[#This Row],[Unique Font]]&lt;&gt;"",
"{""fontFamily"":"""&amp;Table_Styles[[#This Row],[Font Family Used]]&amp;""",""fontWeight"":"&amp;Table_Styles[[#This Row],[Font Weight Used]]&amp;"}","")</f>
        <v/>
      </c>
      <c r="CE16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13px;font-weight: 500;color: #2a2a2a;background: #e0e0e0;border: none;border-radius: 50px;margin-right: 6px;margin-bottom: -10px;padding-top: 4px;padding-right: 8px;padding-bottom: 4px;padding-left: 8px;border-radius: 50px !important;</v>
      </c>
      <c r="CF167" s="22" t="str">
        <f>IF(AND(Table_Styles[[#This Row],[Selector]]&lt;&gt;"", Table_Styles[[#This Row],[Config Properties]]&lt;&gt;""),
Table_Styles[[#This Row],[Selector]]&amp;" { "&amp;Table_Styles[[#This Row],[Config Properties]]&amp;" }","")</f>
        <v>} #sidebar buttons-field label.btn { font-family: 'Roboto';font-size: 13px;font-weight: 500;color: #2a2a2a;background: #e0e0e0;border: none;border-radius: 50px;margin-right: 6px;margin-bottom: -10px;padding-top: 4px;padding-right: 8px;padding-bottom: 4px;padding-left: 8px;border-radius: 50px !important; }</v>
      </c>
      <c r="CG167" s="22" t="str">
        <f xml:space="preserve">
SUBSTITUTE(SUBSTITUTE(SUBSTITUTE(SUBSTITUTE(SUBSTITUTE(SUBSTITUTE(SUBSTITUTE(SUBSTITUTE(Table_Styles[[#This Row],[Config]],
" {","{"),
"{ ","{"),
" }","}"),
"} ","}"),
" ,",","),
", ",","),
" :",":"),
": ",":")</f>
        <v>}#sidebar buttons-field label.btn{font-family:'Roboto';font-size:13px;font-weight:500;color:#2a2a2a;background:#e0e0e0;border:none;border-radius:50px;margin-right:6px;margin-bottom:-10px;padding-top:4px;padding-right:8px;padding-bottom:4px;padding-left:8px;border-radius:50px !important;}</v>
      </c>
    </row>
    <row r="168" spans="2:85" ht="21" customHeight="1">
      <c r="B168" s="44" t="s">
        <v>473</v>
      </c>
      <c r="C168" s="44" t="s">
        <v>474</v>
      </c>
      <c r="D168" s="41"/>
      <c r="E168" s="41"/>
      <c r="F168" s="19" t="str">
        <f>IF(Table_Styles[[#This Row],[Font Family]]&lt;&gt;"",Table_Styles[[#This Row],[Font Family]],IF(Table_Styles[[#This Row],[Font Family Default]]&lt;&gt;"",Table_Styles[[#This Row],[Font Family Default]],""))</f>
        <v/>
      </c>
      <c r="G168" s="41"/>
      <c r="H168" s="41"/>
      <c r="I168" s="19" t="str">
        <f>IF(Table_Styles[[#This Row],[Font Size]]&lt;&gt;"",Table_Styles[[#This Row],[Font Size]],IF(Table_Styles[[#This Row],[Font Size Default]]&lt;&gt;"",Table_Styles[[#This Row],[Font Size Default]],""))</f>
        <v/>
      </c>
      <c r="J168" s="41"/>
      <c r="K168" s="41"/>
      <c r="L168" s="19" t="str">
        <f>IF(Table_Styles[[#This Row],[Font Weight]]&lt;&gt;"",Table_Styles[[#This Row],[Font Weight]],IF(Table_Styles[[#This Row],[Font Weight Default]]&lt;&gt;"",Table_Styles[[#This Row],[Font Weight Default]],""))</f>
        <v/>
      </c>
      <c r="M168" s="41"/>
      <c r="N168" s="41" t="str">
        <f>Colour_Background_1</f>
        <v>#FFFFFF</v>
      </c>
      <c r="O168" s="19" t="str">
        <f>IF(Table_Styles[[#This Row],[Colour]]&lt;&gt;"",Table_Styles[[#This Row],[Colour]],IF(Table_Styles[[#This Row],[Colour Default]]&lt;&gt;"",Table_Styles[[#This Row],[Colour Default]],""))</f>
        <v>#FFFFFF</v>
      </c>
      <c r="P168" s="41"/>
      <c r="Q168" s="41" t="str">
        <f>Colour_Accent_1</f>
        <v>#2c6ec3</v>
      </c>
      <c r="R168" s="19" t="str">
        <f>IF(Table_Styles[[#This Row],[Background]]&lt;&gt;"",Table_Styles[[#This Row],[Background]],IF(Table_Styles[[#This Row],[Background Default]]&lt;&gt;"",Table_Styles[[#This Row],[Background Default]],""))</f>
        <v>#2c6ec3</v>
      </c>
      <c r="S168" s="41"/>
      <c r="T168" s="43" t="s">
        <v>355</v>
      </c>
      <c r="U168" s="19" t="str">
        <f>IF(Table_Styles[[#This Row],[Border]]&lt;&gt;"",Table_Styles[[#This Row],[Border]],IF(Table_Styles[[#This Row],[Border Default]]&lt;&gt;"",Table_Styles[[#This Row],[Border Default]],""))</f>
        <v>none</v>
      </c>
      <c r="V168" s="43"/>
      <c r="W168" s="43" t="s">
        <v>918</v>
      </c>
      <c r="X168" s="19" t="str">
        <f>IF(Table_Styles[[#This Row],[Border Radius]]&lt;&gt;"",Table_Styles[[#This Row],[Border Radius]],IF(Table_Styles[[#This Row],[Border Radius Default]]&lt;&gt;"",Table_Styles[[#This Row],[Border Radius Default]],""))</f>
        <v>50px</v>
      </c>
      <c r="Y168" s="41"/>
      <c r="Z168" s="43"/>
      <c r="AA168" s="19" t="str">
        <f>IF(Table_Styles[[#This Row],[MT]]&lt;&gt;"",Table_Styles[[#This Row],[MT]],IF(Table_Styles[[#This Row],[MT Default]]&lt;&gt;"",Table_Styles[[#This Row],[MT Default]],""))</f>
        <v/>
      </c>
      <c r="AB168" s="41"/>
      <c r="AC168" s="41"/>
      <c r="AD168" s="19" t="str">
        <f>IF(Table_Styles[[#This Row],[MR]]&lt;&gt;"",Table_Styles[[#This Row],[MR]],IF(Table_Styles[[#This Row],[MR Default]]&lt;&gt;"",Table_Styles[[#This Row],[MR Default]],""))</f>
        <v/>
      </c>
      <c r="AE168" s="41"/>
      <c r="AF168" s="41"/>
      <c r="AG168" s="19" t="str">
        <f>IF(Table_Styles[[#This Row],[MB]]&lt;&gt;"",Table_Styles[[#This Row],[MB]],IF(Table_Styles[[#This Row],[MB Default]]&lt;&gt;"",Table_Styles[[#This Row],[MB Default]],""))</f>
        <v/>
      </c>
      <c r="AH168" s="41"/>
      <c r="AI168" s="41"/>
      <c r="AJ168" s="19" t="str">
        <f>IF(Table_Styles[[#This Row],[ML]]&lt;&gt;"",Table_Styles[[#This Row],[ML]],IF(Table_Styles[[#This Row],[ML Default]]&lt;&gt;"",Table_Styles[[#This Row],[ML Default]],""))</f>
        <v/>
      </c>
      <c r="AK168" s="41"/>
      <c r="AL168" s="41"/>
      <c r="AM168" s="19" t="str">
        <f>IF(Table_Styles[[#This Row],[PT]]&lt;&gt;"",Table_Styles[[#This Row],[PT]],IF(Table_Styles[[#This Row],[PT Default]]&lt;&gt;"",Table_Styles[[#This Row],[PT Default]],""))</f>
        <v/>
      </c>
      <c r="AN168" s="41"/>
      <c r="AO168" s="41" t="s">
        <v>430</v>
      </c>
      <c r="AP168" s="19" t="str">
        <f>IF(Table_Styles[[#This Row],[PR]]&lt;&gt;"",Table_Styles[[#This Row],[PR]],IF(Table_Styles[[#This Row],[PR Default]]&lt;&gt;"",Table_Styles[[#This Row],[PR Default]],""))</f>
        <v>8px</v>
      </c>
      <c r="AQ168" s="41"/>
      <c r="AR168" s="41"/>
      <c r="AS168" s="19" t="str">
        <f>IF(Table_Styles[[#This Row],[PB]]&lt;&gt;"",Table_Styles[[#This Row],[PB]],IF(Table_Styles[[#This Row],[PB Default]]&lt;&gt;"",Table_Styles[[#This Row],[PB Default]],""))</f>
        <v/>
      </c>
      <c r="AT168" s="41"/>
      <c r="AU168" s="41" t="s">
        <v>430</v>
      </c>
      <c r="AV168" s="19" t="str">
        <f>IF(Table_Styles[[#This Row],[PL]]&lt;&gt;"",Table_Styles[[#This Row],[PL]],IF(Table_Styles[[#This Row],[PL Default]]&lt;&gt;"",Table_Styles[[#This Row],[PL Default]],""))</f>
        <v>8px</v>
      </c>
      <c r="AW168" s="41"/>
      <c r="AX168" s="41"/>
      <c r="AY168" s="19" t="str">
        <f>IF(Table_Styles[[#This Row],[BT]]&lt;&gt;"",Table_Styles[[#This Row],[BT]],IF(Table_Styles[[#This Row],[BT Default]]&lt;&gt;"",Table_Styles[[#This Row],[BT Default]],""))</f>
        <v/>
      </c>
      <c r="AZ168" s="41"/>
      <c r="BA168" s="41"/>
      <c r="BB168" s="19" t="str">
        <f>IF(Table_Styles[[#This Row],[BR]]&lt;&gt;"",Table_Styles[[#This Row],[BR]],IF(Table_Styles[[#This Row],[BR Default]]&lt;&gt;"",Table_Styles[[#This Row],[BR Default]],""))</f>
        <v/>
      </c>
      <c r="BC168" s="41"/>
      <c r="BD168" s="41"/>
      <c r="BE168" s="19" t="str">
        <f>IF(Table_Styles[[#This Row],[BB]]&lt;&gt;"",Table_Styles[[#This Row],[BB]],IF(Table_Styles[[#This Row],[BB Default]]&lt;&gt;"",Table_Styles[[#This Row],[BB Default]],""))</f>
        <v/>
      </c>
      <c r="BF168" s="41"/>
      <c r="BG168" s="41"/>
      <c r="BH168" s="19" t="str">
        <f>IF(Table_Styles[[#This Row],[BL]]&lt;&gt;"",Table_Styles[[#This Row],[BL]],IF(Table_Styles[[#This Row],[BL Default]]&lt;&gt;"",Table_Styles[[#This Row],[BL Default]],""))</f>
        <v/>
      </c>
      <c r="BI168" s="41"/>
      <c r="BJ168" s="41"/>
      <c r="BK168" s="19" t="str">
        <f>IF(Table_Styles[[#This Row],[Width]]&lt;&gt;"",Table_Styles[[#This Row],[Width]],IF(Table_Styles[[#This Row],[Width Default]]&lt;&gt;"",Table_Styles[[#This Row],[Width Default]],""))</f>
        <v/>
      </c>
      <c r="BL168" s="41"/>
      <c r="BM168" s="41"/>
      <c r="BN168" s="19" t="str">
        <f>IF(Table_Styles[[#This Row],[Height]]&lt;&gt;"",Table_Styles[[#This Row],[Height]],IF(Table_Styles[[#This Row],[Height Default]]&lt;&gt;"",Table_Styles[[#This Row],[Height Default]],""))</f>
        <v/>
      </c>
      <c r="BO168" s="19"/>
      <c r="BP168" s="19"/>
      <c r="BQ168" s="19" t="str">
        <f>IF(Table_Styles[[#This Row],[Top]]&lt;&gt;"",Table_Styles[[#This Row],[Top]],IF(Table_Styles[[#This Row],[Top Default]]&lt;&gt;"",Table_Styles[[#This Row],[Top Default]],""))</f>
        <v/>
      </c>
      <c r="BR168" s="19"/>
      <c r="BS168" s="19"/>
      <c r="BT168" s="19" t="str">
        <f>IF(Table_Styles[[#This Row],[Right]]&lt;&gt;"",Table_Styles[[#This Row],[Right]],IF(Table_Styles[[#This Row],[Right Default]]&lt;&gt;"",Table_Styles[[#This Row],[Right Default]],""))</f>
        <v/>
      </c>
      <c r="BU168" s="19"/>
      <c r="BV168" s="19"/>
      <c r="BW168" s="19" t="str">
        <f>IF(Table_Styles[[#This Row],[Bottom]]&lt;&gt;"",Table_Styles[[#This Row],[Bottom]],IF(Table_Styles[[#This Row],[Bottom Default]]&lt;&gt;"",Table_Styles[[#This Row],[Bottom Default]],""))</f>
        <v/>
      </c>
      <c r="BX168" s="19"/>
      <c r="BY168" s="19"/>
      <c r="BZ168" s="19" t="str">
        <f>IF(Table_Styles[[#This Row],[Left]]&lt;&gt;"",Table_Styles[[#This Row],[Left]],IF(Table_Styles[[#This Row],[Left Default]]&lt;&gt;"",Table_Styles[[#This Row],[Left Default]],""))</f>
        <v/>
      </c>
      <c r="CA168" s="43" t="s">
        <v>919</v>
      </c>
      <c r="CB168" s="22" t="str">
        <f>IF(AND(Table_Styles[[#This Row],[Selector]]&lt;&gt;"",Table_Styles[[#This Row],[Font Family Used]]&lt;&gt;"",Table_Styles[[#This Row],[Font Weight Used]]&lt;&gt;""),Table_Styles[[#This Row],[Font Family Used]]&amp;" "&amp;Table_Styles[[#This Row],[Font Weight Used]],"")</f>
        <v/>
      </c>
      <c r="CC168" s="22" t="str">
        <f ca="1">IF(AND(Table_Styles[[#This Row],[Selector]],COUNTIF(OFFSET(CC:CC,0,0,ROW()-1,1),"="&amp;Table_Styles[[#This Row],[Font]])=0),Table_Styles[[#This Row],[Font]],"")</f>
        <v/>
      </c>
      <c r="CD168" s="22" t="str">
        <f ca="1">IF(Table_Styles[[#This Row],[Unique Font]]&lt;&gt;"",
"{""fontFamily"":"""&amp;Table_Styles[[#This Row],[Font Family Used]]&amp;""",""fontWeight"":"&amp;Table_Styles[[#This Row],[Font Weight Used]]&amp;"}","")</f>
        <v/>
      </c>
      <c r="CE16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#2c6ec3;border: none;border-radius: 50px;padding-right: 8px;padding-left: 8px;border-radius: 50px !important;</v>
      </c>
      <c r="CF168" s="22" t="str">
        <f>IF(AND(Table_Styles[[#This Row],[Selector]]&lt;&gt;"", Table_Styles[[#This Row],[Config Properties]]&lt;&gt;""),
Table_Styles[[#This Row],[Selector]]&amp;" { "&amp;Table_Styles[[#This Row],[Config Properties]]&amp;" }","")</f>
        <v>#sidebar buttons-field label.btn.selected { color: #FFFFFF;background: #2c6ec3;border: none;border-radius: 50px;padding-right: 8px;padding-left: 8px;border-radius: 50px !important; }</v>
      </c>
      <c r="CG168" s="22" t="str">
        <f xml:space="preserve">
SUBSTITUTE(SUBSTITUTE(SUBSTITUTE(SUBSTITUTE(SUBSTITUTE(SUBSTITUTE(SUBSTITUTE(SUBSTITUTE(Table_Styles[[#This Row],[Config]],
" {","{"),
"{ ","{"),
" }","}"),
"} ","}"),
" ,",","),
", ",","),
" :",":"),
": ",":")</f>
        <v>#sidebar buttons-field label.btn.selected{color:#FFFFFF;background:#2c6ec3;border:none;border-radius:50px;padding-right:8px;padding-left:8px;border-radius:50px !important;}</v>
      </c>
    </row>
    <row r="169" spans="2:85" ht="21" customHeight="1">
      <c r="B169" s="44" t="s">
        <v>989</v>
      </c>
      <c r="C169" s="44" t="s">
        <v>1058</v>
      </c>
      <c r="D169" s="59"/>
      <c r="E169" s="41"/>
      <c r="F169" s="19" t="str">
        <f>IF(Table_Styles[[#This Row],[Font Family]]&lt;&gt;"",Table_Styles[[#This Row],[Font Family]],IF(Table_Styles[[#This Row],[Font Family Default]]&lt;&gt;"",Table_Styles[[#This Row],[Font Family Default]],""))</f>
        <v/>
      </c>
      <c r="G169" s="59"/>
      <c r="H169" s="41"/>
      <c r="I169" s="19" t="str">
        <f>IF(Table_Styles[[#This Row],[Font Size]]&lt;&gt;"",Table_Styles[[#This Row],[Font Size]],IF(Table_Styles[[#This Row],[Font Size Default]]&lt;&gt;"",Table_Styles[[#This Row],[Font Size Default]],""))</f>
        <v/>
      </c>
      <c r="J169" s="59"/>
      <c r="K169" s="41"/>
      <c r="L169" s="19" t="str">
        <f>IF(Table_Styles[[#This Row],[Font Weight]]&lt;&gt;"",Table_Styles[[#This Row],[Font Weight]],IF(Table_Styles[[#This Row],[Font Weight Default]]&lt;&gt;"",Table_Styles[[#This Row],[Font Weight Default]],""))</f>
        <v/>
      </c>
      <c r="M169" s="59"/>
      <c r="N169" s="41"/>
      <c r="O169" s="19" t="str">
        <f>IF(Table_Styles[[#This Row],[Colour]]&lt;&gt;"",Table_Styles[[#This Row],[Colour]],IF(Table_Styles[[#This Row],[Colour Default]]&lt;&gt;"",Table_Styles[[#This Row],[Colour Default]],""))</f>
        <v/>
      </c>
      <c r="P169" s="59"/>
      <c r="Q169" s="41"/>
      <c r="R169" s="19" t="str">
        <f>IF(Table_Styles[[#This Row],[Background]]&lt;&gt;"",Table_Styles[[#This Row],[Background]],IF(Table_Styles[[#This Row],[Background Default]]&lt;&gt;"",Table_Styles[[#This Row],[Background Default]],""))</f>
        <v/>
      </c>
      <c r="S169" s="59"/>
      <c r="T169" s="43"/>
      <c r="U169" s="19" t="str">
        <f>IF(Table_Styles[[#This Row],[Border]]&lt;&gt;"",Table_Styles[[#This Row],[Border]],IF(Table_Styles[[#This Row],[Border Default]]&lt;&gt;"",Table_Styles[[#This Row],[Border Default]],""))</f>
        <v/>
      </c>
      <c r="V169" s="43"/>
      <c r="W169" s="43"/>
      <c r="X169" s="19" t="str">
        <f>IF(Table_Styles[[#This Row],[Border Radius]]&lt;&gt;"",Table_Styles[[#This Row],[Border Radius]],IF(Table_Styles[[#This Row],[Border Radius Default]]&lt;&gt;"",Table_Styles[[#This Row],[Border Radius Default]],""))</f>
        <v/>
      </c>
      <c r="Y169" s="59"/>
      <c r="Z169" s="43"/>
      <c r="AA169" s="19" t="str">
        <f>IF(Table_Styles[[#This Row],[MT]]&lt;&gt;"",Table_Styles[[#This Row],[MT]],IF(Table_Styles[[#This Row],[MT Default]]&lt;&gt;"",Table_Styles[[#This Row],[MT Default]],""))</f>
        <v/>
      </c>
      <c r="AB169" s="59"/>
      <c r="AC169" s="41"/>
      <c r="AD169" s="19" t="str">
        <f>IF(Table_Styles[[#This Row],[MR]]&lt;&gt;"",Table_Styles[[#This Row],[MR]],IF(Table_Styles[[#This Row],[MR Default]]&lt;&gt;"",Table_Styles[[#This Row],[MR Default]],""))</f>
        <v/>
      </c>
      <c r="AE169" s="59"/>
      <c r="AF169" s="41"/>
      <c r="AG169" s="19" t="str">
        <f>IF(Table_Styles[[#This Row],[MB]]&lt;&gt;"",Table_Styles[[#This Row],[MB]],IF(Table_Styles[[#This Row],[MB Default]]&lt;&gt;"",Table_Styles[[#This Row],[MB Default]],""))</f>
        <v/>
      </c>
      <c r="AH169" s="59"/>
      <c r="AI169" s="41"/>
      <c r="AJ169" s="19" t="str">
        <f>IF(Table_Styles[[#This Row],[ML]]&lt;&gt;"",Table_Styles[[#This Row],[ML]],IF(Table_Styles[[#This Row],[ML Default]]&lt;&gt;"",Table_Styles[[#This Row],[ML Default]],""))</f>
        <v/>
      </c>
      <c r="AK169" s="59"/>
      <c r="AL169" s="41"/>
      <c r="AM169" s="19" t="str">
        <f>IF(Table_Styles[[#This Row],[PT]]&lt;&gt;"",Table_Styles[[#This Row],[PT]],IF(Table_Styles[[#This Row],[PT Default]]&lt;&gt;"",Table_Styles[[#This Row],[PT Default]],""))</f>
        <v/>
      </c>
      <c r="AN169" s="59"/>
      <c r="AO169" s="41"/>
      <c r="AP169" s="19" t="str">
        <f>IF(Table_Styles[[#This Row],[PR]]&lt;&gt;"",Table_Styles[[#This Row],[PR]],IF(Table_Styles[[#This Row],[PR Default]]&lt;&gt;"",Table_Styles[[#This Row],[PR Default]],""))</f>
        <v/>
      </c>
      <c r="AQ169" s="59"/>
      <c r="AR169" s="41"/>
      <c r="AS169" s="19" t="str">
        <f>IF(Table_Styles[[#This Row],[PB]]&lt;&gt;"",Table_Styles[[#This Row],[PB]],IF(Table_Styles[[#This Row],[PB Default]]&lt;&gt;"",Table_Styles[[#This Row],[PB Default]],""))</f>
        <v/>
      </c>
      <c r="AT169" s="59"/>
      <c r="AU169" s="41"/>
      <c r="AV169" s="19" t="str">
        <f>IF(Table_Styles[[#This Row],[PL]]&lt;&gt;"",Table_Styles[[#This Row],[PL]],IF(Table_Styles[[#This Row],[PL Default]]&lt;&gt;"",Table_Styles[[#This Row],[PL Default]],""))</f>
        <v/>
      </c>
      <c r="AW169" s="59"/>
      <c r="AX169" s="41"/>
      <c r="AY169" s="19" t="str">
        <f>IF(Table_Styles[[#This Row],[BT]]&lt;&gt;"",Table_Styles[[#This Row],[BT]],IF(Table_Styles[[#This Row],[BT Default]]&lt;&gt;"",Table_Styles[[#This Row],[BT Default]],""))</f>
        <v/>
      </c>
      <c r="AZ169" s="59"/>
      <c r="BA169" s="41"/>
      <c r="BB169" s="19" t="str">
        <f>IF(Table_Styles[[#This Row],[BR]]&lt;&gt;"",Table_Styles[[#This Row],[BR]],IF(Table_Styles[[#This Row],[BR Default]]&lt;&gt;"",Table_Styles[[#This Row],[BR Default]],""))</f>
        <v/>
      </c>
      <c r="BC169" s="59"/>
      <c r="BD169" s="41"/>
      <c r="BE169" s="19" t="str">
        <f>IF(Table_Styles[[#This Row],[BB]]&lt;&gt;"",Table_Styles[[#This Row],[BB]],IF(Table_Styles[[#This Row],[BB Default]]&lt;&gt;"",Table_Styles[[#This Row],[BB Default]],""))</f>
        <v/>
      </c>
      <c r="BF169" s="59"/>
      <c r="BG169" s="41"/>
      <c r="BH169" s="19" t="str">
        <f>IF(Table_Styles[[#This Row],[BL]]&lt;&gt;"",Table_Styles[[#This Row],[BL]],IF(Table_Styles[[#This Row],[BL Default]]&lt;&gt;"",Table_Styles[[#This Row],[BL Default]],""))</f>
        <v/>
      </c>
      <c r="BI169" s="41"/>
      <c r="BJ169" s="41"/>
      <c r="BK169" s="19" t="str">
        <f>IF(Table_Styles[[#This Row],[Width]]&lt;&gt;"",Table_Styles[[#This Row],[Width]],IF(Table_Styles[[#This Row],[Width Default]]&lt;&gt;"",Table_Styles[[#This Row],[Width Default]],""))</f>
        <v/>
      </c>
      <c r="BL169" s="41"/>
      <c r="BM169" s="41"/>
      <c r="BN169" s="19" t="str">
        <f>IF(Table_Styles[[#This Row],[Height]]&lt;&gt;"",Table_Styles[[#This Row],[Height]],IF(Table_Styles[[#This Row],[Height Default]]&lt;&gt;"",Table_Styles[[#This Row],[Height Default]],""))</f>
        <v/>
      </c>
      <c r="BO169" s="19"/>
      <c r="BP169" s="19"/>
      <c r="BQ169" s="19" t="str">
        <f>IF(Table_Styles[[#This Row],[Top]]&lt;&gt;"",Table_Styles[[#This Row],[Top]],IF(Table_Styles[[#This Row],[Top Default]]&lt;&gt;"",Table_Styles[[#This Row],[Top Default]],""))</f>
        <v/>
      </c>
      <c r="BR169" s="19"/>
      <c r="BS169" s="19"/>
      <c r="BT169" s="19" t="str">
        <f>IF(Table_Styles[[#This Row],[Right]]&lt;&gt;"",Table_Styles[[#This Row],[Right]],IF(Table_Styles[[#This Row],[Right Default]]&lt;&gt;"",Table_Styles[[#This Row],[Right Default]],""))</f>
        <v/>
      </c>
      <c r="BU169" s="19"/>
      <c r="BV169" s="19"/>
      <c r="BW169" s="19" t="str">
        <f>IF(Table_Styles[[#This Row],[Bottom]]&lt;&gt;"",Table_Styles[[#This Row],[Bottom]],IF(Table_Styles[[#This Row],[Bottom Default]]&lt;&gt;"",Table_Styles[[#This Row],[Bottom Default]],""))</f>
        <v/>
      </c>
      <c r="BX169" s="19"/>
      <c r="BY169" s="19"/>
      <c r="BZ169" s="19" t="str">
        <f>IF(Table_Styles[[#This Row],[Left]]&lt;&gt;"",Table_Styles[[#This Row],[Left]],IF(Table_Styles[[#This Row],[Left Default]]&lt;&gt;"",Table_Styles[[#This Row],[Left Default]],""))</f>
        <v/>
      </c>
      <c r="CA169" s="59" t="s">
        <v>990</v>
      </c>
      <c r="CB169" s="22" t="str">
        <f>IF(AND(Table_Styles[[#This Row],[Selector]]&lt;&gt;"",Table_Styles[[#This Row],[Font Family Used]]&lt;&gt;"",Table_Styles[[#This Row],[Font Weight Used]]&lt;&gt;""),Table_Styles[[#This Row],[Font Family Used]]&amp;" "&amp;Table_Styles[[#This Row],[Font Weight Used]],"")</f>
        <v/>
      </c>
      <c r="CC169" s="22" t="str">
        <f ca="1">IF(AND(Table_Styles[[#This Row],[Selector]],COUNTIF(OFFSET(CC:CC,0,0,ROW()-1,1),"="&amp;Table_Styles[[#This Row],[Font]])=0),Table_Styles[[#This Row],[Font]],"")</f>
        <v/>
      </c>
      <c r="CD169" s="22" t="str">
        <f ca="1">IF(Table_Styles[[#This Row],[Unique Font]]&lt;&gt;"",
"{""fontFamily"":"""&amp;Table_Styles[[#This Row],[Font Family Used]]&amp;""",""fontWeight"":"&amp;Table_Styles[[#This Row],[Font Weight Used]]&amp;"}","")</f>
        <v/>
      </c>
      <c r="CE16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display: none;</v>
      </c>
      <c r="CF169" s="22" t="str">
        <f>IF(AND(Table_Styles[[#This Row],[Selector]]&lt;&gt;"", Table_Styles[[#This Row],[Config Properties]]&lt;&gt;""),
Table_Styles[[#This Row],[Selector]]&amp;" { "&amp;Table_Styles[[#This Row],[Config Properties]]&amp;" }","")</f>
        <v>#sidebar input#paymentMethod { display: none; }</v>
      </c>
      <c r="CG169" s="22" t="str">
        <f xml:space="preserve">
SUBSTITUTE(SUBSTITUTE(SUBSTITUTE(SUBSTITUTE(SUBSTITUTE(SUBSTITUTE(SUBSTITUTE(SUBSTITUTE(Table_Styles[[#This Row],[Config]],
" {","{"),
"{ ","{"),
" }","}"),
"} ","}"),
" ,",","),
", ",","),
" :",":"),
": ",":")</f>
        <v>#sidebar input#paymentMethod{display:none;}</v>
      </c>
    </row>
    <row r="170" spans="2:85" ht="21.75" thickBot="1">
      <c r="B170" s="67" t="s">
        <v>475</v>
      </c>
      <c r="C170" s="67"/>
      <c r="D170" s="77"/>
      <c r="E170" s="77"/>
      <c r="F170" s="67" t="str">
        <f>IF(Table_Styles[[#This Row],[Font Family]]&lt;&gt;"",Table_Styles[[#This Row],[Font Family]],IF(Table_Styles[[#This Row],[Font Family Default]]&lt;&gt;"",Table_Styles[[#This Row],[Font Family Default]],""))</f>
        <v/>
      </c>
      <c r="G170" s="77"/>
      <c r="H170" s="77"/>
      <c r="I170" s="67" t="str">
        <f>IF(Table_Styles[[#This Row],[Font Size]]&lt;&gt;"",Table_Styles[[#This Row],[Font Size]],IF(Table_Styles[[#This Row],[Font Size Default]]&lt;&gt;"",Table_Styles[[#This Row],[Font Size Default]],""))</f>
        <v/>
      </c>
      <c r="J170" s="77"/>
      <c r="K170" s="77"/>
      <c r="L170" s="67" t="str">
        <f>IF(Table_Styles[[#This Row],[Font Weight]]&lt;&gt;"",Table_Styles[[#This Row],[Font Weight]],IF(Table_Styles[[#This Row],[Font Weight Default]]&lt;&gt;"",Table_Styles[[#This Row],[Font Weight Default]],""))</f>
        <v/>
      </c>
      <c r="M170" s="77"/>
      <c r="N170" s="77"/>
      <c r="O170" s="67" t="str">
        <f>IF(Table_Styles[[#This Row],[Colour]]&lt;&gt;"",Table_Styles[[#This Row],[Colour]],IF(Table_Styles[[#This Row],[Colour Default]]&lt;&gt;"",Table_Styles[[#This Row],[Colour Default]],""))</f>
        <v/>
      </c>
      <c r="P170" s="77"/>
      <c r="Q170" s="77"/>
      <c r="R170" s="67" t="str">
        <f>IF(Table_Styles[[#This Row],[Background]]&lt;&gt;"",Table_Styles[[#This Row],[Background]],IF(Table_Styles[[#This Row],[Background Default]]&lt;&gt;"",Table_Styles[[#This Row],[Background Default]],""))</f>
        <v/>
      </c>
      <c r="S170" s="77"/>
      <c r="T170" s="77"/>
      <c r="U170" s="67" t="str">
        <f>IF(Table_Styles[[#This Row],[Border]]&lt;&gt;"",Table_Styles[[#This Row],[Border]],IF(Table_Styles[[#This Row],[Border Default]]&lt;&gt;"",Table_Styles[[#This Row],[Border Default]],""))</f>
        <v/>
      </c>
      <c r="V170" s="77"/>
      <c r="W170" s="77"/>
      <c r="X170" s="67" t="str">
        <f>IF(Table_Styles[[#This Row],[Border Radius]]&lt;&gt;"",Table_Styles[[#This Row],[Border Radius]],IF(Table_Styles[[#This Row],[Border Radius Default]]&lt;&gt;"",Table_Styles[[#This Row],[Border Radius Default]],""))</f>
        <v/>
      </c>
      <c r="Y170" s="77"/>
      <c r="Z170" s="77"/>
      <c r="AA170" s="67" t="str">
        <f>IF(Table_Styles[[#This Row],[MT]]&lt;&gt;"",Table_Styles[[#This Row],[MT]],IF(Table_Styles[[#This Row],[MT Default]]&lt;&gt;"",Table_Styles[[#This Row],[MT Default]],""))</f>
        <v/>
      </c>
      <c r="AB170" s="77"/>
      <c r="AC170" s="77"/>
      <c r="AD170" s="67" t="str">
        <f>IF(Table_Styles[[#This Row],[MR]]&lt;&gt;"",Table_Styles[[#This Row],[MR]],IF(Table_Styles[[#This Row],[MR Default]]&lt;&gt;"",Table_Styles[[#This Row],[MR Default]],""))</f>
        <v/>
      </c>
      <c r="AE170" s="77"/>
      <c r="AF170" s="77"/>
      <c r="AG170" s="67" t="str">
        <f>IF(Table_Styles[[#This Row],[MB]]&lt;&gt;"",Table_Styles[[#This Row],[MB]],IF(Table_Styles[[#This Row],[MB Default]]&lt;&gt;"",Table_Styles[[#This Row],[MB Default]],""))</f>
        <v/>
      </c>
      <c r="AH170" s="77"/>
      <c r="AI170" s="77"/>
      <c r="AJ170" s="67" t="str">
        <f>IF(Table_Styles[[#This Row],[ML]]&lt;&gt;"",Table_Styles[[#This Row],[ML]],IF(Table_Styles[[#This Row],[ML Default]]&lt;&gt;"",Table_Styles[[#This Row],[ML Default]],""))</f>
        <v/>
      </c>
      <c r="AK170" s="77"/>
      <c r="AL170" s="77"/>
      <c r="AM170" s="67" t="str">
        <f>IF(Table_Styles[[#This Row],[PT]]&lt;&gt;"",Table_Styles[[#This Row],[PT]],IF(Table_Styles[[#This Row],[PT Default]]&lt;&gt;"",Table_Styles[[#This Row],[PT Default]],""))</f>
        <v/>
      </c>
      <c r="AN170" s="77"/>
      <c r="AO170" s="77"/>
      <c r="AP170" s="67" t="str">
        <f>IF(Table_Styles[[#This Row],[PR]]&lt;&gt;"",Table_Styles[[#This Row],[PR]],IF(Table_Styles[[#This Row],[PR Default]]&lt;&gt;"",Table_Styles[[#This Row],[PR Default]],""))</f>
        <v/>
      </c>
      <c r="AQ170" s="77"/>
      <c r="AR170" s="77"/>
      <c r="AS170" s="67" t="str">
        <f>IF(Table_Styles[[#This Row],[PB]]&lt;&gt;"",Table_Styles[[#This Row],[PB]],IF(Table_Styles[[#This Row],[PB Default]]&lt;&gt;"",Table_Styles[[#This Row],[PB Default]],""))</f>
        <v/>
      </c>
      <c r="AT170" s="77"/>
      <c r="AU170" s="77"/>
      <c r="AV170" s="67" t="str">
        <f>IF(Table_Styles[[#This Row],[PL]]&lt;&gt;"",Table_Styles[[#This Row],[PL]],IF(Table_Styles[[#This Row],[PL Default]]&lt;&gt;"",Table_Styles[[#This Row],[PL Default]],""))</f>
        <v/>
      </c>
      <c r="AW170" s="77"/>
      <c r="AX170" s="77"/>
      <c r="AY170" s="67" t="str">
        <f>IF(Table_Styles[[#This Row],[BT]]&lt;&gt;"",Table_Styles[[#This Row],[BT]],IF(Table_Styles[[#This Row],[BT Default]]&lt;&gt;"",Table_Styles[[#This Row],[BT Default]],""))</f>
        <v/>
      </c>
      <c r="AZ170" s="77"/>
      <c r="BA170" s="77"/>
      <c r="BB170" s="67" t="str">
        <f>IF(Table_Styles[[#This Row],[BR]]&lt;&gt;"",Table_Styles[[#This Row],[BR]],IF(Table_Styles[[#This Row],[BR Default]]&lt;&gt;"",Table_Styles[[#This Row],[BR Default]],""))</f>
        <v/>
      </c>
      <c r="BC170" s="77"/>
      <c r="BD170" s="77"/>
      <c r="BE170" s="67" t="str">
        <f>IF(Table_Styles[[#This Row],[BB]]&lt;&gt;"",Table_Styles[[#This Row],[BB]],IF(Table_Styles[[#This Row],[BB Default]]&lt;&gt;"",Table_Styles[[#This Row],[BB Default]],""))</f>
        <v/>
      </c>
      <c r="BF170" s="77"/>
      <c r="BG170" s="77"/>
      <c r="BH170" s="67" t="str">
        <f>IF(Table_Styles[[#This Row],[BL]]&lt;&gt;"",Table_Styles[[#This Row],[BL]],IF(Table_Styles[[#This Row],[BL Default]]&lt;&gt;"",Table_Styles[[#This Row],[BL Default]],""))</f>
        <v/>
      </c>
      <c r="BI170" s="77"/>
      <c r="BJ170" s="77"/>
      <c r="BK170" s="67" t="str">
        <f>IF(Table_Styles[[#This Row],[Width]]&lt;&gt;"",Table_Styles[[#This Row],[Width]],IF(Table_Styles[[#This Row],[Width Default]]&lt;&gt;"",Table_Styles[[#This Row],[Width Default]],""))</f>
        <v/>
      </c>
      <c r="BL170" s="77"/>
      <c r="BM170" s="77"/>
      <c r="BN170" s="67" t="str">
        <f>IF(Table_Styles[[#This Row],[Height]]&lt;&gt;"",Table_Styles[[#This Row],[Height]],IF(Table_Styles[[#This Row],[Height Default]]&lt;&gt;"",Table_Styles[[#This Row],[Height Default]],""))</f>
        <v/>
      </c>
      <c r="BO170" s="67"/>
      <c r="BP170" s="67"/>
      <c r="BQ170" s="67" t="str">
        <f>IF(Table_Styles[[#This Row],[Top]]&lt;&gt;"",Table_Styles[[#This Row],[Top]],IF(Table_Styles[[#This Row],[Top Default]]&lt;&gt;"",Table_Styles[[#This Row],[Top Default]],""))</f>
        <v/>
      </c>
      <c r="BR170" s="67"/>
      <c r="BS170" s="67"/>
      <c r="BT170" s="67" t="str">
        <f>IF(Table_Styles[[#This Row],[Right]]&lt;&gt;"",Table_Styles[[#This Row],[Right]],IF(Table_Styles[[#This Row],[Right Default]]&lt;&gt;"",Table_Styles[[#This Row],[Right Default]],""))</f>
        <v/>
      </c>
      <c r="BU170" s="67"/>
      <c r="BV170" s="67"/>
      <c r="BW170" s="67" t="str">
        <f>IF(Table_Styles[[#This Row],[Bottom]]&lt;&gt;"",Table_Styles[[#This Row],[Bottom]],IF(Table_Styles[[#This Row],[Bottom Default]]&lt;&gt;"",Table_Styles[[#This Row],[Bottom Default]],""))</f>
        <v/>
      </c>
      <c r="BX170" s="67"/>
      <c r="BY170" s="67"/>
      <c r="BZ170" s="67" t="str">
        <f>IF(Table_Styles[[#This Row],[Left]]&lt;&gt;"",Table_Styles[[#This Row],[Left]],IF(Table_Styles[[#This Row],[Left Default]]&lt;&gt;"",Table_Styles[[#This Row],[Left Default]],""))</f>
        <v/>
      </c>
      <c r="CA170" s="77"/>
      <c r="CB170" s="67" t="str">
        <f>IF(AND(Table_Styles[[#This Row],[Selector]]&lt;&gt;"",Table_Styles[[#This Row],[Font Family Used]]&lt;&gt;"",Table_Styles[[#This Row],[Font Weight Used]]&lt;&gt;""),Table_Styles[[#This Row],[Font Family Used]]&amp;" "&amp;Table_Styles[[#This Row],[Font Weight Used]],"")</f>
        <v/>
      </c>
      <c r="CC170" s="67" t="str">
        <f ca="1">IF(AND(Table_Styles[[#This Row],[Selector]],COUNTIF(OFFSET(CC:CC,0,0,ROW()-1,1),"="&amp;Table_Styles[[#This Row],[Font]])=0),Table_Styles[[#This Row],[Font]],"")</f>
        <v/>
      </c>
      <c r="CD170" s="67" t="str">
        <f ca="1">IF(Table_Styles[[#This Row],[Unique Font]]&lt;&gt;"",
"{""fontFamily"":"""&amp;Table_Styles[[#This Row],[Font Family Used]]&amp;""",""fontWeight"":"&amp;Table_Styles[[#This Row],[Font Weight Used]]&amp;"}","")</f>
        <v/>
      </c>
      <c r="CE170"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70" s="67" t="str">
        <f>IF(AND(Table_Styles[[#This Row],[Selector]]&lt;&gt;"", Table_Styles[[#This Row],[Config Properties]]&lt;&gt;""),
Table_Styles[[#This Row],[Selector]]&amp;" { "&amp;Table_Styles[[#This Row],[Config Properties]]&amp;" }","")</f>
        <v/>
      </c>
      <c r="CG170" s="67" t="str">
        <f xml:space="preserve">
SUBSTITUTE(SUBSTITUTE(SUBSTITUTE(SUBSTITUTE(SUBSTITUTE(SUBSTITUTE(SUBSTITUTE(SUBSTITUTE(Table_Styles[[#This Row],[Config]],
" {","{"),
"{ ","{"),
" }","}"),
"} ","}"),
" ,",","),
", ",","),
" :",":"),
": ",":")</f>
        <v/>
      </c>
    </row>
    <row r="171" spans="2:85" ht="21" customHeight="1">
      <c r="B171" s="44" t="s">
        <v>476</v>
      </c>
      <c r="C171" s="44" t="s">
        <v>477</v>
      </c>
      <c r="D171" s="41"/>
      <c r="E171" s="41"/>
      <c r="F171" s="19" t="str">
        <f>IF(Table_Styles[[#This Row],[Font Family]]&lt;&gt;"",Table_Styles[[#This Row],[Font Family]],IF(Table_Styles[[#This Row],[Font Family Default]]&lt;&gt;"",Table_Styles[[#This Row],[Font Family Default]],""))</f>
        <v/>
      </c>
      <c r="G171" s="41"/>
      <c r="H171" s="41"/>
      <c r="I171" s="19" t="str">
        <f>IF(Table_Styles[[#This Row],[Font Size]]&lt;&gt;"",Table_Styles[[#This Row],[Font Size]],IF(Table_Styles[[#This Row],[Font Size Default]]&lt;&gt;"",Table_Styles[[#This Row],[Font Size Default]],""))</f>
        <v/>
      </c>
      <c r="J171" s="41"/>
      <c r="K171" s="41"/>
      <c r="L171" s="19" t="str">
        <f>IF(Table_Styles[[#This Row],[Font Weight]]&lt;&gt;"",Table_Styles[[#This Row],[Font Weight]],IF(Table_Styles[[#This Row],[Font Weight Default]]&lt;&gt;"",Table_Styles[[#This Row],[Font Weight Default]],""))</f>
        <v/>
      </c>
      <c r="M171" s="41"/>
      <c r="N171" s="41"/>
      <c r="O171" s="19" t="str">
        <f>IF(Table_Styles[[#This Row],[Colour]]&lt;&gt;"",Table_Styles[[#This Row],[Colour]],IF(Table_Styles[[#This Row],[Colour Default]]&lt;&gt;"",Table_Styles[[#This Row],[Colour Default]],""))</f>
        <v/>
      </c>
      <c r="P171" s="41"/>
      <c r="Q171" s="41"/>
      <c r="R171" s="19" t="str">
        <f>IF(Table_Styles[[#This Row],[Background]]&lt;&gt;"",Table_Styles[[#This Row],[Background]],IF(Table_Styles[[#This Row],[Background Default]]&lt;&gt;"",Table_Styles[[#This Row],[Background Default]],""))</f>
        <v/>
      </c>
      <c r="S171" s="41"/>
      <c r="T171" s="41"/>
      <c r="U171" s="19" t="str">
        <f>IF(Table_Styles[[#This Row],[Border]]&lt;&gt;"",Table_Styles[[#This Row],[Border]],IF(Table_Styles[[#This Row],[Border Default]]&lt;&gt;"",Table_Styles[[#This Row],[Border Default]],""))</f>
        <v/>
      </c>
      <c r="V171" s="41"/>
      <c r="W171" s="41"/>
      <c r="X171" s="19" t="str">
        <f>IF(Table_Styles[[#This Row],[Border Radius]]&lt;&gt;"",Table_Styles[[#This Row],[Border Radius]],IF(Table_Styles[[#This Row],[Border Radius Default]]&lt;&gt;"",Table_Styles[[#This Row],[Border Radius Default]],""))</f>
        <v/>
      </c>
      <c r="Y171" s="41"/>
      <c r="Z171" s="93" t="s">
        <v>321</v>
      </c>
      <c r="AA171" s="19" t="str">
        <f>IF(Table_Styles[[#This Row],[MT]]&lt;&gt;"",Table_Styles[[#This Row],[MT]],IF(Table_Styles[[#This Row],[MT Default]]&lt;&gt;"",Table_Styles[[#This Row],[MT Default]],""))</f>
        <v>15px</v>
      </c>
      <c r="AB171" s="41"/>
      <c r="AC171" s="41"/>
      <c r="AD171" s="19" t="str">
        <f>IF(Table_Styles[[#This Row],[MR]]&lt;&gt;"",Table_Styles[[#This Row],[MR]],IF(Table_Styles[[#This Row],[MR Default]]&lt;&gt;"",Table_Styles[[#This Row],[MR Default]],""))</f>
        <v/>
      </c>
      <c r="AE171" s="41"/>
      <c r="AF171" s="41"/>
      <c r="AG171" s="19" t="str">
        <f>IF(Table_Styles[[#This Row],[MB]]&lt;&gt;"",Table_Styles[[#This Row],[MB]],IF(Table_Styles[[#This Row],[MB Default]]&lt;&gt;"",Table_Styles[[#This Row],[MB Default]],""))</f>
        <v/>
      </c>
      <c r="AH171" s="41"/>
      <c r="AI171" s="41"/>
      <c r="AJ171" s="19" t="str">
        <f>IF(Table_Styles[[#This Row],[ML]]&lt;&gt;"",Table_Styles[[#This Row],[ML]],IF(Table_Styles[[#This Row],[ML Default]]&lt;&gt;"",Table_Styles[[#This Row],[ML Default]],""))</f>
        <v/>
      </c>
      <c r="AK171" s="41"/>
      <c r="AL171" s="41"/>
      <c r="AM171" s="19" t="str">
        <f>IF(Table_Styles[[#This Row],[PT]]&lt;&gt;"",Table_Styles[[#This Row],[PT]],IF(Table_Styles[[#This Row],[PT Default]]&lt;&gt;"",Table_Styles[[#This Row],[PT Default]],""))</f>
        <v/>
      </c>
      <c r="AN171" s="41"/>
      <c r="AO171" s="41"/>
      <c r="AP171" s="19" t="str">
        <f>IF(Table_Styles[[#This Row],[PR]]&lt;&gt;"",Table_Styles[[#This Row],[PR]],IF(Table_Styles[[#This Row],[PR Default]]&lt;&gt;"",Table_Styles[[#This Row],[PR Default]],""))</f>
        <v/>
      </c>
      <c r="AQ171" s="41"/>
      <c r="AR171" s="41"/>
      <c r="AS171" s="19" t="str">
        <f>IF(Table_Styles[[#This Row],[PB]]&lt;&gt;"",Table_Styles[[#This Row],[PB]],IF(Table_Styles[[#This Row],[PB Default]]&lt;&gt;"",Table_Styles[[#This Row],[PB Default]],""))</f>
        <v/>
      </c>
      <c r="AT171" s="41"/>
      <c r="AU171" s="41"/>
      <c r="AV171" s="19" t="str">
        <f>IF(Table_Styles[[#This Row],[PL]]&lt;&gt;"",Table_Styles[[#This Row],[PL]],IF(Table_Styles[[#This Row],[PL Default]]&lt;&gt;"",Table_Styles[[#This Row],[PL Default]],""))</f>
        <v/>
      </c>
      <c r="AW171" s="41"/>
      <c r="AX171" s="41"/>
      <c r="AY171" s="19" t="str">
        <f>IF(Table_Styles[[#This Row],[BT]]&lt;&gt;"",Table_Styles[[#This Row],[BT]],IF(Table_Styles[[#This Row],[BT Default]]&lt;&gt;"",Table_Styles[[#This Row],[BT Default]],""))</f>
        <v/>
      </c>
      <c r="AZ171" s="41"/>
      <c r="BA171" s="41"/>
      <c r="BB171" s="19" t="str">
        <f>IF(Table_Styles[[#This Row],[BR]]&lt;&gt;"",Table_Styles[[#This Row],[BR]],IF(Table_Styles[[#This Row],[BR Default]]&lt;&gt;"",Table_Styles[[#This Row],[BR Default]],""))</f>
        <v/>
      </c>
      <c r="BC171" s="41"/>
      <c r="BD171" s="41"/>
      <c r="BE171" s="19" t="str">
        <f>IF(Table_Styles[[#This Row],[BB]]&lt;&gt;"",Table_Styles[[#This Row],[BB]],IF(Table_Styles[[#This Row],[BB Default]]&lt;&gt;"",Table_Styles[[#This Row],[BB Default]],""))</f>
        <v/>
      </c>
      <c r="BF171" s="41"/>
      <c r="BG171" s="41"/>
      <c r="BH171" s="19" t="str">
        <f>IF(Table_Styles[[#This Row],[BL]]&lt;&gt;"",Table_Styles[[#This Row],[BL]],IF(Table_Styles[[#This Row],[BL Default]]&lt;&gt;"",Table_Styles[[#This Row],[BL Default]],""))</f>
        <v/>
      </c>
      <c r="BI171" s="41"/>
      <c r="BJ171" s="41"/>
      <c r="BK171" s="19" t="str">
        <f>IF(Table_Styles[[#This Row],[Width]]&lt;&gt;"",Table_Styles[[#This Row],[Width]],IF(Table_Styles[[#This Row],[Width Default]]&lt;&gt;"",Table_Styles[[#This Row],[Width Default]],""))</f>
        <v/>
      </c>
      <c r="BL171" s="41"/>
      <c r="BM171" s="41"/>
      <c r="BN171" s="19" t="str">
        <f>IF(Table_Styles[[#This Row],[Height]]&lt;&gt;"",Table_Styles[[#This Row],[Height]],IF(Table_Styles[[#This Row],[Height Default]]&lt;&gt;"",Table_Styles[[#This Row],[Height Default]],""))</f>
        <v/>
      </c>
      <c r="BO171" s="19"/>
      <c r="BP171" s="19"/>
      <c r="BQ171" s="19" t="str">
        <f>IF(Table_Styles[[#This Row],[Top]]&lt;&gt;"",Table_Styles[[#This Row],[Top]],IF(Table_Styles[[#This Row],[Top Default]]&lt;&gt;"",Table_Styles[[#This Row],[Top Default]],""))</f>
        <v/>
      </c>
      <c r="BR171" s="19"/>
      <c r="BS171" s="19"/>
      <c r="BT171" s="19" t="str">
        <f>IF(Table_Styles[[#This Row],[Right]]&lt;&gt;"",Table_Styles[[#This Row],[Right]],IF(Table_Styles[[#This Row],[Right Default]]&lt;&gt;"",Table_Styles[[#This Row],[Right Default]],""))</f>
        <v/>
      </c>
      <c r="BU171" s="19"/>
      <c r="BV171" s="19"/>
      <c r="BW171" s="19" t="str">
        <f>IF(Table_Styles[[#This Row],[Bottom]]&lt;&gt;"",Table_Styles[[#This Row],[Bottom]],IF(Table_Styles[[#This Row],[Bottom Default]]&lt;&gt;"",Table_Styles[[#This Row],[Bottom Default]],""))</f>
        <v/>
      </c>
      <c r="BX171" s="19"/>
      <c r="BY171" s="19"/>
      <c r="BZ171" s="19" t="str">
        <f>IF(Table_Styles[[#This Row],[Left]]&lt;&gt;"",Table_Styles[[#This Row],[Left]],IF(Table_Styles[[#This Row],[Left Default]]&lt;&gt;"",Table_Styles[[#This Row],[Left Default]],""))</f>
        <v/>
      </c>
      <c r="CA171" s="41"/>
      <c r="CB171" s="22" t="str">
        <f>IF(AND(Table_Styles[[#This Row],[Selector]]&lt;&gt;"",Table_Styles[[#This Row],[Font Family Used]]&lt;&gt;"",Table_Styles[[#This Row],[Font Weight Used]]&lt;&gt;""),Table_Styles[[#This Row],[Font Family Used]]&amp;" "&amp;Table_Styles[[#This Row],[Font Weight Used]],"")</f>
        <v/>
      </c>
      <c r="CC171" s="22" t="str">
        <f ca="1">IF(AND(Table_Styles[[#This Row],[Selector]],COUNTIF(OFFSET(CC:CC,0,0,ROW()-1,1),"="&amp;Table_Styles[[#This Row],[Font]])=0),Table_Styles[[#This Row],[Font]],"")</f>
        <v/>
      </c>
      <c r="CD171" s="22" t="str">
        <f ca="1">IF(Table_Styles[[#This Row],[Unique Font]]&lt;&gt;"",
"{""fontFamily"":"""&amp;Table_Styles[[#This Row],[Font Family Used]]&amp;""",""fontWeight"":"&amp;Table_Styles[[#This Row],[Font Weight Used]]&amp;"}","")</f>
        <v/>
      </c>
      <c r="CE17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71" s="22" t="str">
        <f>IF(AND(Table_Styles[[#This Row],[Selector]]&lt;&gt;"", Table_Styles[[#This Row],[Config Properties]]&lt;&gt;""),
Table_Styles[[#This Row],[Selector]]&amp;" { "&amp;Table_Styles[[#This Row],[Config Properties]]&amp;" }","")</f>
        <v>#sidebar .body .summary { margin-top: 15px }</v>
      </c>
      <c r="CG171" s="22" t="str">
        <f xml:space="preserve">
SUBSTITUTE(SUBSTITUTE(SUBSTITUTE(SUBSTITUTE(SUBSTITUTE(SUBSTITUTE(SUBSTITUTE(SUBSTITUTE(Table_Styles[[#This Row],[Config]],
" {","{"),
"{ ","{"),
" }","}"),
"} ","}"),
" ,",","),
", ",","),
" :",":"),
": ",":")</f>
        <v>#sidebar .body .summary{margin-top:15px}</v>
      </c>
    </row>
    <row r="172" spans="2:85" ht="21" customHeight="1">
      <c r="B172" s="22" t="s">
        <v>34</v>
      </c>
      <c r="C172" s="44" t="s">
        <v>478</v>
      </c>
      <c r="D172" s="41"/>
      <c r="E172" s="41" t="str">
        <f>Settings_Styling_Font_Labels</f>
        <v>Roboto</v>
      </c>
      <c r="F172" s="19" t="str">
        <f>IF(Table_Styles[[#This Row],[Font Family]]&lt;&gt;"",Table_Styles[[#This Row],[Font Family]],IF(Table_Styles[[#This Row],[Font Family Default]]&lt;&gt;"",Table_Styles[[#This Row],[Font Family Default]],""))</f>
        <v>Roboto</v>
      </c>
      <c r="G172" s="41"/>
      <c r="H172" s="93" t="s">
        <v>321</v>
      </c>
      <c r="I172" s="19" t="str">
        <f>IF(Table_Styles[[#This Row],[Font Size]]&lt;&gt;"",Table_Styles[[#This Row],[Font Size]],IF(Table_Styles[[#This Row],[Font Size Default]]&lt;&gt;"",Table_Styles[[#This Row],[Font Size Default]],""))</f>
        <v>15px</v>
      </c>
      <c r="J172" s="41"/>
      <c r="K172" s="41">
        <f>Settings_Styling_Font_Weight_Labels</f>
        <v>700</v>
      </c>
      <c r="L172" s="19">
        <f>IF(Table_Styles[[#This Row],[Font Weight]]&lt;&gt;"",Table_Styles[[#This Row],[Font Weight]],IF(Table_Styles[[#This Row],[Font Weight Default]]&lt;&gt;"",Table_Styles[[#This Row],[Font Weight Default]],""))</f>
        <v>700</v>
      </c>
      <c r="M172" s="19"/>
      <c r="N172" s="35" t="str">
        <f>Colour_Foreground_1</f>
        <v>#2a2a2a</v>
      </c>
      <c r="O172" s="19" t="str">
        <f>IF(Table_Styles[[#This Row],[Colour]]&lt;&gt;"",Table_Styles[[#This Row],[Colour]],IF(Table_Styles[[#This Row],[Colour Default]]&lt;&gt;"",Table_Styles[[#This Row],[Colour Default]],""))</f>
        <v>#2a2a2a</v>
      </c>
      <c r="P172" s="41"/>
      <c r="Q172" s="41"/>
      <c r="R172" s="19" t="str">
        <f>IF(Table_Styles[[#This Row],[Background]]&lt;&gt;"",Table_Styles[[#This Row],[Background]],IF(Table_Styles[[#This Row],[Background Default]]&lt;&gt;"",Table_Styles[[#This Row],[Background Default]],""))</f>
        <v/>
      </c>
      <c r="S172" s="41"/>
      <c r="T172" s="41"/>
      <c r="U172" s="19" t="str">
        <f>IF(Table_Styles[[#This Row],[Border]]&lt;&gt;"",Table_Styles[[#This Row],[Border]],IF(Table_Styles[[#This Row],[Border Default]]&lt;&gt;"",Table_Styles[[#This Row],[Border Default]],""))</f>
        <v/>
      </c>
      <c r="V172" s="41"/>
      <c r="W172" s="41"/>
      <c r="X172" s="19" t="str">
        <f>IF(Table_Styles[[#This Row],[Border Radius]]&lt;&gt;"",Table_Styles[[#This Row],[Border Radius]],IF(Table_Styles[[#This Row],[Border Radius Default]]&lt;&gt;"",Table_Styles[[#This Row],[Border Radius Default]],""))</f>
        <v/>
      </c>
      <c r="Y172" s="41"/>
      <c r="Z172" s="41">
        <v>0</v>
      </c>
      <c r="AA172" s="19">
        <f>IF(Table_Styles[[#This Row],[MT]]&lt;&gt;"",Table_Styles[[#This Row],[MT]],IF(Table_Styles[[#This Row],[MT Default]]&lt;&gt;"",Table_Styles[[#This Row],[MT Default]],""))</f>
        <v>0</v>
      </c>
      <c r="AB172" s="41"/>
      <c r="AC172" s="41"/>
      <c r="AD172" s="19" t="str">
        <f>IF(Table_Styles[[#This Row],[MR]]&lt;&gt;"",Table_Styles[[#This Row],[MR]],IF(Table_Styles[[#This Row],[MR Default]]&lt;&gt;"",Table_Styles[[#This Row],[MR Default]],""))</f>
        <v/>
      </c>
      <c r="AE172" s="41"/>
      <c r="AF172" s="93" t="s">
        <v>339</v>
      </c>
      <c r="AG172" s="19" t="str">
        <f>IF(Table_Styles[[#This Row],[MB]]&lt;&gt;"",Table_Styles[[#This Row],[MB]],IF(Table_Styles[[#This Row],[MB Default]]&lt;&gt;"",Table_Styles[[#This Row],[MB Default]],""))</f>
        <v>10px</v>
      </c>
      <c r="AH172" s="41"/>
      <c r="AI172" s="41"/>
      <c r="AJ172" s="19" t="str">
        <f>IF(Table_Styles[[#This Row],[ML]]&lt;&gt;"",Table_Styles[[#This Row],[ML]],IF(Table_Styles[[#This Row],[ML Default]]&lt;&gt;"",Table_Styles[[#This Row],[ML Default]],""))</f>
        <v/>
      </c>
      <c r="AK172" s="41"/>
      <c r="AL172" s="41"/>
      <c r="AM172" s="19" t="str">
        <f>IF(Table_Styles[[#This Row],[PT]]&lt;&gt;"",Table_Styles[[#This Row],[PT]],IF(Table_Styles[[#This Row],[PT Default]]&lt;&gt;"",Table_Styles[[#This Row],[PT Default]],""))</f>
        <v/>
      </c>
      <c r="AN172" s="41"/>
      <c r="AO172" s="41"/>
      <c r="AP172" s="19" t="str">
        <f>IF(Table_Styles[[#This Row],[PR]]&lt;&gt;"",Table_Styles[[#This Row],[PR]],IF(Table_Styles[[#This Row],[PR Default]]&lt;&gt;"",Table_Styles[[#This Row],[PR Default]],""))</f>
        <v/>
      </c>
      <c r="AQ172" s="41"/>
      <c r="AR172" s="41"/>
      <c r="AS172" s="19" t="str">
        <f>IF(Table_Styles[[#This Row],[PB]]&lt;&gt;"",Table_Styles[[#This Row],[PB]],IF(Table_Styles[[#This Row],[PB Default]]&lt;&gt;"",Table_Styles[[#This Row],[PB Default]],""))</f>
        <v/>
      </c>
      <c r="AT172" s="41"/>
      <c r="AU172" s="41"/>
      <c r="AV172" s="19" t="str">
        <f>IF(Table_Styles[[#This Row],[PL]]&lt;&gt;"",Table_Styles[[#This Row],[PL]],IF(Table_Styles[[#This Row],[PL Default]]&lt;&gt;"",Table_Styles[[#This Row],[PL Default]],""))</f>
        <v/>
      </c>
      <c r="AW172" s="41"/>
      <c r="AX172" s="41"/>
      <c r="AY172" s="19" t="str">
        <f>IF(Table_Styles[[#This Row],[BT]]&lt;&gt;"",Table_Styles[[#This Row],[BT]],IF(Table_Styles[[#This Row],[BT Default]]&lt;&gt;"",Table_Styles[[#This Row],[BT Default]],""))</f>
        <v/>
      </c>
      <c r="AZ172" s="41"/>
      <c r="BA172" s="41"/>
      <c r="BB172" s="19" t="str">
        <f>IF(Table_Styles[[#This Row],[BR]]&lt;&gt;"",Table_Styles[[#This Row],[BR]],IF(Table_Styles[[#This Row],[BR Default]]&lt;&gt;"",Table_Styles[[#This Row],[BR Default]],""))</f>
        <v/>
      </c>
      <c r="BC172" s="41"/>
      <c r="BD172" s="41"/>
      <c r="BE172" s="19" t="str">
        <f>IF(Table_Styles[[#This Row],[BB]]&lt;&gt;"",Table_Styles[[#This Row],[BB]],IF(Table_Styles[[#This Row],[BB Default]]&lt;&gt;"",Table_Styles[[#This Row],[BB Default]],""))</f>
        <v/>
      </c>
      <c r="BF172" s="41"/>
      <c r="BG172" s="41"/>
      <c r="BH172" s="19" t="str">
        <f>IF(Table_Styles[[#This Row],[BL]]&lt;&gt;"",Table_Styles[[#This Row],[BL]],IF(Table_Styles[[#This Row],[BL Default]]&lt;&gt;"",Table_Styles[[#This Row],[BL Default]],""))</f>
        <v/>
      </c>
      <c r="BI172" s="41"/>
      <c r="BJ172" s="41"/>
      <c r="BK172" s="19" t="str">
        <f>IF(Table_Styles[[#This Row],[Width]]&lt;&gt;"",Table_Styles[[#This Row],[Width]],IF(Table_Styles[[#This Row],[Width Default]]&lt;&gt;"",Table_Styles[[#This Row],[Width Default]],""))</f>
        <v/>
      </c>
      <c r="BL172" s="41"/>
      <c r="BM172" s="41"/>
      <c r="BN172" s="19" t="str">
        <f>IF(Table_Styles[[#This Row],[Height]]&lt;&gt;"",Table_Styles[[#This Row],[Height]],IF(Table_Styles[[#This Row],[Height Default]]&lt;&gt;"",Table_Styles[[#This Row],[Height Default]],""))</f>
        <v/>
      </c>
      <c r="BO172" s="19"/>
      <c r="BP172" s="19"/>
      <c r="BQ172" s="19" t="str">
        <f>IF(Table_Styles[[#This Row],[Top]]&lt;&gt;"",Table_Styles[[#This Row],[Top]],IF(Table_Styles[[#This Row],[Top Default]]&lt;&gt;"",Table_Styles[[#This Row],[Top Default]],""))</f>
        <v/>
      </c>
      <c r="BR172" s="19"/>
      <c r="BS172" s="19"/>
      <c r="BT172" s="19" t="str">
        <f>IF(Table_Styles[[#This Row],[Right]]&lt;&gt;"",Table_Styles[[#This Row],[Right]],IF(Table_Styles[[#This Row],[Right Default]]&lt;&gt;"",Table_Styles[[#This Row],[Right Default]],""))</f>
        <v/>
      </c>
      <c r="BU172" s="19"/>
      <c r="BV172" s="19"/>
      <c r="BW172" s="19" t="str">
        <f>IF(Table_Styles[[#This Row],[Bottom]]&lt;&gt;"",Table_Styles[[#This Row],[Bottom]],IF(Table_Styles[[#This Row],[Bottom Default]]&lt;&gt;"",Table_Styles[[#This Row],[Bottom Default]],""))</f>
        <v/>
      </c>
      <c r="BX172" s="19"/>
      <c r="BY172" s="19"/>
      <c r="BZ172" s="19" t="str">
        <f>IF(Table_Styles[[#This Row],[Left]]&lt;&gt;"",Table_Styles[[#This Row],[Left]],IF(Table_Styles[[#This Row],[Left Default]]&lt;&gt;"",Table_Styles[[#This Row],[Left Default]],""))</f>
        <v/>
      </c>
      <c r="CA172" s="41"/>
      <c r="CB172" s="22" t="str">
        <f>IF(AND(Table_Styles[[#This Row],[Selector]]&lt;&gt;"",Table_Styles[[#This Row],[Font Family Used]]&lt;&gt;"",Table_Styles[[#This Row],[Font Weight Used]]&lt;&gt;""),Table_Styles[[#This Row],[Font Family Used]]&amp;" "&amp;Table_Styles[[#This Row],[Font Weight Used]],"")</f>
        <v>Roboto 700</v>
      </c>
      <c r="CC172" s="22" t="str">
        <f ca="1">IF(AND(Table_Styles[[#This Row],[Selector]],COUNTIF(OFFSET(CC:CC,0,0,ROW()-1,1),"="&amp;Table_Styles[[#This Row],[Font]])=0),Table_Styles[[#This Row],[Font]],"")</f>
        <v/>
      </c>
      <c r="CD172" s="22" t="str">
        <f ca="1">IF(Table_Styles[[#This Row],[Unique Font]]&lt;&gt;"",
"{""fontFamily"":"""&amp;Table_Styles[[#This Row],[Font Family Used]]&amp;""",""fontWeight"":"&amp;Table_Styles[[#This Row],[Font Weight Used]]&amp;"}","")</f>
        <v/>
      </c>
      <c r="CE17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15px;font-weight: 700;color: #2a2a2a;margin-top: 0;margin-bottom: 10px</v>
      </c>
      <c r="CF172" s="22" t="str">
        <f>IF(AND(Table_Styles[[#This Row],[Selector]]&lt;&gt;"", Table_Styles[[#This Row],[Config Properties]]&lt;&gt;""),
Table_Styles[[#This Row],[Selector]]&amp;" { "&amp;Table_Styles[[#This Row],[Config Properties]]&amp;" }","")</f>
        <v>#sidebar .body .summary h4 { font-family: 'Roboto';font-size: 15px;font-weight: 700;color: #2a2a2a;margin-top: 0;margin-bottom: 10px }</v>
      </c>
      <c r="CG172" s="22" t="str">
        <f xml:space="preserve">
SUBSTITUTE(SUBSTITUTE(SUBSTITUTE(SUBSTITUTE(SUBSTITUTE(SUBSTITUTE(SUBSTITUTE(SUBSTITUTE(Table_Styles[[#This Row],[Config]],
" {","{"),
"{ ","{"),
" }","}"),
"} ","}"),
" ,",","),
", ",","),
" :",":"),
": ",":")</f>
        <v>#sidebar .body .summary h4{font-family:'Roboto';font-size:15px;font-weight:700;color:#2a2a2a;margin-top:0;margin-bottom:10px}</v>
      </c>
    </row>
    <row r="173" spans="2:85" ht="21" customHeight="1">
      <c r="B173" s="22" t="s">
        <v>479</v>
      </c>
      <c r="C173" s="44" t="s">
        <v>480</v>
      </c>
      <c r="D173" s="41"/>
      <c r="E173" s="41" t="str">
        <f>Settings_Styling_Font_Body_Text</f>
        <v>Roboto</v>
      </c>
      <c r="F173" s="19" t="str">
        <f>IF(Table_Styles[[#This Row],[Font Family]]&lt;&gt;"",Table_Styles[[#This Row],[Font Family]],IF(Table_Styles[[#This Row],[Font Family Default]]&lt;&gt;"",Table_Styles[[#This Row],[Font Family Default]],""))</f>
        <v>Roboto</v>
      </c>
      <c r="G173" s="41"/>
      <c r="H173" s="43" t="s">
        <v>353</v>
      </c>
      <c r="I173" s="19" t="str">
        <f>IF(Table_Styles[[#This Row],[Font Size]]&lt;&gt;"",Table_Styles[[#This Row],[Font Size]],IF(Table_Styles[[#This Row],[Font Size Default]]&lt;&gt;"",Table_Styles[[#This Row],[Font Size Default]],""))</f>
        <v>13px</v>
      </c>
      <c r="J173" s="41"/>
      <c r="K173" s="41">
        <f>Settings_Styling_Font_Weight_Labels</f>
        <v>700</v>
      </c>
      <c r="L173" s="19">
        <f>IF(Table_Styles[[#This Row],[Font Weight]]&lt;&gt;"",Table_Styles[[#This Row],[Font Weight]],IF(Table_Styles[[#This Row],[Font Weight Default]]&lt;&gt;"",Table_Styles[[#This Row],[Font Weight Default]],""))</f>
        <v>700</v>
      </c>
      <c r="M173" s="19"/>
      <c r="N173" s="35" t="str">
        <f>Colour_Foreground_1</f>
        <v>#2a2a2a</v>
      </c>
      <c r="O173" s="19" t="str">
        <f>IF(Table_Styles[[#This Row],[Colour]]&lt;&gt;"",Table_Styles[[#This Row],[Colour]],IF(Table_Styles[[#This Row],[Colour Default]]&lt;&gt;"",Table_Styles[[#This Row],[Colour Default]],""))</f>
        <v>#2a2a2a</v>
      </c>
      <c r="P173" s="41"/>
      <c r="Q173" s="41"/>
      <c r="R173" s="19" t="str">
        <f>IF(Table_Styles[[#This Row],[Background]]&lt;&gt;"",Table_Styles[[#This Row],[Background]],IF(Table_Styles[[#This Row],[Background Default]]&lt;&gt;"",Table_Styles[[#This Row],[Background Default]],""))</f>
        <v/>
      </c>
      <c r="S173" s="41"/>
      <c r="T173" s="41"/>
      <c r="U173" s="19" t="str">
        <f>IF(Table_Styles[[#This Row],[Border]]&lt;&gt;"",Table_Styles[[#This Row],[Border]],IF(Table_Styles[[#This Row],[Border Default]]&lt;&gt;"",Table_Styles[[#This Row],[Border Default]],""))</f>
        <v/>
      </c>
      <c r="V173" s="41"/>
      <c r="W173" s="41"/>
      <c r="X173" s="19" t="str">
        <f>IF(Table_Styles[[#This Row],[Border Radius]]&lt;&gt;"",Table_Styles[[#This Row],[Border Radius]],IF(Table_Styles[[#This Row],[Border Radius Default]]&lt;&gt;"",Table_Styles[[#This Row],[Border Radius Default]],""))</f>
        <v/>
      </c>
      <c r="Y173" s="41"/>
      <c r="Z173" s="41"/>
      <c r="AA173" s="19" t="str">
        <f>IF(Table_Styles[[#This Row],[MT]]&lt;&gt;"",Table_Styles[[#This Row],[MT]],IF(Table_Styles[[#This Row],[MT Default]]&lt;&gt;"",Table_Styles[[#This Row],[MT Default]],""))</f>
        <v/>
      </c>
      <c r="AB173" s="41"/>
      <c r="AC173" s="41"/>
      <c r="AD173" s="19" t="str">
        <f>IF(Table_Styles[[#This Row],[MR]]&lt;&gt;"",Table_Styles[[#This Row],[MR]],IF(Table_Styles[[#This Row],[MR Default]]&lt;&gt;"",Table_Styles[[#This Row],[MR Default]],""))</f>
        <v/>
      </c>
      <c r="AE173" s="41"/>
      <c r="AF173" s="41"/>
      <c r="AG173" s="19" t="str">
        <f>IF(Table_Styles[[#This Row],[MB]]&lt;&gt;"",Table_Styles[[#This Row],[MB]],IF(Table_Styles[[#This Row],[MB Default]]&lt;&gt;"",Table_Styles[[#This Row],[MB Default]],""))</f>
        <v/>
      </c>
      <c r="AH173" s="41"/>
      <c r="AI173" s="41"/>
      <c r="AJ173" s="19" t="str">
        <f>IF(Table_Styles[[#This Row],[ML]]&lt;&gt;"",Table_Styles[[#This Row],[ML]],IF(Table_Styles[[#This Row],[ML Default]]&lt;&gt;"",Table_Styles[[#This Row],[ML Default]],""))</f>
        <v/>
      </c>
      <c r="AK173" s="41"/>
      <c r="AL173" s="41"/>
      <c r="AM173" s="19" t="str">
        <f>IF(Table_Styles[[#This Row],[PT]]&lt;&gt;"",Table_Styles[[#This Row],[PT]],IF(Table_Styles[[#This Row],[PT Default]]&lt;&gt;"",Table_Styles[[#This Row],[PT Default]],""))</f>
        <v/>
      </c>
      <c r="AN173" s="41"/>
      <c r="AO173" s="93" t="s">
        <v>376</v>
      </c>
      <c r="AP173" s="19" t="str">
        <f>IF(Table_Styles[[#This Row],[PR]]&lt;&gt;"",Table_Styles[[#This Row],[PR]],IF(Table_Styles[[#This Row],[PR Default]]&lt;&gt;"",Table_Styles[[#This Row],[PR Default]],""))</f>
        <v>3px</v>
      </c>
      <c r="AQ173" s="41"/>
      <c r="AR173" s="41"/>
      <c r="AS173" s="19" t="str">
        <f>IF(Table_Styles[[#This Row],[PB]]&lt;&gt;"",Table_Styles[[#This Row],[PB]],IF(Table_Styles[[#This Row],[PB Default]]&lt;&gt;"",Table_Styles[[#This Row],[PB Default]],""))</f>
        <v/>
      </c>
      <c r="AT173" s="41"/>
      <c r="AU173" s="41"/>
      <c r="AV173" s="19" t="str">
        <f>IF(Table_Styles[[#This Row],[PL]]&lt;&gt;"",Table_Styles[[#This Row],[PL]],IF(Table_Styles[[#This Row],[PL Default]]&lt;&gt;"",Table_Styles[[#This Row],[PL Default]],""))</f>
        <v/>
      </c>
      <c r="AW173" s="41"/>
      <c r="AX173" s="41"/>
      <c r="AY173" s="19" t="str">
        <f>IF(Table_Styles[[#This Row],[BT]]&lt;&gt;"",Table_Styles[[#This Row],[BT]],IF(Table_Styles[[#This Row],[BT Default]]&lt;&gt;"",Table_Styles[[#This Row],[BT Default]],""))</f>
        <v/>
      </c>
      <c r="AZ173" s="41"/>
      <c r="BA173" s="41"/>
      <c r="BB173" s="19" t="str">
        <f>IF(Table_Styles[[#This Row],[BR]]&lt;&gt;"",Table_Styles[[#This Row],[BR]],IF(Table_Styles[[#This Row],[BR Default]]&lt;&gt;"",Table_Styles[[#This Row],[BR Default]],""))</f>
        <v/>
      </c>
      <c r="BC173" s="41"/>
      <c r="BD173" s="41"/>
      <c r="BE173" s="19" t="str">
        <f>IF(Table_Styles[[#This Row],[BB]]&lt;&gt;"",Table_Styles[[#This Row],[BB]],IF(Table_Styles[[#This Row],[BB Default]]&lt;&gt;"",Table_Styles[[#This Row],[BB Default]],""))</f>
        <v/>
      </c>
      <c r="BF173" s="41"/>
      <c r="BG173" s="41"/>
      <c r="BH173" s="19" t="str">
        <f>IF(Table_Styles[[#This Row],[BL]]&lt;&gt;"",Table_Styles[[#This Row],[BL]],IF(Table_Styles[[#This Row],[BL Default]]&lt;&gt;"",Table_Styles[[#This Row],[BL Default]],""))</f>
        <v/>
      </c>
      <c r="BI173" s="41"/>
      <c r="BJ173" s="41"/>
      <c r="BK173" s="19" t="str">
        <f>IF(Table_Styles[[#This Row],[Width]]&lt;&gt;"",Table_Styles[[#This Row],[Width]],IF(Table_Styles[[#This Row],[Width Default]]&lt;&gt;"",Table_Styles[[#This Row],[Width Default]],""))</f>
        <v/>
      </c>
      <c r="BL173" s="41"/>
      <c r="BM173" s="41"/>
      <c r="BN173" s="19" t="str">
        <f>IF(Table_Styles[[#This Row],[Height]]&lt;&gt;"",Table_Styles[[#This Row],[Height]],IF(Table_Styles[[#This Row],[Height Default]]&lt;&gt;"",Table_Styles[[#This Row],[Height Default]],""))</f>
        <v/>
      </c>
      <c r="BO173" s="19"/>
      <c r="BP173" s="19"/>
      <c r="BQ173" s="19" t="str">
        <f>IF(Table_Styles[[#This Row],[Top]]&lt;&gt;"",Table_Styles[[#This Row],[Top]],IF(Table_Styles[[#This Row],[Top Default]]&lt;&gt;"",Table_Styles[[#This Row],[Top Default]],""))</f>
        <v/>
      </c>
      <c r="BR173" s="19"/>
      <c r="BS173" s="19"/>
      <c r="BT173" s="19" t="str">
        <f>IF(Table_Styles[[#This Row],[Right]]&lt;&gt;"",Table_Styles[[#This Row],[Right]],IF(Table_Styles[[#This Row],[Right Default]]&lt;&gt;"",Table_Styles[[#This Row],[Right Default]],""))</f>
        <v/>
      </c>
      <c r="BU173" s="19"/>
      <c r="BV173" s="19"/>
      <c r="BW173" s="19" t="str">
        <f>IF(Table_Styles[[#This Row],[Bottom]]&lt;&gt;"",Table_Styles[[#This Row],[Bottom]],IF(Table_Styles[[#This Row],[Bottom Default]]&lt;&gt;"",Table_Styles[[#This Row],[Bottom Default]],""))</f>
        <v/>
      </c>
      <c r="BX173" s="19"/>
      <c r="BY173" s="19"/>
      <c r="BZ173" s="19" t="str">
        <f>IF(Table_Styles[[#This Row],[Left]]&lt;&gt;"",Table_Styles[[#This Row],[Left]],IF(Table_Styles[[#This Row],[Left Default]]&lt;&gt;"",Table_Styles[[#This Row],[Left Default]],""))</f>
        <v/>
      </c>
      <c r="CA173" s="41"/>
      <c r="CB173" s="22" t="str">
        <f>IF(AND(Table_Styles[[#This Row],[Selector]]&lt;&gt;"",Table_Styles[[#This Row],[Font Family Used]]&lt;&gt;"",Table_Styles[[#This Row],[Font Weight Used]]&lt;&gt;""),Table_Styles[[#This Row],[Font Family Used]]&amp;" "&amp;Table_Styles[[#This Row],[Font Weight Used]],"")</f>
        <v>Roboto 700</v>
      </c>
      <c r="CC173" s="22" t="str">
        <f ca="1">IF(AND(Table_Styles[[#This Row],[Selector]],COUNTIF(OFFSET(CC:CC,0,0,ROW()-1,1),"="&amp;Table_Styles[[#This Row],[Font]])=0),Table_Styles[[#This Row],[Font]],"")</f>
        <v/>
      </c>
      <c r="CD173" s="22" t="str">
        <f ca="1">IF(Table_Styles[[#This Row],[Unique Font]]&lt;&gt;"",
"{""fontFamily"":"""&amp;Table_Styles[[#This Row],[Font Family Used]]&amp;""",""fontWeight"":"&amp;Table_Styles[[#This Row],[Font Weight Used]]&amp;"}","")</f>
        <v/>
      </c>
      <c r="CE17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13px;font-weight: 700;color: #2a2a2a;padding-right: 3px</v>
      </c>
      <c r="CF173" s="22" t="str">
        <f>IF(AND(Table_Styles[[#This Row],[Selector]]&lt;&gt;"", Table_Styles[[#This Row],[Config Properties]]&lt;&gt;""),
Table_Styles[[#This Row],[Selector]]&amp;" { "&amp;Table_Styles[[#This Row],[Config Properties]]&amp;" }","")</f>
        <v>#sidebar .body .summary .key { font-family: 'Roboto';font-size: 13px;font-weight: 700;color: #2a2a2a;padding-right: 3px }</v>
      </c>
      <c r="CG173" s="22" t="str">
        <f xml:space="preserve">
SUBSTITUTE(SUBSTITUTE(SUBSTITUTE(SUBSTITUTE(SUBSTITUTE(SUBSTITUTE(SUBSTITUTE(SUBSTITUTE(Table_Styles[[#This Row],[Config]],
" {","{"),
"{ ","{"),
" }","}"),
"} ","}"),
" ,",","),
", ",","),
" :",":"),
": ",":")</f>
        <v>#sidebar .body .summary .key{font-family:'Roboto';font-size:13px;font-weight:700;color:#2a2a2a;padding-right:3px}</v>
      </c>
    </row>
    <row r="174" spans="2:85" ht="21" customHeight="1">
      <c r="B174" s="22" t="s">
        <v>481</v>
      </c>
      <c r="C174" s="44" t="s">
        <v>482</v>
      </c>
      <c r="D174" s="41"/>
      <c r="E174" s="41" t="str">
        <f>Settings_Styling_Font_Body_Text</f>
        <v>Roboto</v>
      </c>
      <c r="F174" s="19" t="str">
        <f>IF(Table_Styles[[#This Row],[Font Family]]&lt;&gt;"",Table_Styles[[#This Row],[Font Family]],IF(Table_Styles[[#This Row],[Font Family Default]]&lt;&gt;"",Table_Styles[[#This Row],[Font Family Default]],""))</f>
        <v>Roboto</v>
      </c>
      <c r="G174" s="41"/>
      <c r="H174" s="43" t="s">
        <v>353</v>
      </c>
      <c r="I174" s="19" t="str">
        <f>IF(Table_Styles[[#This Row],[Font Size]]&lt;&gt;"",Table_Styles[[#This Row],[Font Size]],IF(Table_Styles[[#This Row],[Font Size Default]]&lt;&gt;"",Table_Styles[[#This Row],[Font Size Default]],""))</f>
        <v>13px</v>
      </c>
      <c r="J174" s="41"/>
      <c r="K174" s="41">
        <f>Settings_Styling_Font_Weight_Body_Text</f>
        <v>400</v>
      </c>
      <c r="L174" s="19">
        <f>IF(Table_Styles[[#This Row],[Font Weight]]&lt;&gt;"",Table_Styles[[#This Row],[Font Weight]],IF(Table_Styles[[#This Row],[Font Weight Default]]&lt;&gt;"",Table_Styles[[#This Row],[Font Weight Default]],""))</f>
        <v>400</v>
      </c>
      <c r="M174" s="19"/>
      <c r="N174" s="35" t="str">
        <f>Colour_Foreground_1</f>
        <v>#2a2a2a</v>
      </c>
      <c r="O174" s="19" t="str">
        <f>IF(Table_Styles[[#This Row],[Colour]]&lt;&gt;"",Table_Styles[[#This Row],[Colour]],IF(Table_Styles[[#This Row],[Colour Default]]&lt;&gt;"",Table_Styles[[#This Row],[Colour Default]],""))</f>
        <v>#2a2a2a</v>
      </c>
      <c r="P174" s="41"/>
      <c r="Q174" s="41"/>
      <c r="R174" s="19" t="str">
        <f>IF(Table_Styles[[#This Row],[Background]]&lt;&gt;"",Table_Styles[[#This Row],[Background]],IF(Table_Styles[[#This Row],[Background Default]]&lt;&gt;"",Table_Styles[[#This Row],[Background Default]],""))</f>
        <v/>
      </c>
      <c r="S174" s="41"/>
      <c r="T174" s="41"/>
      <c r="U174" s="19" t="str">
        <f>IF(Table_Styles[[#This Row],[Border]]&lt;&gt;"",Table_Styles[[#This Row],[Border]],IF(Table_Styles[[#This Row],[Border Default]]&lt;&gt;"",Table_Styles[[#This Row],[Border Default]],""))</f>
        <v/>
      </c>
      <c r="V174" s="41"/>
      <c r="W174" s="41"/>
      <c r="X174" s="19" t="str">
        <f>IF(Table_Styles[[#This Row],[Border Radius]]&lt;&gt;"",Table_Styles[[#This Row],[Border Radius]],IF(Table_Styles[[#This Row],[Border Radius Default]]&lt;&gt;"",Table_Styles[[#This Row],[Border Radius Default]],""))</f>
        <v/>
      </c>
      <c r="Y174" s="41"/>
      <c r="Z174" s="41"/>
      <c r="AA174" s="19" t="str">
        <f>IF(Table_Styles[[#This Row],[MT]]&lt;&gt;"",Table_Styles[[#This Row],[MT]],IF(Table_Styles[[#This Row],[MT Default]]&lt;&gt;"",Table_Styles[[#This Row],[MT Default]],""))</f>
        <v/>
      </c>
      <c r="AB174" s="41"/>
      <c r="AC174" s="41"/>
      <c r="AD174" s="19" t="str">
        <f>IF(Table_Styles[[#This Row],[MR]]&lt;&gt;"",Table_Styles[[#This Row],[MR]],IF(Table_Styles[[#This Row],[MR Default]]&lt;&gt;"",Table_Styles[[#This Row],[MR Default]],""))</f>
        <v/>
      </c>
      <c r="AE174" s="41"/>
      <c r="AF174" s="41"/>
      <c r="AG174" s="19" t="str">
        <f>IF(Table_Styles[[#This Row],[MB]]&lt;&gt;"",Table_Styles[[#This Row],[MB]],IF(Table_Styles[[#This Row],[MB Default]]&lt;&gt;"",Table_Styles[[#This Row],[MB Default]],""))</f>
        <v/>
      </c>
      <c r="AH174" s="41"/>
      <c r="AI174" s="41"/>
      <c r="AJ174" s="19" t="str">
        <f>IF(Table_Styles[[#This Row],[ML]]&lt;&gt;"",Table_Styles[[#This Row],[ML]],IF(Table_Styles[[#This Row],[ML Default]]&lt;&gt;"",Table_Styles[[#This Row],[ML Default]],""))</f>
        <v/>
      </c>
      <c r="AK174" s="41"/>
      <c r="AL174" s="41"/>
      <c r="AM174" s="19" t="str">
        <f>IF(Table_Styles[[#This Row],[PT]]&lt;&gt;"",Table_Styles[[#This Row],[PT]],IF(Table_Styles[[#This Row],[PT Default]]&lt;&gt;"",Table_Styles[[#This Row],[PT Default]],""))</f>
        <v/>
      </c>
      <c r="AN174" s="41"/>
      <c r="AO174" s="41"/>
      <c r="AP174" s="19" t="str">
        <f>IF(Table_Styles[[#This Row],[PR]]&lt;&gt;"",Table_Styles[[#This Row],[PR]],IF(Table_Styles[[#This Row],[PR Default]]&lt;&gt;"",Table_Styles[[#This Row],[PR Default]],""))</f>
        <v/>
      </c>
      <c r="AQ174" s="41"/>
      <c r="AR174" s="41"/>
      <c r="AS174" s="19" t="str">
        <f>IF(Table_Styles[[#This Row],[PB]]&lt;&gt;"",Table_Styles[[#This Row],[PB]],IF(Table_Styles[[#This Row],[PB Default]]&lt;&gt;"",Table_Styles[[#This Row],[PB Default]],""))</f>
        <v/>
      </c>
      <c r="AT174" s="41"/>
      <c r="AU174" s="41"/>
      <c r="AV174" s="19" t="str">
        <f>IF(Table_Styles[[#This Row],[PL]]&lt;&gt;"",Table_Styles[[#This Row],[PL]],IF(Table_Styles[[#This Row],[PL Default]]&lt;&gt;"",Table_Styles[[#This Row],[PL Default]],""))</f>
        <v/>
      </c>
      <c r="AW174" s="41"/>
      <c r="AX174" s="41"/>
      <c r="AY174" s="19" t="str">
        <f>IF(Table_Styles[[#This Row],[BT]]&lt;&gt;"",Table_Styles[[#This Row],[BT]],IF(Table_Styles[[#This Row],[BT Default]]&lt;&gt;"",Table_Styles[[#This Row],[BT Default]],""))</f>
        <v/>
      </c>
      <c r="AZ174" s="41"/>
      <c r="BA174" s="41"/>
      <c r="BB174" s="19" t="str">
        <f>IF(Table_Styles[[#This Row],[BR]]&lt;&gt;"",Table_Styles[[#This Row],[BR]],IF(Table_Styles[[#This Row],[BR Default]]&lt;&gt;"",Table_Styles[[#This Row],[BR Default]],""))</f>
        <v/>
      </c>
      <c r="BC174" s="41"/>
      <c r="BD174" s="41"/>
      <c r="BE174" s="19" t="str">
        <f>IF(Table_Styles[[#This Row],[BB]]&lt;&gt;"",Table_Styles[[#This Row],[BB]],IF(Table_Styles[[#This Row],[BB Default]]&lt;&gt;"",Table_Styles[[#This Row],[BB Default]],""))</f>
        <v/>
      </c>
      <c r="BF174" s="41"/>
      <c r="BG174" s="41"/>
      <c r="BH174" s="19" t="str">
        <f>IF(Table_Styles[[#This Row],[BL]]&lt;&gt;"",Table_Styles[[#This Row],[BL]],IF(Table_Styles[[#This Row],[BL Default]]&lt;&gt;"",Table_Styles[[#This Row],[BL Default]],""))</f>
        <v/>
      </c>
      <c r="BI174" s="41"/>
      <c r="BJ174" s="41"/>
      <c r="BK174" s="19" t="str">
        <f>IF(Table_Styles[[#This Row],[Width]]&lt;&gt;"",Table_Styles[[#This Row],[Width]],IF(Table_Styles[[#This Row],[Width Default]]&lt;&gt;"",Table_Styles[[#This Row],[Width Default]],""))</f>
        <v/>
      </c>
      <c r="BL174" s="41"/>
      <c r="BM174" s="41"/>
      <c r="BN174" s="19" t="str">
        <f>IF(Table_Styles[[#This Row],[Height]]&lt;&gt;"",Table_Styles[[#This Row],[Height]],IF(Table_Styles[[#This Row],[Height Default]]&lt;&gt;"",Table_Styles[[#This Row],[Height Default]],""))</f>
        <v/>
      </c>
      <c r="BO174" s="19"/>
      <c r="BP174" s="19"/>
      <c r="BQ174" s="19" t="str">
        <f>IF(Table_Styles[[#This Row],[Top]]&lt;&gt;"",Table_Styles[[#This Row],[Top]],IF(Table_Styles[[#This Row],[Top Default]]&lt;&gt;"",Table_Styles[[#This Row],[Top Default]],""))</f>
        <v/>
      </c>
      <c r="BR174" s="19"/>
      <c r="BS174" s="19"/>
      <c r="BT174" s="19" t="str">
        <f>IF(Table_Styles[[#This Row],[Right]]&lt;&gt;"",Table_Styles[[#This Row],[Right]],IF(Table_Styles[[#This Row],[Right Default]]&lt;&gt;"",Table_Styles[[#This Row],[Right Default]],""))</f>
        <v/>
      </c>
      <c r="BU174" s="19"/>
      <c r="BV174" s="19"/>
      <c r="BW174" s="19" t="str">
        <f>IF(Table_Styles[[#This Row],[Bottom]]&lt;&gt;"",Table_Styles[[#This Row],[Bottom]],IF(Table_Styles[[#This Row],[Bottom Default]]&lt;&gt;"",Table_Styles[[#This Row],[Bottom Default]],""))</f>
        <v/>
      </c>
      <c r="BX174" s="19"/>
      <c r="BY174" s="19"/>
      <c r="BZ174" s="19" t="str">
        <f>IF(Table_Styles[[#This Row],[Left]]&lt;&gt;"",Table_Styles[[#This Row],[Left]],IF(Table_Styles[[#This Row],[Left Default]]&lt;&gt;"",Table_Styles[[#This Row],[Left Default]],""))</f>
        <v/>
      </c>
      <c r="CA174" s="41"/>
      <c r="CB174" s="22" t="str">
        <f>IF(AND(Table_Styles[[#This Row],[Selector]]&lt;&gt;"",Table_Styles[[#This Row],[Font Family Used]]&lt;&gt;"",Table_Styles[[#This Row],[Font Weight Used]]&lt;&gt;""),Table_Styles[[#This Row],[Font Family Used]]&amp;" "&amp;Table_Styles[[#This Row],[Font Weight Used]],"")</f>
        <v>Roboto 400</v>
      </c>
      <c r="CC174" s="22" t="str">
        <f ca="1">IF(AND(Table_Styles[[#This Row],[Selector]],COUNTIF(OFFSET(CC:CC,0,0,ROW()-1,1),"="&amp;Table_Styles[[#This Row],[Font]])=0),Table_Styles[[#This Row],[Font]],"")</f>
        <v/>
      </c>
      <c r="CD174" s="22" t="str">
        <f ca="1">IF(Table_Styles[[#This Row],[Unique Font]]&lt;&gt;"",
"{""fontFamily"":"""&amp;Table_Styles[[#This Row],[Font Family Used]]&amp;""",""fontWeight"":"&amp;Table_Styles[[#This Row],[Font Weight Used]]&amp;"}","")</f>
        <v/>
      </c>
      <c r="CE17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'Roboto';font-size: 13px;font-weight: 400;color: #2a2a2a</v>
      </c>
      <c r="CF174" s="22" t="str">
        <f>IF(AND(Table_Styles[[#This Row],[Selector]]&lt;&gt;"", Table_Styles[[#This Row],[Config Properties]]&lt;&gt;""),
Table_Styles[[#This Row],[Selector]]&amp;" { "&amp;Table_Styles[[#This Row],[Config Properties]]&amp;" }","")</f>
        <v>#sidebar .body .summary .value { font-family: 'Roboto';font-size: 13px;font-weight: 400;color: #2a2a2a }</v>
      </c>
      <c r="CG174" s="22" t="str">
        <f xml:space="preserve">
SUBSTITUTE(SUBSTITUTE(SUBSTITUTE(SUBSTITUTE(SUBSTITUTE(SUBSTITUTE(SUBSTITUTE(SUBSTITUTE(Table_Styles[[#This Row],[Config]],
" {","{"),
"{ ","{"),
" }","}"),
"} ","}"),
" ,",","),
", ",","),
" :",":"),
": ",":")</f>
        <v>#sidebar .body .summary .value{font-family:'Roboto';font-size:13px;font-weight:400;color:#2a2a2a}</v>
      </c>
    </row>
    <row r="175" spans="2:85" ht="21.75" thickBot="1">
      <c r="B175" s="67" t="s">
        <v>483</v>
      </c>
      <c r="C175" s="67"/>
      <c r="D175" s="67"/>
      <c r="E175" s="67"/>
      <c r="F175" s="67" t="str">
        <f>IF(Table_Styles[[#This Row],[Font Family]]&lt;&gt;"",Table_Styles[[#This Row],[Font Family]],IF(Table_Styles[[#This Row],[Font Family Default]]&lt;&gt;"",Table_Styles[[#This Row],[Font Family Default]],""))</f>
        <v/>
      </c>
      <c r="G175" s="67"/>
      <c r="H175" s="67"/>
      <c r="I175" s="67" t="str">
        <f>IF(Table_Styles[[#This Row],[Font Size]]&lt;&gt;"",Table_Styles[[#This Row],[Font Size]],IF(Table_Styles[[#This Row],[Font Size Default]]&lt;&gt;"",Table_Styles[[#This Row],[Font Size Default]],""))</f>
        <v/>
      </c>
      <c r="J175" s="67"/>
      <c r="K175" s="67"/>
      <c r="L175" s="67" t="str">
        <f>IF(Table_Styles[[#This Row],[Font Weight]]&lt;&gt;"",Table_Styles[[#This Row],[Font Weight]],IF(Table_Styles[[#This Row],[Font Weight Default]]&lt;&gt;"",Table_Styles[[#This Row],[Font Weight Default]],""))</f>
        <v/>
      </c>
      <c r="M175" s="67"/>
      <c r="N175" s="67"/>
      <c r="O175" s="67" t="str">
        <f>IF(Table_Styles[[#This Row],[Colour]]&lt;&gt;"",Table_Styles[[#This Row],[Colour]],IF(Table_Styles[[#This Row],[Colour Default]]&lt;&gt;"",Table_Styles[[#This Row],[Colour Default]],""))</f>
        <v/>
      </c>
      <c r="P175" s="67"/>
      <c r="Q175" s="67"/>
      <c r="R175" s="67" t="str">
        <f>IF(Table_Styles[[#This Row],[Background]]&lt;&gt;"",Table_Styles[[#This Row],[Background]],IF(Table_Styles[[#This Row],[Background Default]]&lt;&gt;"",Table_Styles[[#This Row],[Background Default]],""))</f>
        <v/>
      </c>
      <c r="S175" s="67"/>
      <c r="T175" s="67"/>
      <c r="U175" s="67" t="str">
        <f>IF(Table_Styles[[#This Row],[Border]]&lt;&gt;"",Table_Styles[[#This Row],[Border]],IF(Table_Styles[[#This Row],[Border Default]]&lt;&gt;"",Table_Styles[[#This Row],[Border Default]],""))</f>
        <v/>
      </c>
      <c r="V175" s="67"/>
      <c r="W175" s="67"/>
      <c r="X175" s="67" t="str">
        <f>IF(Table_Styles[[#This Row],[Border Radius]]&lt;&gt;"",Table_Styles[[#This Row],[Border Radius]],IF(Table_Styles[[#This Row],[Border Radius Default]]&lt;&gt;"",Table_Styles[[#This Row],[Border Radius Default]],""))</f>
        <v/>
      </c>
      <c r="Y175" s="67"/>
      <c r="Z175" s="67"/>
      <c r="AA175" s="67" t="str">
        <f>IF(Table_Styles[[#This Row],[MT]]&lt;&gt;"",Table_Styles[[#This Row],[MT]],IF(Table_Styles[[#This Row],[MT Default]]&lt;&gt;"",Table_Styles[[#This Row],[MT Default]],""))</f>
        <v/>
      </c>
      <c r="AB175" s="67"/>
      <c r="AC175" s="67"/>
      <c r="AD175" s="67" t="str">
        <f>IF(Table_Styles[[#This Row],[MR]]&lt;&gt;"",Table_Styles[[#This Row],[MR]],IF(Table_Styles[[#This Row],[MR Default]]&lt;&gt;"",Table_Styles[[#This Row],[MR Default]],""))</f>
        <v/>
      </c>
      <c r="AE175" s="67"/>
      <c r="AF175" s="67"/>
      <c r="AG175" s="67" t="str">
        <f>IF(Table_Styles[[#This Row],[MB]]&lt;&gt;"",Table_Styles[[#This Row],[MB]],IF(Table_Styles[[#This Row],[MB Default]]&lt;&gt;"",Table_Styles[[#This Row],[MB Default]],""))</f>
        <v/>
      </c>
      <c r="AH175" s="67"/>
      <c r="AI175" s="67"/>
      <c r="AJ175" s="67" t="str">
        <f>IF(Table_Styles[[#This Row],[ML]]&lt;&gt;"",Table_Styles[[#This Row],[ML]],IF(Table_Styles[[#This Row],[ML Default]]&lt;&gt;"",Table_Styles[[#This Row],[ML Default]],""))</f>
        <v/>
      </c>
      <c r="AK175" s="67"/>
      <c r="AL175" s="67"/>
      <c r="AM175" s="67" t="str">
        <f>IF(Table_Styles[[#This Row],[PT]]&lt;&gt;"",Table_Styles[[#This Row],[PT]],IF(Table_Styles[[#This Row],[PT Default]]&lt;&gt;"",Table_Styles[[#This Row],[PT Default]],""))</f>
        <v/>
      </c>
      <c r="AN175" s="67"/>
      <c r="AO175" s="67"/>
      <c r="AP175" s="67" t="str">
        <f>IF(Table_Styles[[#This Row],[PR]]&lt;&gt;"",Table_Styles[[#This Row],[PR]],IF(Table_Styles[[#This Row],[PR Default]]&lt;&gt;"",Table_Styles[[#This Row],[PR Default]],""))</f>
        <v/>
      </c>
      <c r="AQ175" s="67"/>
      <c r="AR175" s="67"/>
      <c r="AS175" s="67" t="str">
        <f>IF(Table_Styles[[#This Row],[PB]]&lt;&gt;"",Table_Styles[[#This Row],[PB]],IF(Table_Styles[[#This Row],[PB Default]]&lt;&gt;"",Table_Styles[[#This Row],[PB Default]],""))</f>
        <v/>
      </c>
      <c r="AT175" s="67"/>
      <c r="AU175" s="67"/>
      <c r="AV175" s="67" t="str">
        <f>IF(Table_Styles[[#This Row],[PL]]&lt;&gt;"",Table_Styles[[#This Row],[PL]],IF(Table_Styles[[#This Row],[PL Default]]&lt;&gt;"",Table_Styles[[#This Row],[PL Default]],""))</f>
        <v/>
      </c>
      <c r="AW175" s="67"/>
      <c r="AX175" s="67"/>
      <c r="AY175" s="67" t="str">
        <f>IF(Table_Styles[[#This Row],[BT]]&lt;&gt;"",Table_Styles[[#This Row],[BT]],IF(Table_Styles[[#This Row],[BT Default]]&lt;&gt;"",Table_Styles[[#This Row],[BT Default]],""))</f>
        <v/>
      </c>
      <c r="AZ175" s="67"/>
      <c r="BA175" s="67"/>
      <c r="BB175" s="67" t="str">
        <f>IF(Table_Styles[[#This Row],[BR]]&lt;&gt;"",Table_Styles[[#This Row],[BR]],IF(Table_Styles[[#This Row],[BR Default]]&lt;&gt;"",Table_Styles[[#This Row],[BR Default]],""))</f>
        <v/>
      </c>
      <c r="BC175" s="67"/>
      <c r="BD175" s="67"/>
      <c r="BE175" s="67" t="str">
        <f>IF(Table_Styles[[#This Row],[BB]]&lt;&gt;"",Table_Styles[[#This Row],[BB]],IF(Table_Styles[[#This Row],[BB Default]]&lt;&gt;"",Table_Styles[[#This Row],[BB Default]],""))</f>
        <v/>
      </c>
      <c r="BF175" s="67"/>
      <c r="BG175" s="67"/>
      <c r="BH175" s="67" t="str">
        <f>IF(Table_Styles[[#This Row],[BL]]&lt;&gt;"",Table_Styles[[#This Row],[BL]],IF(Table_Styles[[#This Row],[BL Default]]&lt;&gt;"",Table_Styles[[#This Row],[BL Default]],""))</f>
        <v/>
      </c>
      <c r="BI175" s="67"/>
      <c r="BJ175" s="77"/>
      <c r="BK175" s="67" t="str">
        <f>IF(Table_Styles[[#This Row],[Width]]&lt;&gt;"",Table_Styles[[#This Row],[Width]],IF(Table_Styles[[#This Row],[Width Default]]&lt;&gt;"",Table_Styles[[#This Row],[Width Default]],""))</f>
        <v/>
      </c>
      <c r="BL175" s="67"/>
      <c r="BM175" s="67"/>
      <c r="BN175" s="67" t="str">
        <f>IF(Table_Styles[[#This Row],[Height]]&lt;&gt;"",Table_Styles[[#This Row],[Height]],IF(Table_Styles[[#This Row],[Height Default]]&lt;&gt;"",Table_Styles[[#This Row],[Height Default]],""))</f>
        <v/>
      </c>
      <c r="BO175" s="67"/>
      <c r="BP175" s="67"/>
      <c r="BQ175" s="67" t="str">
        <f>IF(Table_Styles[[#This Row],[Top]]&lt;&gt;"",Table_Styles[[#This Row],[Top]],IF(Table_Styles[[#This Row],[Top Default]]&lt;&gt;"",Table_Styles[[#This Row],[Top Default]],""))</f>
        <v/>
      </c>
      <c r="BR175" s="67"/>
      <c r="BS175" s="67"/>
      <c r="BT175" s="67" t="str">
        <f>IF(Table_Styles[[#This Row],[Right]]&lt;&gt;"",Table_Styles[[#This Row],[Right]],IF(Table_Styles[[#This Row],[Right Default]]&lt;&gt;"",Table_Styles[[#This Row],[Right Default]],""))</f>
        <v/>
      </c>
      <c r="BU175" s="67"/>
      <c r="BV175" s="67"/>
      <c r="BW175" s="67" t="str">
        <f>IF(Table_Styles[[#This Row],[Bottom]]&lt;&gt;"",Table_Styles[[#This Row],[Bottom]],IF(Table_Styles[[#This Row],[Bottom Default]]&lt;&gt;"",Table_Styles[[#This Row],[Bottom Default]],""))</f>
        <v/>
      </c>
      <c r="BX175" s="67"/>
      <c r="BY175" s="67"/>
      <c r="BZ175" s="67" t="str">
        <f>IF(Table_Styles[[#This Row],[Left]]&lt;&gt;"",Table_Styles[[#This Row],[Left]],IF(Table_Styles[[#This Row],[Left Default]]&lt;&gt;"",Table_Styles[[#This Row],[Left Default]],""))</f>
        <v/>
      </c>
      <c r="CA175" s="67"/>
      <c r="CB175" s="67" t="str">
        <f>IF(AND(Table_Styles[[#This Row],[Selector]]&lt;&gt;"",Table_Styles[[#This Row],[Font Family Used]]&lt;&gt;"",Table_Styles[[#This Row],[Font Weight Used]]&lt;&gt;""),Table_Styles[[#This Row],[Font Family Used]]&amp;" "&amp;Table_Styles[[#This Row],[Font Weight Used]],"")</f>
        <v/>
      </c>
      <c r="CC175" s="67" t="str">
        <f ca="1">IF(AND(Table_Styles[[#This Row],[Selector]],COUNTIF(OFFSET(CC:CC,0,0,ROW()-1,1),"="&amp;Table_Styles[[#This Row],[Font]])=0),Table_Styles[[#This Row],[Font]],"")</f>
        <v/>
      </c>
      <c r="CD175" s="67" t="str">
        <f ca="1">IF(Table_Styles[[#This Row],[Unique Font]]&lt;&gt;"",
"{""fontFamily"":"""&amp;Table_Styles[[#This Row],[Font Family Used]]&amp;""",""fontWeight"":"&amp;Table_Styles[[#This Row],[Font Weight Used]]&amp;"}","")</f>
        <v/>
      </c>
      <c r="CE175"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75" s="67" t="str">
        <f>IF(AND(Table_Styles[[#This Row],[Selector]]&lt;&gt;"", Table_Styles[[#This Row],[Config Properties]]&lt;&gt;""),
Table_Styles[[#This Row],[Selector]]&amp;" { "&amp;Table_Styles[[#This Row],[Config Properties]]&amp;" }","")</f>
        <v/>
      </c>
      <c r="CG175" s="67" t="str">
        <f xml:space="preserve">
SUBSTITUTE(SUBSTITUTE(SUBSTITUTE(SUBSTITUTE(SUBSTITUTE(SUBSTITUTE(SUBSTITUTE(SUBSTITUTE(Table_Styles[[#This Row],[Config]],
" {","{"),
"{ ","{"),
" }","}"),
"} ","}"),
" ,",","),
", ",","),
" :",":"),
": ",":")</f>
        <v/>
      </c>
    </row>
    <row r="176" spans="2:85" ht="21" customHeight="1">
      <c r="B176" s="86" t="s">
        <v>484</v>
      </c>
      <c r="C176" s="1" t="s">
        <v>485</v>
      </c>
      <c r="D176" s="8"/>
      <c r="E176" s="8"/>
      <c r="F176" s="8" t="str">
        <f>IF(Table_Styles[[#This Row],[Font Family]]&lt;&gt;"",Table_Styles[[#This Row],[Font Family]],IF(Table_Styles[[#This Row],[Font Family Default]]&lt;&gt;"",Table_Styles[[#This Row],[Font Family Default]],""))</f>
        <v/>
      </c>
      <c r="G176" s="8"/>
      <c r="H176" s="8"/>
      <c r="I176" s="8" t="str">
        <f>IF(Table_Styles[[#This Row],[Font Size]]&lt;&gt;"",Table_Styles[[#This Row],[Font Size]],IF(Table_Styles[[#This Row],[Font Size Default]]&lt;&gt;"",Table_Styles[[#This Row],[Font Size Default]],""))</f>
        <v/>
      </c>
      <c r="J176" s="8"/>
      <c r="K176" s="8"/>
      <c r="L176" s="8" t="str">
        <f>IF(Table_Styles[[#This Row],[Font Weight]]&lt;&gt;"",Table_Styles[[#This Row],[Font Weight]],IF(Table_Styles[[#This Row],[Font Weight Default]]&lt;&gt;"",Table_Styles[[#This Row],[Font Weight Default]],""))</f>
        <v/>
      </c>
      <c r="M176" s="8"/>
      <c r="N176" s="8"/>
      <c r="O176" s="8" t="str">
        <f>IF(Table_Styles[[#This Row],[Colour]]&lt;&gt;"",Table_Styles[[#This Row],[Colour]],IF(Table_Styles[[#This Row],[Colour Default]]&lt;&gt;"",Table_Styles[[#This Row],[Colour Default]],""))</f>
        <v/>
      </c>
      <c r="P176" s="8"/>
      <c r="Q176" s="8"/>
      <c r="R176" s="8" t="str">
        <f>IF(Table_Styles[[#This Row],[Background]]&lt;&gt;"",Table_Styles[[#This Row],[Background]],IF(Table_Styles[[#This Row],[Background Default]]&lt;&gt;"",Table_Styles[[#This Row],[Background Default]],""))</f>
        <v/>
      </c>
      <c r="S176" s="8"/>
      <c r="T176" s="8"/>
      <c r="U176" s="8" t="str">
        <f>IF(Table_Styles[[#This Row],[Border]]&lt;&gt;"",Table_Styles[[#This Row],[Border]],IF(Table_Styles[[#This Row],[Border Default]]&lt;&gt;"",Table_Styles[[#This Row],[Border Default]],""))</f>
        <v/>
      </c>
      <c r="V176" s="8"/>
      <c r="W176" s="8"/>
      <c r="X176" s="8" t="str">
        <f>IF(Table_Styles[[#This Row],[Border Radius]]&lt;&gt;"",Table_Styles[[#This Row],[Border Radius]],IF(Table_Styles[[#This Row],[Border Radius Default]]&lt;&gt;"",Table_Styles[[#This Row],[Border Radius Default]],""))</f>
        <v/>
      </c>
      <c r="Y176" s="8"/>
      <c r="Z176" s="19"/>
      <c r="AA176" s="8" t="str">
        <f>IF(Table_Styles[[#This Row],[MT]]&lt;&gt;"",Table_Styles[[#This Row],[MT]],IF(Table_Styles[[#This Row],[MT Default]]&lt;&gt;"",Table_Styles[[#This Row],[MT Default]],""))</f>
        <v/>
      </c>
      <c r="AB176" s="8"/>
      <c r="AC176" s="8"/>
      <c r="AD176" s="8" t="str">
        <f>IF(Table_Styles[[#This Row],[MR]]&lt;&gt;"",Table_Styles[[#This Row],[MR]],IF(Table_Styles[[#This Row],[MR Default]]&lt;&gt;"",Table_Styles[[#This Row],[MR Default]],""))</f>
        <v/>
      </c>
      <c r="AE176" s="8"/>
      <c r="AF176" s="8"/>
      <c r="AG176" s="8" t="str">
        <f>IF(Table_Styles[[#This Row],[MB]]&lt;&gt;"",Table_Styles[[#This Row],[MB]],IF(Table_Styles[[#This Row],[MB Default]]&lt;&gt;"",Table_Styles[[#This Row],[MB Default]],""))</f>
        <v/>
      </c>
      <c r="AH176" s="8"/>
      <c r="AI176" s="8"/>
      <c r="AJ176" s="8" t="str">
        <f>IF(Table_Styles[[#This Row],[ML]]&lt;&gt;"",Table_Styles[[#This Row],[ML]],IF(Table_Styles[[#This Row],[ML Default]]&lt;&gt;"",Table_Styles[[#This Row],[ML Default]],""))</f>
        <v/>
      </c>
      <c r="AK176" s="8"/>
      <c r="AL176" s="8"/>
      <c r="AM176" s="8" t="str">
        <f>IF(Table_Styles[[#This Row],[PT]]&lt;&gt;"",Table_Styles[[#This Row],[PT]],IF(Table_Styles[[#This Row],[PT Default]]&lt;&gt;"",Table_Styles[[#This Row],[PT Default]],""))</f>
        <v/>
      </c>
      <c r="AN176" s="8"/>
      <c r="AO176" s="8"/>
      <c r="AP176" s="8" t="str">
        <f>IF(Table_Styles[[#This Row],[PR]]&lt;&gt;"",Table_Styles[[#This Row],[PR]],IF(Table_Styles[[#This Row],[PR Default]]&lt;&gt;"",Table_Styles[[#This Row],[PR Default]],""))</f>
        <v/>
      </c>
      <c r="AQ176" s="8"/>
      <c r="AR176" s="8"/>
      <c r="AS176" s="8" t="str">
        <f>IF(Table_Styles[[#This Row],[PB]]&lt;&gt;"",Table_Styles[[#This Row],[PB]],IF(Table_Styles[[#This Row],[PB Default]]&lt;&gt;"",Table_Styles[[#This Row],[PB Default]],""))</f>
        <v/>
      </c>
      <c r="AT176" s="8"/>
      <c r="AU176" s="8"/>
      <c r="AV176" s="8" t="str">
        <f>IF(Table_Styles[[#This Row],[PL]]&lt;&gt;"",Table_Styles[[#This Row],[PL]],IF(Table_Styles[[#This Row],[PL Default]]&lt;&gt;"",Table_Styles[[#This Row],[PL Default]],""))</f>
        <v/>
      </c>
      <c r="AW176" s="8"/>
      <c r="AX176" s="8"/>
      <c r="AY176" s="8" t="str">
        <f>IF(Table_Styles[[#This Row],[BT]]&lt;&gt;"",Table_Styles[[#This Row],[BT]],IF(Table_Styles[[#This Row],[BT Default]]&lt;&gt;"",Table_Styles[[#This Row],[BT Default]],""))</f>
        <v/>
      </c>
      <c r="AZ176" s="8"/>
      <c r="BA176" s="8"/>
      <c r="BB176" s="8" t="str">
        <f>IF(Table_Styles[[#This Row],[BR]]&lt;&gt;"",Table_Styles[[#This Row],[BR]],IF(Table_Styles[[#This Row],[BR Default]]&lt;&gt;"",Table_Styles[[#This Row],[BR Default]],""))</f>
        <v/>
      </c>
      <c r="BC176" s="8"/>
      <c r="BD176" s="8"/>
      <c r="BE176" s="8" t="str">
        <f>IF(Table_Styles[[#This Row],[BB]]&lt;&gt;"",Table_Styles[[#This Row],[BB]],IF(Table_Styles[[#This Row],[BB Default]]&lt;&gt;"",Table_Styles[[#This Row],[BB Default]],""))</f>
        <v/>
      </c>
      <c r="BF176" s="8"/>
      <c r="BG176" s="8"/>
      <c r="BH176" s="8" t="str">
        <f>IF(Table_Styles[[#This Row],[BL]]&lt;&gt;"",Table_Styles[[#This Row],[BL]],IF(Table_Styles[[#This Row],[BL Default]]&lt;&gt;"",Table_Styles[[#This Row],[BL Default]],""))</f>
        <v/>
      </c>
      <c r="BI176" s="8"/>
      <c r="BJ176" s="8"/>
      <c r="BK176" s="8" t="str">
        <f>IF(Table_Styles[[#This Row],[Width]]&lt;&gt;"",Table_Styles[[#This Row],[Width]],IF(Table_Styles[[#This Row],[Width Default]]&lt;&gt;"",Table_Styles[[#This Row],[Width Default]],""))</f>
        <v/>
      </c>
      <c r="BL176" s="8"/>
      <c r="BM176" s="8"/>
      <c r="BN176" s="8" t="str">
        <f>IF(Table_Styles[[#This Row],[Height]]&lt;&gt;"",Table_Styles[[#This Row],[Height]],IF(Table_Styles[[#This Row],[Height Default]]&lt;&gt;"",Table_Styles[[#This Row],[Height Default]],""))</f>
        <v/>
      </c>
      <c r="BO176" s="8"/>
      <c r="BP176" s="8"/>
      <c r="BQ176" s="8" t="str">
        <f>IF(Table_Styles[[#This Row],[Top]]&lt;&gt;"",Table_Styles[[#This Row],[Top]],IF(Table_Styles[[#This Row],[Top Default]]&lt;&gt;"",Table_Styles[[#This Row],[Top Default]],""))</f>
        <v/>
      </c>
      <c r="BR176" s="8"/>
      <c r="BS176" s="8"/>
      <c r="BT176" s="8" t="str">
        <f>IF(Table_Styles[[#This Row],[Right]]&lt;&gt;"",Table_Styles[[#This Row],[Right]],IF(Table_Styles[[#This Row],[Right Default]]&lt;&gt;"",Table_Styles[[#This Row],[Right Default]],""))</f>
        <v/>
      </c>
      <c r="BU176" s="8"/>
      <c r="BV176" s="8"/>
      <c r="BW176" s="8" t="str">
        <f>IF(Table_Styles[[#This Row],[Bottom]]&lt;&gt;"",Table_Styles[[#This Row],[Bottom]],IF(Table_Styles[[#This Row],[Bottom Default]]&lt;&gt;"",Table_Styles[[#This Row],[Bottom Default]],""))</f>
        <v/>
      </c>
      <c r="BX176" s="8"/>
      <c r="BY176" s="8"/>
      <c r="BZ176" s="8" t="str">
        <f>IF(Table_Styles[[#This Row],[Left]]&lt;&gt;"",Table_Styles[[#This Row],[Left]],IF(Table_Styles[[#This Row],[Left Default]]&lt;&gt;"",Table_Styles[[#This Row],[Left Default]],""))</f>
        <v/>
      </c>
      <c r="CA176" s="8"/>
      <c r="CB176" t="str">
        <f>IF(AND(Table_Styles[[#This Row],[Selector]]&lt;&gt;"",Table_Styles[[#This Row],[Font Family Used]]&lt;&gt;"",Table_Styles[[#This Row],[Font Weight Used]]&lt;&gt;""),Table_Styles[[#This Row],[Font Family Used]]&amp;" "&amp;Table_Styles[[#This Row],[Font Weight Used]],"")</f>
        <v/>
      </c>
      <c r="CC176" t="str">
        <f ca="1">IF(AND(Table_Styles[[#This Row],[Selector]],COUNTIF(OFFSET(CC:CC,0,0,ROW()-1,1),"="&amp;Table_Styles[[#This Row],[Font]])=0),Table_Styles[[#This Row],[Font]],"")</f>
        <v/>
      </c>
      <c r="CD176" t="str">
        <f ca="1">IF(Table_Styles[[#This Row],[Unique Font]]&lt;&gt;"",
"{""fontFamily"":"""&amp;Table_Styles[[#This Row],[Font Family Used]]&amp;""",""fontWeight"":"&amp;Table_Styles[[#This Row],[Font Weight Used]]&amp;"}","")</f>
        <v/>
      </c>
      <c r="CE17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76" t="str">
        <f>IF(AND(Table_Styles[[#This Row],[Selector]]&lt;&gt;"", Table_Styles[[#This Row],[Config Properties]]&lt;&gt;""),
Table_Styles[[#This Row],[Selector]]&amp;" { "&amp;Table_Styles[[#This Row],[Config Properties]]&amp;" }","")</f>
        <v/>
      </c>
      <c r="CG176" t="str">
        <f xml:space="preserve">
SUBSTITUTE(SUBSTITUTE(SUBSTITUTE(SUBSTITUTE(SUBSTITUTE(SUBSTITUTE(SUBSTITUTE(SUBSTITUTE(Table_Styles[[#This Row],[Config]],
" {","{"),
"{ ","{"),
" }","}"),
"} ","}"),
" ,",","),
", ",","),
" :",":"),
": ",":")</f>
        <v/>
      </c>
    </row>
    <row r="177" spans="2:85" ht="21" customHeight="1">
      <c r="B177" s="89" t="s">
        <v>440</v>
      </c>
      <c r="C177" s="86" t="s">
        <v>486</v>
      </c>
      <c r="D177" s="41"/>
      <c r="E177" s="41"/>
      <c r="F177" s="19" t="str">
        <f>IF(Table_Styles[[#This Row],[Font Family]]&lt;&gt;"",Table_Styles[[#This Row],[Font Family]],IF(Table_Styles[[#This Row],[Font Family Default]]&lt;&gt;"",Table_Styles[[#This Row],[Font Family Default]],""))</f>
        <v/>
      </c>
      <c r="G177" s="41"/>
      <c r="H177" s="41"/>
      <c r="I177" s="19" t="str">
        <f>IF(Table_Styles[[#This Row],[Font Size]]&lt;&gt;"",Table_Styles[[#This Row],[Font Size]],IF(Table_Styles[[#This Row],[Font Size Default]]&lt;&gt;"",Table_Styles[[#This Row],[Font Size Default]],""))</f>
        <v/>
      </c>
      <c r="J177" s="41"/>
      <c r="K177" s="41"/>
      <c r="L177" s="19" t="str">
        <f>IF(Table_Styles[[#This Row],[Font Weight]]&lt;&gt;"",Table_Styles[[#This Row],[Font Weight]],IF(Table_Styles[[#This Row],[Font Weight Default]]&lt;&gt;"",Table_Styles[[#This Row],[Font Weight Default]],""))</f>
        <v/>
      </c>
      <c r="M177" s="41"/>
      <c r="N177" s="41"/>
      <c r="O177" s="19" t="str">
        <f>IF(Table_Styles[[#This Row],[Colour]]&lt;&gt;"",Table_Styles[[#This Row],[Colour]],IF(Table_Styles[[#This Row],[Colour Default]]&lt;&gt;"",Table_Styles[[#This Row],[Colour Default]],""))</f>
        <v/>
      </c>
      <c r="P177" s="41"/>
      <c r="Q177" s="41"/>
      <c r="R177" s="19" t="str">
        <f>IF(Table_Styles[[#This Row],[Background]]&lt;&gt;"",Table_Styles[[#This Row],[Background]],IF(Table_Styles[[#This Row],[Background Default]]&lt;&gt;"",Table_Styles[[#This Row],[Background Default]],""))</f>
        <v/>
      </c>
      <c r="S177" s="41"/>
      <c r="T177" s="41"/>
      <c r="U177" s="19" t="str">
        <f>IF(Table_Styles[[#This Row],[Border]]&lt;&gt;"",Table_Styles[[#This Row],[Border]],IF(Table_Styles[[#This Row],[Border Default]]&lt;&gt;"",Table_Styles[[#This Row],[Border Default]],""))</f>
        <v/>
      </c>
      <c r="V177" s="41"/>
      <c r="W177" s="41"/>
      <c r="X177" s="19" t="str">
        <f>IF(Table_Styles[[#This Row],[Border Radius]]&lt;&gt;"",Table_Styles[[#This Row],[Border Radius]],IF(Table_Styles[[#This Row],[Border Radius Default]]&lt;&gt;"",Table_Styles[[#This Row],[Border Radius Default]],""))</f>
        <v/>
      </c>
      <c r="Y177" s="41"/>
      <c r="Z177" s="41"/>
      <c r="AA177" s="19" t="str">
        <f>IF(Table_Styles[[#This Row],[MT]]&lt;&gt;"",Table_Styles[[#This Row],[MT]],IF(Table_Styles[[#This Row],[MT Default]]&lt;&gt;"",Table_Styles[[#This Row],[MT Default]],""))</f>
        <v/>
      </c>
      <c r="AB177" s="41"/>
      <c r="AC177" s="41"/>
      <c r="AD177" s="19" t="str">
        <f>IF(Table_Styles[[#This Row],[MR]]&lt;&gt;"",Table_Styles[[#This Row],[MR]],IF(Table_Styles[[#This Row],[MR Default]]&lt;&gt;"",Table_Styles[[#This Row],[MR Default]],""))</f>
        <v/>
      </c>
      <c r="AE177" s="41"/>
      <c r="AF177" s="41"/>
      <c r="AG177" s="19" t="str">
        <f>IF(Table_Styles[[#This Row],[MB]]&lt;&gt;"",Table_Styles[[#This Row],[MB]],IF(Table_Styles[[#This Row],[MB Default]]&lt;&gt;"",Table_Styles[[#This Row],[MB Default]],""))</f>
        <v/>
      </c>
      <c r="AH177" s="41"/>
      <c r="AI177" s="41"/>
      <c r="AJ177" s="19" t="str">
        <f>IF(Table_Styles[[#This Row],[ML]]&lt;&gt;"",Table_Styles[[#This Row],[ML]],IF(Table_Styles[[#This Row],[ML Default]]&lt;&gt;"",Table_Styles[[#This Row],[ML Default]],""))</f>
        <v/>
      </c>
      <c r="AK177" s="41"/>
      <c r="AL177" s="41"/>
      <c r="AM177" s="19" t="str">
        <f>IF(Table_Styles[[#This Row],[PT]]&lt;&gt;"",Table_Styles[[#This Row],[PT]],IF(Table_Styles[[#This Row],[PT Default]]&lt;&gt;"",Table_Styles[[#This Row],[PT Default]],""))</f>
        <v/>
      </c>
      <c r="AN177" s="41"/>
      <c r="AO177" s="41"/>
      <c r="AP177" s="19" t="str">
        <f>IF(Table_Styles[[#This Row],[PR]]&lt;&gt;"",Table_Styles[[#This Row],[PR]],IF(Table_Styles[[#This Row],[PR Default]]&lt;&gt;"",Table_Styles[[#This Row],[PR Default]],""))</f>
        <v/>
      </c>
      <c r="AQ177" s="41"/>
      <c r="AR177" s="41"/>
      <c r="AS177" s="19" t="str">
        <f>IF(Table_Styles[[#This Row],[PB]]&lt;&gt;"",Table_Styles[[#This Row],[PB]],IF(Table_Styles[[#This Row],[PB Default]]&lt;&gt;"",Table_Styles[[#This Row],[PB Default]],""))</f>
        <v/>
      </c>
      <c r="AT177" s="41"/>
      <c r="AU177" s="41"/>
      <c r="AV177" s="19" t="str">
        <f>IF(Table_Styles[[#This Row],[PL]]&lt;&gt;"",Table_Styles[[#This Row],[PL]],IF(Table_Styles[[#This Row],[PL Default]]&lt;&gt;"",Table_Styles[[#This Row],[PL Default]],""))</f>
        <v/>
      </c>
      <c r="AW177" s="41"/>
      <c r="AX177" s="41"/>
      <c r="AY177" s="19" t="str">
        <f>IF(Table_Styles[[#This Row],[BT]]&lt;&gt;"",Table_Styles[[#This Row],[BT]],IF(Table_Styles[[#This Row],[BT Default]]&lt;&gt;"",Table_Styles[[#This Row],[BT Default]],""))</f>
        <v/>
      </c>
      <c r="AZ177" s="41"/>
      <c r="BA177" s="41"/>
      <c r="BB177" s="19" t="str">
        <f>IF(Table_Styles[[#This Row],[BR]]&lt;&gt;"",Table_Styles[[#This Row],[BR]],IF(Table_Styles[[#This Row],[BR Default]]&lt;&gt;"",Table_Styles[[#This Row],[BR Default]],""))</f>
        <v/>
      </c>
      <c r="BC177" s="41"/>
      <c r="BD177" s="41"/>
      <c r="BE177" s="19" t="str">
        <f>IF(Table_Styles[[#This Row],[BB]]&lt;&gt;"",Table_Styles[[#This Row],[BB]],IF(Table_Styles[[#This Row],[BB Default]]&lt;&gt;"",Table_Styles[[#This Row],[BB Default]],""))</f>
        <v/>
      </c>
      <c r="BF177" s="41"/>
      <c r="BG177" s="41"/>
      <c r="BH177" s="19" t="str">
        <f>IF(Table_Styles[[#This Row],[BL]]&lt;&gt;"",Table_Styles[[#This Row],[BL]],IF(Table_Styles[[#This Row],[BL Default]]&lt;&gt;"",Table_Styles[[#This Row],[BL Default]],""))</f>
        <v/>
      </c>
      <c r="BI177" s="41"/>
      <c r="BJ177" s="41"/>
      <c r="BK177" s="19" t="str">
        <f>IF(Table_Styles[[#This Row],[Width]]&lt;&gt;"",Table_Styles[[#This Row],[Width]],IF(Table_Styles[[#This Row],[Width Default]]&lt;&gt;"",Table_Styles[[#This Row],[Width Default]],""))</f>
        <v/>
      </c>
      <c r="BL177" s="41"/>
      <c r="BM177" s="41"/>
      <c r="BN177" s="19" t="str">
        <f>IF(Table_Styles[[#This Row],[Height]]&lt;&gt;"",Table_Styles[[#This Row],[Height]],IF(Table_Styles[[#This Row],[Height Default]]&lt;&gt;"",Table_Styles[[#This Row],[Height Default]],""))</f>
        <v/>
      </c>
      <c r="BO177" s="19"/>
      <c r="BP177" s="19"/>
      <c r="BQ177" s="19" t="str">
        <f>IF(Table_Styles[[#This Row],[Top]]&lt;&gt;"",Table_Styles[[#This Row],[Top]],IF(Table_Styles[[#This Row],[Top Default]]&lt;&gt;"",Table_Styles[[#This Row],[Top Default]],""))</f>
        <v/>
      </c>
      <c r="BR177" s="19"/>
      <c r="BS177" s="19"/>
      <c r="BT177" s="19" t="str">
        <f>IF(Table_Styles[[#This Row],[Right]]&lt;&gt;"",Table_Styles[[#This Row],[Right]],IF(Table_Styles[[#This Row],[Right Default]]&lt;&gt;"",Table_Styles[[#This Row],[Right Default]],""))</f>
        <v/>
      </c>
      <c r="BU177" s="19"/>
      <c r="BV177" s="19"/>
      <c r="BW177" s="19" t="str">
        <f>IF(Table_Styles[[#This Row],[Bottom]]&lt;&gt;"",Table_Styles[[#This Row],[Bottom]],IF(Table_Styles[[#This Row],[Bottom Default]]&lt;&gt;"",Table_Styles[[#This Row],[Bottom Default]],""))</f>
        <v/>
      </c>
      <c r="BX177" s="19"/>
      <c r="BY177" s="19"/>
      <c r="BZ177" s="19" t="str">
        <f>IF(Table_Styles[[#This Row],[Left]]&lt;&gt;"",Table_Styles[[#This Row],[Left]],IF(Table_Styles[[#This Row],[Left Default]]&lt;&gt;"",Table_Styles[[#This Row],[Left Default]],""))</f>
        <v/>
      </c>
      <c r="CA177" s="41"/>
      <c r="CB177" s="22" t="str">
        <f>IF(AND(Table_Styles[[#This Row],[Selector]]&lt;&gt;"",Table_Styles[[#This Row],[Font Family Used]]&lt;&gt;"",Table_Styles[[#This Row],[Font Weight Used]]&lt;&gt;""),Table_Styles[[#This Row],[Font Family Used]]&amp;" "&amp;Table_Styles[[#This Row],[Font Weight Used]],"")</f>
        <v/>
      </c>
      <c r="CC177" s="22" t="str">
        <f ca="1">IF(AND(Table_Styles[[#This Row],[Selector]],COUNTIF(OFFSET(CC:CC,0,0,ROW()-1,1),"="&amp;Table_Styles[[#This Row],[Font]])=0),Table_Styles[[#This Row],[Font]],"")</f>
        <v/>
      </c>
      <c r="CD177" s="22" t="str">
        <f ca="1">IF(Table_Styles[[#This Row],[Unique Font]]&lt;&gt;"",
"{""fontFamily"":"""&amp;Table_Styles[[#This Row],[Font Family Used]]&amp;""",""fontWeight"":"&amp;Table_Styles[[#This Row],[Font Weight Used]]&amp;"}","")</f>
        <v/>
      </c>
      <c r="CE17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77" s="22" t="str">
        <f>IF(AND(Table_Styles[[#This Row],[Selector]]&lt;&gt;"", Table_Styles[[#This Row],[Config Properties]]&lt;&gt;""),
Table_Styles[[#This Row],[Selector]]&amp;" { "&amp;Table_Styles[[#This Row],[Config Properties]]&amp;" }","")</f>
        <v/>
      </c>
      <c r="CG177" s="22" t="str">
        <f xml:space="preserve">
SUBSTITUTE(SUBSTITUTE(SUBSTITUTE(SUBSTITUTE(SUBSTITUTE(SUBSTITUTE(SUBSTITUTE(SUBSTITUTE(Table_Styles[[#This Row],[Config]],
" {","{"),
"{ ","{"),
" }","}"),
"} ","}"),
" ,",","),
", ",","),
" :",":"),
": ",":")</f>
        <v/>
      </c>
    </row>
    <row r="178" spans="2:85" ht="21" customHeight="1">
      <c r="B178" s="89" t="s">
        <v>442</v>
      </c>
      <c r="C178" s="44" t="s">
        <v>487</v>
      </c>
      <c r="D178" s="19"/>
      <c r="E178" s="19"/>
      <c r="F178" s="19" t="str">
        <f>IF(Table_Styles[[#This Row],[Font Family]]&lt;&gt;"",Table_Styles[[#This Row],[Font Family]],IF(Table_Styles[[#This Row],[Font Family Default]]&lt;&gt;"",Table_Styles[[#This Row],[Font Family Default]],""))</f>
        <v/>
      </c>
      <c r="G178" s="19"/>
      <c r="H178" s="19"/>
      <c r="I178" s="19" t="str">
        <f>IF(Table_Styles[[#This Row],[Font Size]]&lt;&gt;"",Table_Styles[[#This Row],[Font Size]],IF(Table_Styles[[#This Row],[Font Size Default]]&lt;&gt;"",Table_Styles[[#This Row],[Font Size Default]],""))</f>
        <v/>
      </c>
      <c r="J178" s="19"/>
      <c r="K178" s="19"/>
      <c r="L178" s="19" t="str">
        <f>IF(Table_Styles[[#This Row],[Font Weight]]&lt;&gt;"",Table_Styles[[#This Row],[Font Weight]],IF(Table_Styles[[#This Row],[Font Weight Default]]&lt;&gt;"",Table_Styles[[#This Row],[Font Weight Default]],""))</f>
        <v/>
      </c>
      <c r="M178" s="19"/>
      <c r="N178" s="19"/>
      <c r="O178" s="19" t="str">
        <f>IF(Table_Styles[[#This Row],[Colour]]&lt;&gt;"",Table_Styles[[#This Row],[Colour]],IF(Table_Styles[[#This Row],[Colour Default]]&lt;&gt;"",Table_Styles[[#This Row],[Colour Default]],""))</f>
        <v/>
      </c>
      <c r="P178" s="19"/>
      <c r="Q178" s="19"/>
      <c r="R178" s="19" t="str">
        <f>IF(Table_Styles[[#This Row],[Background]]&lt;&gt;"",Table_Styles[[#This Row],[Background]],IF(Table_Styles[[#This Row],[Background Default]]&lt;&gt;"",Table_Styles[[#This Row],[Background Default]],""))</f>
        <v/>
      </c>
      <c r="S178" s="19"/>
      <c r="T178" s="19"/>
      <c r="U178" s="19" t="str">
        <f>IF(Table_Styles[[#This Row],[Border]]&lt;&gt;"",Table_Styles[[#This Row],[Border]],IF(Table_Styles[[#This Row],[Border Default]]&lt;&gt;"",Table_Styles[[#This Row],[Border Default]],""))</f>
        <v/>
      </c>
      <c r="V178" s="19"/>
      <c r="W178" s="19"/>
      <c r="X178" s="19" t="str">
        <f>IF(Table_Styles[[#This Row],[Border Radius]]&lt;&gt;"",Table_Styles[[#This Row],[Border Radius]],IF(Table_Styles[[#This Row],[Border Radius Default]]&lt;&gt;"",Table_Styles[[#This Row],[Border Radius Default]],""))</f>
        <v/>
      </c>
      <c r="Y178" s="19"/>
      <c r="Z178" s="19" t="s">
        <v>335</v>
      </c>
      <c r="AA178" s="19" t="str">
        <f>IF(Table_Styles[[#This Row],[MT]]&lt;&gt;"",Table_Styles[[#This Row],[MT]],IF(Table_Styles[[#This Row],[MT Default]]&lt;&gt;"",Table_Styles[[#This Row],[MT Default]],""))</f>
        <v>20px</v>
      </c>
      <c r="AB178" s="19"/>
      <c r="AC178" s="19"/>
      <c r="AD178" s="19" t="str">
        <f>IF(Table_Styles[[#This Row],[MR]]&lt;&gt;"",Table_Styles[[#This Row],[MR]],IF(Table_Styles[[#This Row],[MR Default]]&lt;&gt;"",Table_Styles[[#This Row],[MR Default]],""))</f>
        <v/>
      </c>
      <c r="AE178" s="19"/>
      <c r="AF178" s="19"/>
      <c r="AG178" s="19" t="str">
        <f>IF(Table_Styles[[#This Row],[MB]]&lt;&gt;"",Table_Styles[[#This Row],[MB]],IF(Table_Styles[[#This Row],[MB Default]]&lt;&gt;"",Table_Styles[[#This Row],[MB Default]],""))</f>
        <v/>
      </c>
      <c r="AH178" s="19"/>
      <c r="AI178" s="19"/>
      <c r="AJ178" s="19" t="str">
        <f>IF(Table_Styles[[#This Row],[ML]]&lt;&gt;"",Table_Styles[[#This Row],[ML]],IF(Table_Styles[[#This Row],[ML Default]]&lt;&gt;"",Table_Styles[[#This Row],[ML Default]],""))</f>
        <v/>
      </c>
      <c r="AK178" s="19"/>
      <c r="AL178" s="126"/>
      <c r="AM178" s="19" t="str">
        <f>IF(Table_Styles[[#This Row],[PT]]&lt;&gt;"",Table_Styles[[#This Row],[PT]],IF(Table_Styles[[#This Row],[PT Default]]&lt;&gt;"",Table_Styles[[#This Row],[PT Default]],""))</f>
        <v/>
      </c>
      <c r="AN178" s="19"/>
      <c r="AO178" s="91"/>
      <c r="AP178" s="19" t="str">
        <f>IF(Table_Styles[[#This Row],[PR]]&lt;&gt;"",Table_Styles[[#This Row],[PR]],IF(Table_Styles[[#This Row],[PR Default]]&lt;&gt;"",Table_Styles[[#This Row],[PR Default]],""))</f>
        <v/>
      </c>
      <c r="AQ178" s="19"/>
      <c r="AR178" s="91"/>
      <c r="AS178" s="19" t="str">
        <f>IF(Table_Styles[[#This Row],[PB]]&lt;&gt;"",Table_Styles[[#This Row],[PB]],IF(Table_Styles[[#This Row],[PB Default]]&lt;&gt;"",Table_Styles[[#This Row],[PB Default]],""))</f>
        <v/>
      </c>
      <c r="AT178" s="19"/>
      <c r="AU178" s="91"/>
      <c r="AV178" s="19" t="str">
        <f>IF(Table_Styles[[#This Row],[PL]]&lt;&gt;"",Table_Styles[[#This Row],[PL]],IF(Table_Styles[[#This Row],[PL Default]]&lt;&gt;"",Table_Styles[[#This Row],[PL Default]],""))</f>
        <v/>
      </c>
      <c r="AW178" s="19"/>
      <c r="AX178" s="19"/>
      <c r="AY178" s="19" t="str">
        <f>IF(Table_Styles[[#This Row],[BT]]&lt;&gt;"",Table_Styles[[#This Row],[BT]],IF(Table_Styles[[#This Row],[BT Default]]&lt;&gt;"",Table_Styles[[#This Row],[BT Default]],""))</f>
        <v/>
      </c>
      <c r="AZ178" s="19"/>
      <c r="BA178" s="19"/>
      <c r="BB178" s="19" t="str">
        <f>IF(Table_Styles[[#This Row],[BR]]&lt;&gt;"",Table_Styles[[#This Row],[BR]],IF(Table_Styles[[#This Row],[BR Default]]&lt;&gt;"",Table_Styles[[#This Row],[BR Default]],""))</f>
        <v/>
      </c>
      <c r="BC178" s="19"/>
      <c r="BD178" s="19"/>
      <c r="BE178" s="19" t="str">
        <f>IF(Table_Styles[[#This Row],[BB]]&lt;&gt;"",Table_Styles[[#This Row],[BB]],IF(Table_Styles[[#This Row],[BB Default]]&lt;&gt;"",Table_Styles[[#This Row],[BB Default]],""))</f>
        <v/>
      </c>
      <c r="BF178" s="19"/>
      <c r="BG178" s="19"/>
      <c r="BH178" s="19" t="str">
        <f>IF(Table_Styles[[#This Row],[BL]]&lt;&gt;"",Table_Styles[[#This Row],[BL]],IF(Table_Styles[[#This Row],[BL Default]]&lt;&gt;"",Table_Styles[[#This Row],[BL Default]],""))</f>
        <v/>
      </c>
      <c r="BI178" s="19"/>
      <c r="BJ178" s="93" t="s">
        <v>428</v>
      </c>
      <c r="BK178" s="19" t="str">
        <f>IF(Table_Styles[[#This Row],[Width]]&lt;&gt;"",Table_Styles[[#This Row],[Width]],IF(Table_Styles[[#This Row],[Width Default]]&lt;&gt;"",Table_Styles[[#This Row],[Width Default]],""))</f>
        <v>100%</v>
      </c>
      <c r="BL178" s="19"/>
      <c r="BM178" s="19"/>
      <c r="BN178" s="19" t="str">
        <f>IF(Table_Styles[[#This Row],[Height]]&lt;&gt;"",Table_Styles[[#This Row],[Height]],IF(Table_Styles[[#This Row],[Height Default]]&lt;&gt;"",Table_Styles[[#This Row],[Height Default]],""))</f>
        <v/>
      </c>
      <c r="BO178" s="19"/>
      <c r="BP178" s="19"/>
      <c r="BQ178" s="19" t="str">
        <f>IF(Table_Styles[[#This Row],[Top]]&lt;&gt;"",Table_Styles[[#This Row],[Top]],IF(Table_Styles[[#This Row],[Top Default]]&lt;&gt;"",Table_Styles[[#This Row],[Top Default]],""))</f>
        <v/>
      </c>
      <c r="BR178" s="19"/>
      <c r="BS178" s="19"/>
      <c r="BT178" s="19" t="str">
        <f>IF(Table_Styles[[#This Row],[Right]]&lt;&gt;"",Table_Styles[[#This Row],[Right]],IF(Table_Styles[[#This Row],[Right Default]]&lt;&gt;"",Table_Styles[[#This Row],[Right Default]],""))</f>
        <v/>
      </c>
      <c r="BU178" s="19"/>
      <c r="BV178" s="19"/>
      <c r="BW178" s="19" t="str">
        <f>IF(Table_Styles[[#This Row],[Bottom]]&lt;&gt;"",Table_Styles[[#This Row],[Bottom]],IF(Table_Styles[[#This Row],[Bottom Default]]&lt;&gt;"",Table_Styles[[#This Row],[Bottom Default]],""))</f>
        <v/>
      </c>
      <c r="BX178" s="19"/>
      <c r="BY178" s="19"/>
      <c r="BZ178" s="19" t="str">
        <f>IF(Table_Styles[[#This Row],[Left]]&lt;&gt;"",Table_Styles[[#This Row],[Left]],IF(Table_Styles[[#This Row],[Left Default]]&lt;&gt;"",Table_Styles[[#This Row],[Left Default]],""))</f>
        <v/>
      </c>
      <c r="CA178" s="19"/>
      <c r="CB178" s="22" t="str">
        <f>IF(AND(Table_Styles[[#This Row],[Selector]]&lt;&gt;"",Table_Styles[[#This Row],[Font Family Used]]&lt;&gt;"",Table_Styles[[#This Row],[Font Weight Used]]&lt;&gt;""),Table_Styles[[#This Row],[Font Family Used]]&amp;" "&amp;Table_Styles[[#This Row],[Font Weight Used]],"")</f>
        <v/>
      </c>
      <c r="CC178" s="22" t="str">
        <f ca="1">IF(AND(Table_Styles[[#This Row],[Selector]],COUNTIF(OFFSET(CC:CC,0,0,ROW()-1,1),"="&amp;Table_Styles[[#This Row],[Font]])=0),Table_Styles[[#This Row],[Font]],"")</f>
        <v/>
      </c>
      <c r="CD178" s="22" t="str">
        <f ca="1">IF(Table_Styles[[#This Row],[Unique Font]]&lt;&gt;"",
"{""fontFamily"":"""&amp;Table_Styles[[#This Row],[Font Family Used]]&amp;""",""fontWeight"":"&amp;Table_Styles[[#This Row],[Font Weight Used]]&amp;"}","")</f>
        <v/>
      </c>
      <c r="CE17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20px;width: 100%</v>
      </c>
      <c r="CF178" s="22" t="str">
        <f>IF(AND(Table_Styles[[#This Row],[Selector]]&lt;&gt;"", Table_Styles[[#This Row],[Config Properties]]&lt;&gt;""),
Table_Styles[[#This Row],[Selector]]&amp;" { "&amp;Table_Styles[[#This Row],[Config Properties]]&amp;" }","")</f>
        <v>#sidebar .body nav .btn { margin-top: 20px;width: 100% }</v>
      </c>
      <c r="CG178" s="22" t="str">
        <f xml:space="preserve">
SUBSTITUTE(SUBSTITUTE(SUBSTITUTE(SUBSTITUTE(SUBSTITUTE(SUBSTITUTE(SUBSTITUTE(SUBSTITUTE(Table_Styles[[#This Row],[Config]],
" {","{"),
"{ ","{"),
" }","}"),
"} ","}"),
" ,",","),
", ",","),
" :",":"),
": ",":")</f>
        <v>#sidebar .body nav .btn{margin-top:20px;width:100%}</v>
      </c>
    </row>
    <row r="179" spans="2:85" ht="21" customHeight="1">
      <c r="B179" s="89" t="s">
        <v>444</v>
      </c>
      <c r="C179" s="44" t="s">
        <v>488</v>
      </c>
      <c r="D179" s="19"/>
      <c r="E179" s="19"/>
      <c r="F179" s="19" t="str">
        <f>IF(Table_Styles[[#This Row],[Font Family]]&lt;&gt;"",Table_Styles[[#This Row],[Font Family]],IF(Table_Styles[[#This Row],[Font Family Default]]&lt;&gt;"",Table_Styles[[#This Row],[Font Family Default]],""))</f>
        <v/>
      </c>
      <c r="G179" s="19"/>
      <c r="H179" s="19"/>
      <c r="I179" s="19" t="str">
        <f>IF(Table_Styles[[#This Row],[Font Size]]&lt;&gt;"",Table_Styles[[#This Row],[Font Size]],IF(Table_Styles[[#This Row],[Font Size Default]]&lt;&gt;"",Table_Styles[[#This Row],[Font Size Default]],""))</f>
        <v/>
      </c>
      <c r="J179" s="19"/>
      <c r="K179" s="19"/>
      <c r="L179" s="19" t="str">
        <f>IF(Table_Styles[[#This Row],[Font Weight]]&lt;&gt;"",Table_Styles[[#This Row],[Font Weight]],IF(Table_Styles[[#This Row],[Font Weight Default]]&lt;&gt;"",Table_Styles[[#This Row],[Font Weight Default]],""))</f>
        <v/>
      </c>
      <c r="M179" s="19"/>
      <c r="N179" s="19"/>
      <c r="O179" s="19" t="str">
        <f>IF(Table_Styles[[#This Row],[Colour]]&lt;&gt;"",Table_Styles[[#This Row],[Colour]],IF(Table_Styles[[#This Row],[Colour Default]]&lt;&gt;"",Table_Styles[[#This Row],[Colour Default]],""))</f>
        <v/>
      </c>
      <c r="P179" s="19"/>
      <c r="Q179" s="19"/>
      <c r="R179" s="19" t="str">
        <f>IF(Table_Styles[[#This Row],[Background]]&lt;&gt;"",Table_Styles[[#This Row],[Background]],IF(Table_Styles[[#This Row],[Background Default]]&lt;&gt;"",Table_Styles[[#This Row],[Background Default]],""))</f>
        <v/>
      </c>
      <c r="S179" s="19"/>
      <c r="T179" s="19"/>
      <c r="U179" s="19" t="str">
        <f>IF(Table_Styles[[#This Row],[Border]]&lt;&gt;"",Table_Styles[[#This Row],[Border]],IF(Table_Styles[[#This Row],[Border Default]]&lt;&gt;"",Table_Styles[[#This Row],[Border Default]],""))</f>
        <v/>
      </c>
      <c r="V179" s="19"/>
      <c r="W179" s="19"/>
      <c r="X179" s="19" t="str">
        <f>IF(Table_Styles[[#This Row],[Border Radius]]&lt;&gt;"",Table_Styles[[#This Row],[Border Radius]],IF(Table_Styles[[#This Row],[Border Radius Default]]&lt;&gt;"",Table_Styles[[#This Row],[Border Radius Default]],""))</f>
        <v/>
      </c>
      <c r="Y179" s="19"/>
      <c r="Z179" s="19"/>
      <c r="AA179" s="19" t="str">
        <f>IF(Table_Styles[[#This Row],[MT]]&lt;&gt;"",Table_Styles[[#This Row],[MT]],IF(Table_Styles[[#This Row],[MT Default]]&lt;&gt;"",Table_Styles[[#This Row],[MT Default]],""))</f>
        <v/>
      </c>
      <c r="AB179" s="19"/>
      <c r="AC179" s="19"/>
      <c r="AD179" s="19" t="str">
        <f>IF(Table_Styles[[#This Row],[MR]]&lt;&gt;"",Table_Styles[[#This Row],[MR]],IF(Table_Styles[[#This Row],[MR Default]]&lt;&gt;"",Table_Styles[[#This Row],[MR Default]],""))</f>
        <v/>
      </c>
      <c r="AE179" s="19"/>
      <c r="AF179" s="19"/>
      <c r="AG179" s="19" t="str">
        <f>IF(Table_Styles[[#This Row],[MB]]&lt;&gt;"",Table_Styles[[#This Row],[MB]],IF(Table_Styles[[#This Row],[MB Default]]&lt;&gt;"",Table_Styles[[#This Row],[MB Default]],""))</f>
        <v/>
      </c>
      <c r="AH179" s="19"/>
      <c r="AI179" s="19"/>
      <c r="AJ179" s="19" t="str">
        <f>IF(Table_Styles[[#This Row],[ML]]&lt;&gt;"",Table_Styles[[#This Row],[ML]],IF(Table_Styles[[#This Row],[ML Default]]&lt;&gt;"",Table_Styles[[#This Row],[ML Default]],""))</f>
        <v/>
      </c>
      <c r="AK179" s="19"/>
      <c r="AL179" s="19"/>
      <c r="AM179" s="19" t="str">
        <f>IF(Table_Styles[[#This Row],[PT]]&lt;&gt;"",Table_Styles[[#This Row],[PT]],IF(Table_Styles[[#This Row],[PT Default]]&lt;&gt;"",Table_Styles[[#This Row],[PT Default]],""))</f>
        <v/>
      </c>
      <c r="AN179" s="19"/>
      <c r="AO179" s="19"/>
      <c r="AP179" s="19" t="str">
        <f>IF(Table_Styles[[#This Row],[PR]]&lt;&gt;"",Table_Styles[[#This Row],[PR]],IF(Table_Styles[[#This Row],[PR Default]]&lt;&gt;"",Table_Styles[[#This Row],[PR Default]],""))</f>
        <v/>
      </c>
      <c r="AQ179" s="19"/>
      <c r="AR179" s="19"/>
      <c r="AS179" s="19" t="str">
        <f>IF(Table_Styles[[#This Row],[PB]]&lt;&gt;"",Table_Styles[[#This Row],[PB]],IF(Table_Styles[[#This Row],[PB Default]]&lt;&gt;"",Table_Styles[[#This Row],[PB Default]],""))</f>
        <v/>
      </c>
      <c r="AT179" s="19"/>
      <c r="AU179" s="19"/>
      <c r="AV179" s="19" t="str">
        <f>IF(Table_Styles[[#This Row],[PL]]&lt;&gt;"",Table_Styles[[#This Row],[PL]],IF(Table_Styles[[#This Row],[PL Default]]&lt;&gt;"",Table_Styles[[#This Row],[PL Default]],""))</f>
        <v/>
      </c>
      <c r="AW179" s="19"/>
      <c r="AX179" s="19"/>
      <c r="AY179" s="19" t="str">
        <f>IF(Table_Styles[[#This Row],[BT]]&lt;&gt;"",Table_Styles[[#This Row],[BT]],IF(Table_Styles[[#This Row],[BT Default]]&lt;&gt;"",Table_Styles[[#This Row],[BT Default]],""))</f>
        <v/>
      </c>
      <c r="AZ179" s="19"/>
      <c r="BA179" s="19"/>
      <c r="BB179" s="19" t="str">
        <f>IF(Table_Styles[[#This Row],[BR]]&lt;&gt;"",Table_Styles[[#This Row],[BR]],IF(Table_Styles[[#This Row],[BR Default]]&lt;&gt;"",Table_Styles[[#This Row],[BR Default]],""))</f>
        <v/>
      </c>
      <c r="BC179" s="19"/>
      <c r="BD179" s="19"/>
      <c r="BE179" s="19" t="str">
        <f>IF(Table_Styles[[#This Row],[BB]]&lt;&gt;"",Table_Styles[[#This Row],[BB]],IF(Table_Styles[[#This Row],[BB Default]]&lt;&gt;"",Table_Styles[[#This Row],[BB Default]],""))</f>
        <v/>
      </c>
      <c r="BF179" s="19"/>
      <c r="BG179" s="19"/>
      <c r="BH179" s="19" t="str">
        <f>IF(Table_Styles[[#This Row],[BL]]&lt;&gt;"",Table_Styles[[#This Row],[BL]],IF(Table_Styles[[#This Row],[BL Default]]&lt;&gt;"",Table_Styles[[#This Row],[BL Default]],""))</f>
        <v/>
      </c>
      <c r="BI179" s="19"/>
      <c r="BJ179" s="41"/>
      <c r="BK179" s="19" t="str">
        <f>IF(Table_Styles[[#This Row],[Width]]&lt;&gt;"",Table_Styles[[#This Row],[Width]],IF(Table_Styles[[#This Row],[Width Default]]&lt;&gt;"",Table_Styles[[#This Row],[Width Default]],""))</f>
        <v/>
      </c>
      <c r="BL179" s="19"/>
      <c r="BM179" s="19"/>
      <c r="BN179" s="19" t="str">
        <f>IF(Table_Styles[[#This Row],[Height]]&lt;&gt;"",Table_Styles[[#This Row],[Height]],IF(Table_Styles[[#This Row],[Height Default]]&lt;&gt;"",Table_Styles[[#This Row],[Height Default]],""))</f>
        <v/>
      </c>
      <c r="BO179" s="19"/>
      <c r="BP179" s="19"/>
      <c r="BQ179" s="19" t="str">
        <f>IF(Table_Styles[[#This Row],[Top]]&lt;&gt;"",Table_Styles[[#This Row],[Top]],IF(Table_Styles[[#This Row],[Top Default]]&lt;&gt;"",Table_Styles[[#This Row],[Top Default]],""))</f>
        <v/>
      </c>
      <c r="BR179" s="19"/>
      <c r="BS179" s="19"/>
      <c r="BT179" s="19" t="str">
        <f>IF(Table_Styles[[#This Row],[Right]]&lt;&gt;"",Table_Styles[[#This Row],[Right]],IF(Table_Styles[[#This Row],[Right Default]]&lt;&gt;"",Table_Styles[[#This Row],[Right Default]],""))</f>
        <v/>
      </c>
      <c r="BU179" s="19"/>
      <c r="BV179" s="19"/>
      <c r="BW179" s="19" t="str">
        <f>IF(Table_Styles[[#This Row],[Bottom]]&lt;&gt;"",Table_Styles[[#This Row],[Bottom]],IF(Table_Styles[[#This Row],[Bottom Default]]&lt;&gt;"",Table_Styles[[#This Row],[Bottom Default]],""))</f>
        <v/>
      </c>
      <c r="BX179" s="19"/>
      <c r="BY179" s="19"/>
      <c r="BZ179" s="19" t="str">
        <f>IF(Table_Styles[[#This Row],[Left]]&lt;&gt;"",Table_Styles[[#This Row],[Left]],IF(Table_Styles[[#This Row],[Left Default]]&lt;&gt;"",Table_Styles[[#This Row],[Left Default]],""))</f>
        <v/>
      </c>
      <c r="CA179" s="19"/>
      <c r="CB179" s="22" t="str">
        <f>IF(AND(Table_Styles[[#This Row],[Selector]]&lt;&gt;"",Table_Styles[[#This Row],[Font Family Used]]&lt;&gt;"",Table_Styles[[#This Row],[Font Weight Used]]&lt;&gt;""),Table_Styles[[#This Row],[Font Family Used]]&amp;" "&amp;Table_Styles[[#This Row],[Font Weight Used]],"")</f>
        <v/>
      </c>
      <c r="CC179" s="22" t="str">
        <f ca="1">IF(AND(Table_Styles[[#This Row],[Selector]],COUNTIF(OFFSET(CC:CC,0,0,ROW()-1,1),"="&amp;Table_Styles[[#This Row],[Font]])=0),Table_Styles[[#This Row],[Font]],"")</f>
        <v/>
      </c>
      <c r="CD179" s="22" t="str">
        <f ca="1">IF(Table_Styles[[#This Row],[Unique Font]]&lt;&gt;"",
"{""fontFamily"":"""&amp;Table_Styles[[#This Row],[Font Family Used]]&amp;""",""fontWeight"":"&amp;Table_Styles[[#This Row],[Font Weight Used]]&amp;"}","")</f>
        <v/>
      </c>
      <c r="CE17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79" s="22" t="str">
        <f>IF(AND(Table_Styles[[#This Row],[Selector]]&lt;&gt;"", Table_Styles[[#This Row],[Config Properties]]&lt;&gt;""),
Table_Styles[[#This Row],[Selector]]&amp;" { "&amp;Table_Styles[[#This Row],[Config Properties]]&amp;" }","")</f>
        <v/>
      </c>
      <c r="CG179" s="22" t="str">
        <f xml:space="preserve">
SUBSTITUTE(SUBSTITUTE(SUBSTITUTE(SUBSTITUTE(SUBSTITUTE(SUBSTITUTE(SUBSTITUTE(SUBSTITUTE(Table_Styles[[#This Row],[Config]],
" {","{"),
"{ ","{"),
" }","}"),
"} ","}"),
" ,",","),
", ",","),
" :",":"),
": ",":")</f>
        <v/>
      </c>
    </row>
    <row r="180" spans="2:85" ht="21" customHeight="1">
      <c r="B180" s="89" t="s">
        <v>446</v>
      </c>
      <c r="C180" s="44" t="s">
        <v>489</v>
      </c>
      <c r="D180" s="19"/>
      <c r="E180" s="19"/>
      <c r="F180" s="19" t="str">
        <f>IF(Table_Styles[[#This Row],[Font Family]]&lt;&gt;"",Table_Styles[[#This Row],[Font Family]],IF(Table_Styles[[#This Row],[Font Family Default]]&lt;&gt;"",Table_Styles[[#This Row],[Font Family Default]],""))</f>
        <v/>
      </c>
      <c r="G180" s="19"/>
      <c r="H180" s="19"/>
      <c r="I180" s="19" t="str">
        <f>IF(Table_Styles[[#This Row],[Font Size]]&lt;&gt;"",Table_Styles[[#This Row],[Font Size]],IF(Table_Styles[[#This Row],[Font Size Default]]&lt;&gt;"",Table_Styles[[#This Row],[Font Size Default]],""))</f>
        <v/>
      </c>
      <c r="J180" s="19"/>
      <c r="K180" s="19"/>
      <c r="L180" s="19" t="str">
        <f>IF(Table_Styles[[#This Row],[Font Weight]]&lt;&gt;"",Table_Styles[[#This Row],[Font Weight]],IF(Table_Styles[[#This Row],[Font Weight Default]]&lt;&gt;"",Table_Styles[[#This Row],[Font Weight Default]],""))</f>
        <v/>
      </c>
      <c r="M180" s="19"/>
      <c r="N180" s="19"/>
      <c r="O180" s="19" t="str">
        <f>IF(Table_Styles[[#This Row],[Colour]]&lt;&gt;"",Table_Styles[[#This Row],[Colour]],IF(Table_Styles[[#This Row],[Colour Default]]&lt;&gt;"",Table_Styles[[#This Row],[Colour Default]],""))</f>
        <v/>
      </c>
      <c r="P180" s="19"/>
      <c r="Q180" s="19"/>
      <c r="R180" s="19" t="str">
        <f>IF(Table_Styles[[#This Row],[Background]]&lt;&gt;"",Table_Styles[[#This Row],[Background]],IF(Table_Styles[[#This Row],[Background Default]]&lt;&gt;"",Table_Styles[[#This Row],[Background Default]],""))</f>
        <v/>
      </c>
      <c r="S180" s="19"/>
      <c r="T180" s="19"/>
      <c r="U180" s="19" t="str">
        <f>IF(Table_Styles[[#This Row],[Border]]&lt;&gt;"",Table_Styles[[#This Row],[Border]],IF(Table_Styles[[#This Row],[Border Default]]&lt;&gt;"",Table_Styles[[#This Row],[Border Default]],""))</f>
        <v/>
      </c>
      <c r="V180" s="19"/>
      <c r="W180" s="19"/>
      <c r="X180" s="19" t="str">
        <f>IF(Table_Styles[[#This Row],[Border Radius]]&lt;&gt;"",Table_Styles[[#This Row],[Border Radius]],IF(Table_Styles[[#This Row],[Border Radius Default]]&lt;&gt;"",Table_Styles[[#This Row],[Border Radius Default]],""))</f>
        <v/>
      </c>
      <c r="Y180" s="19"/>
      <c r="Z180" s="19"/>
      <c r="AA180" s="19" t="str">
        <f>IF(Table_Styles[[#This Row],[MT]]&lt;&gt;"",Table_Styles[[#This Row],[MT]],IF(Table_Styles[[#This Row],[MT Default]]&lt;&gt;"",Table_Styles[[#This Row],[MT Default]],""))</f>
        <v/>
      </c>
      <c r="AB180" s="19"/>
      <c r="AC180" s="19"/>
      <c r="AD180" s="19" t="str">
        <f>IF(Table_Styles[[#This Row],[MR]]&lt;&gt;"",Table_Styles[[#This Row],[MR]],IF(Table_Styles[[#This Row],[MR Default]]&lt;&gt;"",Table_Styles[[#This Row],[MR Default]],""))</f>
        <v/>
      </c>
      <c r="AE180" s="19"/>
      <c r="AF180" s="19"/>
      <c r="AG180" s="19" t="str">
        <f>IF(Table_Styles[[#This Row],[MB]]&lt;&gt;"",Table_Styles[[#This Row],[MB]],IF(Table_Styles[[#This Row],[MB Default]]&lt;&gt;"",Table_Styles[[#This Row],[MB Default]],""))</f>
        <v/>
      </c>
      <c r="AH180" s="19"/>
      <c r="AI180" s="19"/>
      <c r="AJ180" s="19" t="str">
        <f>IF(Table_Styles[[#This Row],[ML]]&lt;&gt;"",Table_Styles[[#This Row],[ML]],IF(Table_Styles[[#This Row],[ML Default]]&lt;&gt;"",Table_Styles[[#This Row],[ML Default]],""))</f>
        <v/>
      </c>
      <c r="AK180" s="19"/>
      <c r="AL180" s="19"/>
      <c r="AM180" s="19" t="str">
        <f>IF(Table_Styles[[#This Row],[PT]]&lt;&gt;"",Table_Styles[[#This Row],[PT]],IF(Table_Styles[[#This Row],[PT Default]]&lt;&gt;"",Table_Styles[[#This Row],[PT Default]],""))</f>
        <v/>
      </c>
      <c r="AN180" s="19"/>
      <c r="AO180" s="19"/>
      <c r="AP180" s="19" t="str">
        <f>IF(Table_Styles[[#This Row],[PR]]&lt;&gt;"",Table_Styles[[#This Row],[PR]],IF(Table_Styles[[#This Row],[PR Default]]&lt;&gt;"",Table_Styles[[#This Row],[PR Default]],""))</f>
        <v/>
      </c>
      <c r="AQ180" s="19"/>
      <c r="AR180" s="19"/>
      <c r="AS180" s="19" t="str">
        <f>IF(Table_Styles[[#This Row],[PB]]&lt;&gt;"",Table_Styles[[#This Row],[PB]],IF(Table_Styles[[#This Row],[PB Default]]&lt;&gt;"",Table_Styles[[#This Row],[PB Default]],""))</f>
        <v/>
      </c>
      <c r="AT180" s="19"/>
      <c r="AU180" s="19"/>
      <c r="AV180" s="19" t="str">
        <f>IF(Table_Styles[[#This Row],[PL]]&lt;&gt;"",Table_Styles[[#This Row],[PL]],IF(Table_Styles[[#This Row],[PL Default]]&lt;&gt;"",Table_Styles[[#This Row],[PL Default]],""))</f>
        <v/>
      </c>
      <c r="AW180" s="19"/>
      <c r="AX180" s="19"/>
      <c r="AY180" s="19" t="str">
        <f>IF(Table_Styles[[#This Row],[BT]]&lt;&gt;"",Table_Styles[[#This Row],[BT]],IF(Table_Styles[[#This Row],[BT Default]]&lt;&gt;"",Table_Styles[[#This Row],[BT Default]],""))</f>
        <v/>
      </c>
      <c r="AZ180" s="19"/>
      <c r="BA180" s="19"/>
      <c r="BB180" s="19" t="str">
        <f>IF(Table_Styles[[#This Row],[BR]]&lt;&gt;"",Table_Styles[[#This Row],[BR]],IF(Table_Styles[[#This Row],[BR Default]]&lt;&gt;"",Table_Styles[[#This Row],[BR Default]],""))</f>
        <v/>
      </c>
      <c r="BC180" s="19"/>
      <c r="BD180" s="19"/>
      <c r="BE180" s="19" t="str">
        <f>IF(Table_Styles[[#This Row],[BB]]&lt;&gt;"",Table_Styles[[#This Row],[BB]],IF(Table_Styles[[#This Row],[BB Default]]&lt;&gt;"",Table_Styles[[#This Row],[BB Default]],""))</f>
        <v/>
      </c>
      <c r="BF180" s="19"/>
      <c r="BG180" s="19"/>
      <c r="BH180" s="19" t="str">
        <f>IF(Table_Styles[[#This Row],[BL]]&lt;&gt;"",Table_Styles[[#This Row],[BL]],IF(Table_Styles[[#This Row],[BL Default]]&lt;&gt;"",Table_Styles[[#This Row],[BL Default]],""))</f>
        <v/>
      </c>
      <c r="BI180" s="19"/>
      <c r="BJ180" s="41"/>
      <c r="BK180" s="19" t="str">
        <f>IF(Table_Styles[[#This Row],[Width]]&lt;&gt;"",Table_Styles[[#This Row],[Width]],IF(Table_Styles[[#This Row],[Width Default]]&lt;&gt;"",Table_Styles[[#This Row],[Width Default]],""))</f>
        <v/>
      </c>
      <c r="BL180" s="19"/>
      <c r="BM180" s="19"/>
      <c r="BN180" s="19" t="str">
        <f>IF(Table_Styles[[#This Row],[Height]]&lt;&gt;"",Table_Styles[[#This Row],[Height]],IF(Table_Styles[[#This Row],[Height Default]]&lt;&gt;"",Table_Styles[[#This Row],[Height Default]],""))</f>
        <v/>
      </c>
      <c r="BO180" s="19"/>
      <c r="BP180" s="19"/>
      <c r="BQ180" s="19" t="str">
        <f>IF(Table_Styles[[#This Row],[Top]]&lt;&gt;"",Table_Styles[[#This Row],[Top]],IF(Table_Styles[[#This Row],[Top Default]]&lt;&gt;"",Table_Styles[[#This Row],[Top Default]],""))</f>
        <v/>
      </c>
      <c r="BR180" s="19"/>
      <c r="BS180" s="19"/>
      <c r="BT180" s="19" t="str">
        <f>IF(Table_Styles[[#This Row],[Right]]&lt;&gt;"",Table_Styles[[#This Row],[Right]],IF(Table_Styles[[#This Row],[Right Default]]&lt;&gt;"",Table_Styles[[#This Row],[Right Default]],""))</f>
        <v/>
      </c>
      <c r="BU180" s="19"/>
      <c r="BV180" s="19"/>
      <c r="BW180" s="19" t="str">
        <f>IF(Table_Styles[[#This Row],[Bottom]]&lt;&gt;"",Table_Styles[[#This Row],[Bottom]],IF(Table_Styles[[#This Row],[Bottom Default]]&lt;&gt;"",Table_Styles[[#This Row],[Bottom Default]],""))</f>
        <v/>
      </c>
      <c r="BX180" s="19"/>
      <c r="BY180" s="19"/>
      <c r="BZ180" s="19" t="str">
        <f>IF(Table_Styles[[#This Row],[Left]]&lt;&gt;"",Table_Styles[[#This Row],[Left]],IF(Table_Styles[[#This Row],[Left Default]]&lt;&gt;"",Table_Styles[[#This Row],[Left Default]],""))</f>
        <v/>
      </c>
      <c r="CA180" s="19"/>
      <c r="CB180" s="22" t="str">
        <f>IF(AND(Table_Styles[[#This Row],[Selector]]&lt;&gt;"",Table_Styles[[#This Row],[Font Family Used]]&lt;&gt;"",Table_Styles[[#This Row],[Font Weight Used]]&lt;&gt;""),Table_Styles[[#This Row],[Font Family Used]]&amp;" "&amp;Table_Styles[[#This Row],[Font Weight Used]],"")</f>
        <v/>
      </c>
      <c r="CC180" s="22" t="str">
        <f ca="1">IF(AND(Table_Styles[[#This Row],[Selector]],COUNTIF(OFFSET(CC:CC,0,0,ROW()-1,1),"="&amp;Table_Styles[[#This Row],[Font]])=0),Table_Styles[[#This Row],[Font]],"")</f>
        <v/>
      </c>
      <c r="CD180" s="22" t="str">
        <f ca="1">IF(Table_Styles[[#This Row],[Unique Font]]&lt;&gt;"",
"{""fontFamily"":"""&amp;Table_Styles[[#This Row],[Font Family Used]]&amp;""",""fontWeight"":"&amp;Table_Styles[[#This Row],[Font Weight Used]]&amp;"}","")</f>
        <v/>
      </c>
      <c r="CE18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80" s="22" t="str">
        <f>IF(AND(Table_Styles[[#This Row],[Selector]]&lt;&gt;"", Table_Styles[[#This Row],[Config Properties]]&lt;&gt;""),
Table_Styles[[#This Row],[Selector]]&amp;" { "&amp;Table_Styles[[#This Row],[Config Properties]]&amp;" }","")</f>
        <v/>
      </c>
      <c r="CG180" s="22" t="str">
        <f xml:space="preserve">
SUBSTITUTE(SUBSTITUTE(SUBSTITUTE(SUBSTITUTE(SUBSTITUTE(SUBSTITUTE(SUBSTITUTE(SUBSTITUTE(Table_Styles[[#This Row],[Config]],
" {","{"),
"{ ","{"),
" }","}"),
"} ","}"),
" ,",","),
", ",","),
" :",":"),
": ",":")</f>
        <v/>
      </c>
    </row>
    <row r="181" spans="2:85" ht="21" customHeight="1">
      <c r="B181" s="89" t="s">
        <v>448</v>
      </c>
      <c r="C181" s="44" t="s">
        <v>490</v>
      </c>
      <c r="D181" s="19"/>
      <c r="E181" s="19"/>
      <c r="F181" s="19" t="str">
        <f>IF(Table_Styles[[#This Row],[Font Family]]&lt;&gt;"",Table_Styles[[#This Row],[Font Family]],IF(Table_Styles[[#This Row],[Font Family Default]]&lt;&gt;"",Table_Styles[[#This Row],[Font Family Default]],""))</f>
        <v/>
      </c>
      <c r="G181" s="19"/>
      <c r="H181" s="19"/>
      <c r="I181" s="19" t="str">
        <f>IF(Table_Styles[[#This Row],[Font Size]]&lt;&gt;"",Table_Styles[[#This Row],[Font Size]],IF(Table_Styles[[#This Row],[Font Size Default]]&lt;&gt;"",Table_Styles[[#This Row],[Font Size Default]],""))</f>
        <v/>
      </c>
      <c r="J181" s="19"/>
      <c r="K181" s="19"/>
      <c r="L181" s="19" t="str">
        <f>IF(Table_Styles[[#This Row],[Font Weight]]&lt;&gt;"",Table_Styles[[#This Row],[Font Weight]],IF(Table_Styles[[#This Row],[Font Weight Default]]&lt;&gt;"",Table_Styles[[#This Row],[Font Weight Default]],""))</f>
        <v/>
      </c>
      <c r="M181" s="19"/>
      <c r="N181" s="19"/>
      <c r="O181" s="19" t="str">
        <f>IF(Table_Styles[[#This Row],[Colour]]&lt;&gt;"",Table_Styles[[#This Row],[Colour]],IF(Table_Styles[[#This Row],[Colour Default]]&lt;&gt;"",Table_Styles[[#This Row],[Colour Default]],""))</f>
        <v/>
      </c>
      <c r="P181" s="19"/>
      <c r="Q181" s="19"/>
      <c r="R181" s="19" t="str">
        <f>IF(Table_Styles[[#This Row],[Background]]&lt;&gt;"",Table_Styles[[#This Row],[Background]],IF(Table_Styles[[#This Row],[Background Default]]&lt;&gt;"",Table_Styles[[#This Row],[Background Default]],""))</f>
        <v/>
      </c>
      <c r="S181" s="19"/>
      <c r="T181" s="19"/>
      <c r="U181" s="19" t="str">
        <f>IF(Table_Styles[[#This Row],[Border]]&lt;&gt;"",Table_Styles[[#This Row],[Border]],IF(Table_Styles[[#This Row],[Border Default]]&lt;&gt;"",Table_Styles[[#This Row],[Border Default]],""))</f>
        <v/>
      </c>
      <c r="V181" s="19"/>
      <c r="W181" s="19"/>
      <c r="X181" s="19" t="str">
        <f>IF(Table_Styles[[#This Row],[Border Radius]]&lt;&gt;"",Table_Styles[[#This Row],[Border Radius]],IF(Table_Styles[[#This Row],[Border Radius Default]]&lt;&gt;"",Table_Styles[[#This Row],[Border Radius Default]],""))</f>
        <v/>
      </c>
      <c r="Y181" s="19"/>
      <c r="Z181" s="19"/>
      <c r="AA181" s="19" t="str">
        <f>IF(Table_Styles[[#This Row],[MT]]&lt;&gt;"",Table_Styles[[#This Row],[MT]],IF(Table_Styles[[#This Row],[MT Default]]&lt;&gt;"",Table_Styles[[#This Row],[MT Default]],""))</f>
        <v/>
      </c>
      <c r="AB181" s="19"/>
      <c r="AC181" s="19"/>
      <c r="AD181" s="19" t="str">
        <f>IF(Table_Styles[[#This Row],[MR]]&lt;&gt;"",Table_Styles[[#This Row],[MR]],IF(Table_Styles[[#This Row],[MR Default]]&lt;&gt;"",Table_Styles[[#This Row],[MR Default]],""))</f>
        <v/>
      </c>
      <c r="AE181" s="19"/>
      <c r="AF181" s="19"/>
      <c r="AG181" s="19" t="str">
        <f>IF(Table_Styles[[#This Row],[MB]]&lt;&gt;"",Table_Styles[[#This Row],[MB]],IF(Table_Styles[[#This Row],[MB Default]]&lt;&gt;"",Table_Styles[[#This Row],[MB Default]],""))</f>
        <v/>
      </c>
      <c r="AH181" s="19"/>
      <c r="AI181" s="19"/>
      <c r="AJ181" s="19" t="str">
        <f>IF(Table_Styles[[#This Row],[ML]]&lt;&gt;"",Table_Styles[[#This Row],[ML]],IF(Table_Styles[[#This Row],[ML Default]]&lt;&gt;"",Table_Styles[[#This Row],[ML Default]],""))</f>
        <v/>
      </c>
      <c r="AK181" s="19"/>
      <c r="AL181" s="19"/>
      <c r="AM181" s="19" t="str">
        <f>IF(Table_Styles[[#This Row],[PT]]&lt;&gt;"",Table_Styles[[#This Row],[PT]],IF(Table_Styles[[#This Row],[PT Default]]&lt;&gt;"",Table_Styles[[#This Row],[PT Default]],""))</f>
        <v/>
      </c>
      <c r="AN181" s="19"/>
      <c r="AO181" s="19"/>
      <c r="AP181" s="19" t="str">
        <f>IF(Table_Styles[[#This Row],[PR]]&lt;&gt;"",Table_Styles[[#This Row],[PR]],IF(Table_Styles[[#This Row],[PR Default]]&lt;&gt;"",Table_Styles[[#This Row],[PR Default]],""))</f>
        <v/>
      </c>
      <c r="AQ181" s="19"/>
      <c r="AR181" s="19"/>
      <c r="AS181" s="19" t="str">
        <f>IF(Table_Styles[[#This Row],[PB]]&lt;&gt;"",Table_Styles[[#This Row],[PB]],IF(Table_Styles[[#This Row],[PB Default]]&lt;&gt;"",Table_Styles[[#This Row],[PB Default]],""))</f>
        <v/>
      </c>
      <c r="AT181" s="19"/>
      <c r="AU181" s="19"/>
      <c r="AV181" s="19" t="str">
        <f>IF(Table_Styles[[#This Row],[PL]]&lt;&gt;"",Table_Styles[[#This Row],[PL]],IF(Table_Styles[[#This Row],[PL Default]]&lt;&gt;"",Table_Styles[[#This Row],[PL Default]],""))</f>
        <v/>
      </c>
      <c r="AW181" s="19"/>
      <c r="AX181" s="19"/>
      <c r="AY181" s="19" t="str">
        <f>IF(Table_Styles[[#This Row],[BT]]&lt;&gt;"",Table_Styles[[#This Row],[BT]],IF(Table_Styles[[#This Row],[BT Default]]&lt;&gt;"",Table_Styles[[#This Row],[BT Default]],""))</f>
        <v/>
      </c>
      <c r="AZ181" s="19"/>
      <c r="BA181" s="19"/>
      <c r="BB181" s="19" t="str">
        <f>IF(Table_Styles[[#This Row],[BR]]&lt;&gt;"",Table_Styles[[#This Row],[BR]],IF(Table_Styles[[#This Row],[BR Default]]&lt;&gt;"",Table_Styles[[#This Row],[BR Default]],""))</f>
        <v/>
      </c>
      <c r="BC181" s="19"/>
      <c r="BD181" s="19"/>
      <c r="BE181" s="19" t="str">
        <f>IF(Table_Styles[[#This Row],[BB]]&lt;&gt;"",Table_Styles[[#This Row],[BB]],IF(Table_Styles[[#This Row],[BB Default]]&lt;&gt;"",Table_Styles[[#This Row],[BB Default]],""))</f>
        <v/>
      </c>
      <c r="BF181" s="19"/>
      <c r="BG181" s="19"/>
      <c r="BH181" s="19" t="str">
        <f>IF(Table_Styles[[#This Row],[BL]]&lt;&gt;"",Table_Styles[[#This Row],[BL]],IF(Table_Styles[[#This Row],[BL Default]]&lt;&gt;"",Table_Styles[[#This Row],[BL Default]],""))</f>
        <v/>
      </c>
      <c r="BI181" s="19"/>
      <c r="BJ181" s="41"/>
      <c r="BK181" s="19" t="str">
        <f>IF(Table_Styles[[#This Row],[Width]]&lt;&gt;"",Table_Styles[[#This Row],[Width]],IF(Table_Styles[[#This Row],[Width Default]]&lt;&gt;"",Table_Styles[[#This Row],[Width Default]],""))</f>
        <v/>
      </c>
      <c r="BL181" s="19"/>
      <c r="BM181" s="19"/>
      <c r="BN181" s="19" t="str">
        <f>IF(Table_Styles[[#This Row],[Height]]&lt;&gt;"",Table_Styles[[#This Row],[Height]],IF(Table_Styles[[#This Row],[Height Default]]&lt;&gt;"",Table_Styles[[#This Row],[Height Default]],""))</f>
        <v/>
      </c>
      <c r="BO181" s="19"/>
      <c r="BP181" s="19"/>
      <c r="BQ181" s="19" t="str">
        <f>IF(Table_Styles[[#This Row],[Top]]&lt;&gt;"",Table_Styles[[#This Row],[Top]],IF(Table_Styles[[#This Row],[Top Default]]&lt;&gt;"",Table_Styles[[#This Row],[Top Default]],""))</f>
        <v/>
      </c>
      <c r="BR181" s="19"/>
      <c r="BS181" s="19"/>
      <c r="BT181" s="19" t="str">
        <f>IF(Table_Styles[[#This Row],[Right]]&lt;&gt;"",Table_Styles[[#This Row],[Right]],IF(Table_Styles[[#This Row],[Right Default]]&lt;&gt;"",Table_Styles[[#This Row],[Right Default]],""))</f>
        <v/>
      </c>
      <c r="BU181" s="19"/>
      <c r="BV181" s="19"/>
      <c r="BW181" s="19" t="str">
        <f>IF(Table_Styles[[#This Row],[Bottom]]&lt;&gt;"",Table_Styles[[#This Row],[Bottom]],IF(Table_Styles[[#This Row],[Bottom Default]]&lt;&gt;"",Table_Styles[[#This Row],[Bottom Default]],""))</f>
        <v/>
      </c>
      <c r="BX181" s="19"/>
      <c r="BY181" s="19"/>
      <c r="BZ181" s="19" t="str">
        <f>IF(Table_Styles[[#This Row],[Left]]&lt;&gt;"",Table_Styles[[#This Row],[Left]],IF(Table_Styles[[#This Row],[Left Default]]&lt;&gt;"",Table_Styles[[#This Row],[Left Default]],""))</f>
        <v/>
      </c>
      <c r="CA181" s="19"/>
      <c r="CB181" s="22" t="str">
        <f>IF(AND(Table_Styles[[#This Row],[Selector]]&lt;&gt;"",Table_Styles[[#This Row],[Font Family Used]]&lt;&gt;"",Table_Styles[[#This Row],[Font Weight Used]]&lt;&gt;""),Table_Styles[[#This Row],[Font Family Used]]&amp;" "&amp;Table_Styles[[#This Row],[Font Weight Used]],"")</f>
        <v/>
      </c>
      <c r="CC181" s="22" t="str">
        <f ca="1">IF(AND(Table_Styles[[#This Row],[Selector]],COUNTIF(OFFSET(CC:CC,0,0,ROW()-1,1),"="&amp;Table_Styles[[#This Row],[Font]])=0),Table_Styles[[#This Row],[Font]],"")</f>
        <v/>
      </c>
      <c r="CD181" s="22" t="str">
        <f ca="1">IF(Table_Styles[[#This Row],[Unique Font]]&lt;&gt;"",
"{""fontFamily"":"""&amp;Table_Styles[[#This Row],[Font Family Used]]&amp;""",""fontWeight"":"&amp;Table_Styles[[#This Row],[Font Weight Used]]&amp;"}","")</f>
        <v/>
      </c>
      <c r="CE18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81" s="22" t="str">
        <f>IF(AND(Table_Styles[[#This Row],[Selector]]&lt;&gt;"", Table_Styles[[#This Row],[Config Properties]]&lt;&gt;""),
Table_Styles[[#This Row],[Selector]]&amp;" { "&amp;Table_Styles[[#This Row],[Config Properties]]&amp;" }","")</f>
        <v/>
      </c>
      <c r="CG181" s="22" t="str">
        <f xml:space="preserve">
SUBSTITUTE(SUBSTITUTE(SUBSTITUTE(SUBSTITUTE(SUBSTITUTE(SUBSTITUTE(SUBSTITUTE(SUBSTITUTE(Table_Styles[[#This Row],[Config]],
" {","{"),
"{ ","{"),
" }","}"),
"} ","}"),
" ,",","),
", ",","),
" :",":"),
": ",":")</f>
        <v/>
      </c>
    </row>
    <row r="182" spans="2:85" ht="21" customHeight="1">
      <c r="B182" s="89" t="s">
        <v>450</v>
      </c>
      <c r="C182" s="44" t="s">
        <v>491</v>
      </c>
      <c r="D182" s="19"/>
      <c r="E182" s="19"/>
      <c r="F182" s="19" t="str">
        <f>IF(Table_Styles[[#This Row],[Font Family]]&lt;&gt;"",Table_Styles[[#This Row],[Font Family]],IF(Table_Styles[[#This Row],[Font Family Default]]&lt;&gt;"",Table_Styles[[#This Row],[Font Family Default]],""))</f>
        <v/>
      </c>
      <c r="G182" s="19"/>
      <c r="H182" s="19"/>
      <c r="I182" s="19" t="str">
        <f>IF(Table_Styles[[#This Row],[Font Size]]&lt;&gt;"",Table_Styles[[#This Row],[Font Size]],IF(Table_Styles[[#This Row],[Font Size Default]]&lt;&gt;"",Table_Styles[[#This Row],[Font Size Default]],""))</f>
        <v/>
      </c>
      <c r="J182" s="19"/>
      <c r="K182" s="19"/>
      <c r="L182" s="19" t="str">
        <f>IF(Table_Styles[[#This Row],[Font Weight]]&lt;&gt;"",Table_Styles[[#This Row],[Font Weight]],IF(Table_Styles[[#This Row],[Font Weight Default]]&lt;&gt;"",Table_Styles[[#This Row],[Font Weight Default]],""))</f>
        <v/>
      </c>
      <c r="M182" s="19"/>
      <c r="N182" s="19"/>
      <c r="O182" s="19" t="str">
        <f>IF(Table_Styles[[#This Row],[Colour]]&lt;&gt;"",Table_Styles[[#This Row],[Colour]],IF(Table_Styles[[#This Row],[Colour Default]]&lt;&gt;"",Table_Styles[[#This Row],[Colour Default]],""))</f>
        <v/>
      </c>
      <c r="P182" s="19"/>
      <c r="Q182" s="19" t="str">
        <f>Colour_Background_2</f>
        <v>#f5f5f5</v>
      </c>
      <c r="R182" s="19" t="str">
        <f>IF(Table_Styles[[#This Row],[Background]]&lt;&gt;"",Table_Styles[[#This Row],[Background]],IF(Table_Styles[[#This Row],[Background Default]]&lt;&gt;"",Table_Styles[[#This Row],[Background Default]],""))</f>
        <v>#f5f5f5</v>
      </c>
      <c r="S182" s="19"/>
      <c r="T182" s="19"/>
      <c r="U182" s="19" t="str">
        <f>IF(Table_Styles[[#This Row],[Border]]&lt;&gt;"",Table_Styles[[#This Row],[Border]],IF(Table_Styles[[#This Row],[Border Default]]&lt;&gt;"",Table_Styles[[#This Row],[Border Default]],""))</f>
        <v/>
      </c>
      <c r="V182" s="19"/>
      <c r="W182" s="19"/>
      <c r="X182" s="19" t="str">
        <f>IF(Table_Styles[[#This Row],[Border Radius]]&lt;&gt;"",Table_Styles[[#This Row],[Border Radius]],IF(Table_Styles[[#This Row],[Border Radius Default]]&lt;&gt;"",Table_Styles[[#This Row],[Border Radius Default]],""))</f>
        <v/>
      </c>
      <c r="Y182" s="19"/>
      <c r="Z182" s="19"/>
      <c r="AA182" s="19" t="str">
        <f>IF(Table_Styles[[#This Row],[MT]]&lt;&gt;"",Table_Styles[[#This Row],[MT]],IF(Table_Styles[[#This Row],[MT Default]]&lt;&gt;"",Table_Styles[[#This Row],[MT Default]],""))</f>
        <v/>
      </c>
      <c r="AB182" s="19"/>
      <c r="AC182" s="19"/>
      <c r="AD182" s="19" t="str">
        <f>IF(Table_Styles[[#This Row],[MR]]&lt;&gt;"",Table_Styles[[#This Row],[MR]],IF(Table_Styles[[#This Row],[MR Default]]&lt;&gt;"",Table_Styles[[#This Row],[MR Default]],""))</f>
        <v/>
      </c>
      <c r="AE182" s="19"/>
      <c r="AF182" s="19"/>
      <c r="AG182" s="19" t="str">
        <f>IF(Table_Styles[[#This Row],[MB]]&lt;&gt;"",Table_Styles[[#This Row],[MB]],IF(Table_Styles[[#This Row],[MB Default]]&lt;&gt;"",Table_Styles[[#This Row],[MB Default]],""))</f>
        <v/>
      </c>
      <c r="AH182" s="19"/>
      <c r="AI182" s="19"/>
      <c r="AJ182" s="19" t="str">
        <f>IF(Table_Styles[[#This Row],[ML]]&lt;&gt;"",Table_Styles[[#This Row],[ML]],IF(Table_Styles[[#This Row],[ML Default]]&lt;&gt;"",Table_Styles[[#This Row],[ML Default]],""))</f>
        <v/>
      </c>
      <c r="AK182" s="19"/>
      <c r="AL182" s="19"/>
      <c r="AM182" s="19" t="str">
        <f>IF(Table_Styles[[#This Row],[PT]]&lt;&gt;"",Table_Styles[[#This Row],[PT]],IF(Table_Styles[[#This Row],[PT Default]]&lt;&gt;"",Table_Styles[[#This Row],[PT Default]],""))</f>
        <v/>
      </c>
      <c r="AN182" s="19"/>
      <c r="AO182" s="19"/>
      <c r="AP182" s="19" t="str">
        <f>IF(Table_Styles[[#This Row],[PR]]&lt;&gt;"",Table_Styles[[#This Row],[PR]],IF(Table_Styles[[#This Row],[PR Default]]&lt;&gt;"",Table_Styles[[#This Row],[PR Default]],""))</f>
        <v/>
      </c>
      <c r="AQ182" s="19"/>
      <c r="AR182" s="19"/>
      <c r="AS182" s="19" t="str">
        <f>IF(Table_Styles[[#This Row],[PB]]&lt;&gt;"",Table_Styles[[#This Row],[PB]],IF(Table_Styles[[#This Row],[PB Default]]&lt;&gt;"",Table_Styles[[#This Row],[PB Default]],""))</f>
        <v/>
      </c>
      <c r="AT182" s="19"/>
      <c r="AU182" s="19"/>
      <c r="AV182" s="19" t="str">
        <f>IF(Table_Styles[[#This Row],[PL]]&lt;&gt;"",Table_Styles[[#This Row],[PL]],IF(Table_Styles[[#This Row],[PL Default]]&lt;&gt;"",Table_Styles[[#This Row],[PL Default]],""))</f>
        <v/>
      </c>
      <c r="AW182" s="19"/>
      <c r="AX182" s="19"/>
      <c r="AY182" s="19" t="str">
        <f>IF(Table_Styles[[#This Row],[BT]]&lt;&gt;"",Table_Styles[[#This Row],[BT]],IF(Table_Styles[[#This Row],[BT Default]]&lt;&gt;"",Table_Styles[[#This Row],[BT Default]],""))</f>
        <v/>
      </c>
      <c r="AZ182" s="19"/>
      <c r="BA182" s="19"/>
      <c r="BB182" s="19" t="str">
        <f>IF(Table_Styles[[#This Row],[BR]]&lt;&gt;"",Table_Styles[[#This Row],[BR]],IF(Table_Styles[[#This Row],[BR Default]]&lt;&gt;"",Table_Styles[[#This Row],[BR Default]],""))</f>
        <v/>
      </c>
      <c r="BC182" s="19"/>
      <c r="BD182" s="19"/>
      <c r="BE182" s="19" t="str">
        <f>IF(Table_Styles[[#This Row],[BB]]&lt;&gt;"",Table_Styles[[#This Row],[BB]],IF(Table_Styles[[#This Row],[BB Default]]&lt;&gt;"",Table_Styles[[#This Row],[BB Default]],""))</f>
        <v/>
      </c>
      <c r="BF182" s="19"/>
      <c r="BG182" s="19"/>
      <c r="BH182" s="19" t="str">
        <f>IF(Table_Styles[[#This Row],[BL]]&lt;&gt;"",Table_Styles[[#This Row],[BL]],IF(Table_Styles[[#This Row],[BL Default]]&lt;&gt;"",Table_Styles[[#This Row],[BL Default]],""))</f>
        <v/>
      </c>
      <c r="BI182" s="19"/>
      <c r="BJ182" s="41"/>
      <c r="BK182" s="19" t="str">
        <f>IF(Table_Styles[[#This Row],[Width]]&lt;&gt;"",Table_Styles[[#This Row],[Width]],IF(Table_Styles[[#This Row],[Width Default]]&lt;&gt;"",Table_Styles[[#This Row],[Width Default]],""))</f>
        <v/>
      </c>
      <c r="BL182" s="19"/>
      <c r="BM182" s="19"/>
      <c r="BN182" s="19" t="str">
        <f>IF(Table_Styles[[#This Row],[Height]]&lt;&gt;"",Table_Styles[[#This Row],[Height]],IF(Table_Styles[[#This Row],[Height Default]]&lt;&gt;"",Table_Styles[[#This Row],[Height Default]],""))</f>
        <v/>
      </c>
      <c r="BO182" s="19"/>
      <c r="BP182" s="19"/>
      <c r="BQ182" s="19" t="str">
        <f>IF(Table_Styles[[#This Row],[Top]]&lt;&gt;"",Table_Styles[[#This Row],[Top]],IF(Table_Styles[[#This Row],[Top Default]]&lt;&gt;"",Table_Styles[[#This Row],[Top Default]],""))</f>
        <v/>
      </c>
      <c r="BR182" s="19"/>
      <c r="BS182" s="19"/>
      <c r="BT182" s="19" t="str">
        <f>IF(Table_Styles[[#This Row],[Right]]&lt;&gt;"",Table_Styles[[#This Row],[Right]],IF(Table_Styles[[#This Row],[Right Default]]&lt;&gt;"",Table_Styles[[#This Row],[Right Default]],""))</f>
        <v/>
      </c>
      <c r="BU182" s="19"/>
      <c r="BV182" s="19"/>
      <c r="BW182" s="19" t="str">
        <f>IF(Table_Styles[[#This Row],[Bottom]]&lt;&gt;"",Table_Styles[[#This Row],[Bottom]],IF(Table_Styles[[#This Row],[Bottom Default]]&lt;&gt;"",Table_Styles[[#This Row],[Bottom Default]],""))</f>
        <v/>
      </c>
      <c r="BX182" s="19"/>
      <c r="BY182" s="19"/>
      <c r="BZ182" s="19" t="str">
        <f>IF(Table_Styles[[#This Row],[Left]]&lt;&gt;"",Table_Styles[[#This Row],[Left]],IF(Table_Styles[[#This Row],[Left Default]]&lt;&gt;"",Table_Styles[[#This Row],[Left Default]],""))</f>
        <v/>
      </c>
      <c r="CA182" s="19"/>
      <c r="CB182" s="22" t="str">
        <f>IF(AND(Table_Styles[[#This Row],[Selector]]&lt;&gt;"",Table_Styles[[#This Row],[Font Family Used]]&lt;&gt;"",Table_Styles[[#This Row],[Font Weight Used]]&lt;&gt;""),Table_Styles[[#This Row],[Font Family Used]]&amp;" "&amp;Table_Styles[[#This Row],[Font Weight Used]],"")</f>
        <v/>
      </c>
      <c r="CC182" s="22" t="str">
        <f ca="1">IF(AND(Table_Styles[[#This Row],[Selector]],COUNTIF(OFFSET(CC:CC,0,0,ROW()-1,1),"="&amp;Table_Styles[[#This Row],[Font]])=0),Table_Styles[[#This Row],[Font]],"")</f>
        <v/>
      </c>
      <c r="CD182" s="22" t="str">
        <f ca="1">IF(Table_Styles[[#This Row],[Unique Font]]&lt;&gt;"",
"{""fontFamily"":"""&amp;Table_Styles[[#This Row],[Font Family Used]]&amp;""",""fontWeight"":"&amp;Table_Styles[[#This Row],[Font Weight Used]]&amp;"}","")</f>
        <v/>
      </c>
      <c r="CE18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#f5f5f5</v>
      </c>
      <c r="CF182" s="22" t="str">
        <f>IF(AND(Table_Styles[[#This Row],[Selector]]&lt;&gt;"", Table_Styles[[#This Row],[Config Properties]]&lt;&gt;""),
Table_Styles[[#This Row],[Selector]]&amp;" { "&amp;Table_Styles[[#This Row],[Config Properties]]&amp;" }","")</f>
        <v>#sidebar .body nav .btn.btn-secondary { background: #f5f5f5 }</v>
      </c>
      <c r="CG182" s="22" t="str">
        <f xml:space="preserve">
SUBSTITUTE(SUBSTITUTE(SUBSTITUTE(SUBSTITUTE(SUBSTITUTE(SUBSTITUTE(SUBSTITUTE(SUBSTITUTE(Table_Styles[[#This Row],[Config]],
" {","{"),
"{ ","{"),
" }","}"),
"} ","}"),
" ,",","),
", ",","),
" :",":"),
": ",":")</f>
        <v>#sidebar .body nav .btn.btn-secondary{background:#f5f5f5}</v>
      </c>
    </row>
    <row r="183" spans="2:85" ht="21" customHeight="1">
      <c r="B183" s="89" t="s">
        <v>452</v>
      </c>
      <c r="C183" s="44" t="s">
        <v>492</v>
      </c>
      <c r="D183" s="19"/>
      <c r="E183" s="19"/>
      <c r="F183" s="19" t="str">
        <f>IF(Table_Styles[[#This Row],[Font Family]]&lt;&gt;"",Table_Styles[[#This Row],[Font Family]],IF(Table_Styles[[#This Row],[Font Family Default]]&lt;&gt;"",Table_Styles[[#This Row],[Font Family Default]],""))</f>
        <v/>
      </c>
      <c r="G183" s="19"/>
      <c r="H183" s="19"/>
      <c r="I183" s="19" t="str">
        <f>IF(Table_Styles[[#This Row],[Font Size]]&lt;&gt;"",Table_Styles[[#This Row],[Font Size]],IF(Table_Styles[[#This Row],[Font Size Default]]&lt;&gt;"",Table_Styles[[#This Row],[Font Size Default]],""))</f>
        <v/>
      </c>
      <c r="J183" s="19"/>
      <c r="K183" s="19"/>
      <c r="L183" s="19" t="str">
        <f>IF(Table_Styles[[#This Row],[Font Weight]]&lt;&gt;"",Table_Styles[[#This Row],[Font Weight]],IF(Table_Styles[[#This Row],[Font Weight Default]]&lt;&gt;"",Table_Styles[[#This Row],[Font Weight Default]],""))</f>
        <v/>
      </c>
      <c r="M183" s="19"/>
      <c r="N183" s="19"/>
      <c r="O183" s="19" t="str">
        <f>IF(Table_Styles[[#This Row],[Colour]]&lt;&gt;"",Table_Styles[[#This Row],[Colour]],IF(Table_Styles[[#This Row],[Colour Default]]&lt;&gt;"",Table_Styles[[#This Row],[Colour Default]],""))</f>
        <v/>
      </c>
      <c r="P183" s="19"/>
      <c r="Q183" s="19"/>
      <c r="R183" s="19" t="str">
        <f>IF(Table_Styles[[#This Row],[Background]]&lt;&gt;"",Table_Styles[[#This Row],[Background]],IF(Table_Styles[[#This Row],[Background Default]]&lt;&gt;"",Table_Styles[[#This Row],[Background Default]],""))</f>
        <v/>
      </c>
      <c r="S183" s="19"/>
      <c r="T183" s="19"/>
      <c r="U183" s="19" t="str">
        <f>IF(Table_Styles[[#This Row],[Border]]&lt;&gt;"",Table_Styles[[#This Row],[Border]],IF(Table_Styles[[#This Row],[Border Default]]&lt;&gt;"",Table_Styles[[#This Row],[Border Default]],""))</f>
        <v/>
      </c>
      <c r="V183" s="19"/>
      <c r="W183" s="19"/>
      <c r="X183" s="19" t="str">
        <f>IF(Table_Styles[[#This Row],[Border Radius]]&lt;&gt;"",Table_Styles[[#This Row],[Border Radius]],IF(Table_Styles[[#This Row],[Border Radius Default]]&lt;&gt;"",Table_Styles[[#This Row],[Border Radius Default]],""))</f>
        <v/>
      </c>
      <c r="Y183" s="19"/>
      <c r="Z183" s="19"/>
      <c r="AA183" s="19" t="str">
        <f>IF(Table_Styles[[#This Row],[MT]]&lt;&gt;"",Table_Styles[[#This Row],[MT]],IF(Table_Styles[[#This Row],[MT Default]]&lt;&gt;"",Table_Styles[[#This Row],[MT Default]],""))</f>
        <v/>
      </c>
      <c r="AB183" s="19"/>
      <c r="AC183" s="19"/>
      <c r="AD183" s="19" t="str">
        <f>IF(Table_Styles[[#This Row],[MR]]&lt;&gt;"",Table_Styles[[#This Row],[MR]],IF(Table_Styles[[#This Row],[MR Default]]&lt;&gt;"",Table_Styles[[#This Row],[MR Default]],""))</f>
        <v/>
      </c>
      <c r="AE183" s="19"/>
      <c r="AF183" s="19"/>
      <c r="AG183" s="19" t="str">
        <f>IF(Table_Styles[[#This Row],[MB]]&lt;&gt;"",Table_Styles[[#This Row],[MB]],IF(Table_Styles[[#This Row],[MB Default]]&lt;&gt;"",Table_Styles[[#This Row],[MB Default]],""))</f>
        <v/>
      </c>
      <c r="AH183" s="19"/>
      <c r="AI183" s="19"/>
      <c r="AJ183" s="19" t="str">
        <f>IF(Table_Styles[[#This Row],[ML]]&lt;&gt;"",Table_Styles[[#This Row],[ML]],IF(Table_Styles[[#This Row],[ML Default]]&lt;&gt;"",Table_Styles[[#This Row],[ML Default]],""))</f>
        <v/>
      </c>
      <c r="AK183" s="19"/>
      <c r="AL183" s="19"/>
      <c r="AM183" s="19" t="str">
        <f>IF(Table_Styles[[#This Row],[PT]]&lt;&gt;"",Table_Styles[[#This Row],[PT]],IF(Table_Styles[[#This Row],[PT Default]]&lt;&gt;"",Table_Styles[[#This Row],[PT Default]],""))</f>
        <v/>
      </c>
      <c r="AN183" s="19"/>
      <c r="AO183" s="19"/>
      <c r="AP183" s="19" t="str">
        <f>IF(Table_Styles[[#This Row],[PR]]&lt;&gt;"",Table_Styles[[#This Row],[PR]],IF(Table_Styles[[#This Row],[PR Default]]&lt;&gt;"",Table_Styles[[#This Row],[PR Default]],""))</f>
        <v/>
      </c>
      <c r="AQ183" s="19"/>
      <c r="AR183" s="19"/>
      <c r="AS183" s="19" t="str">
        <f>IF(Table_Styles[[#This Row],[PB]]&lt;&gt;"",Table_Styles[[#This Row],[PB]],IF(Table_Styles[[#This Row],[PB Default]]&lt;&gt;"",Table_Styles[[#This Row],[PB Default]],""))</f>
        <v/>
      </c>
      <c r="AT183" s="19"/>
      <c r="AU183" s="19"/>
      <c r="AV183" s="19" t="str">
        <f>IF(Table_Styles[[#This Row],[PL]]&lt;&gt;"",Table_Styles[[#This Row],[PL]],IF(Table_Styles[[#This Row],[PL Default]]&lt;&gt;"",Table_Styles[[#This Row],[PL Default]],""))</f>
        <v/>
      </c>
      <c r="AW183" s="19"/>
      <c r="AX183" s="19"/>
      <c r="AY183" s="19" t="str">
        <f>IF(Table_Styles[[#This Row],[BT]]&lt;&gt;"",Table_Styles[[#This Row],[BT]],IF(Table_Styles[[#This Row],[BT Default]]&lt;&gt;"",Table_Styles[[#This Row],[BT Default]],""))</f>
        <v/>
      </c>
      <c r="AZ183" s="19"/>
      <c r="BA183" s="19"/>
      <c r="BB183" s="19" t="str">
        <f>IF(Table_Styles[[#This Row],[BR]]&lt;&gt;"",Table_Styles[[#This Row],[BR]],IF(Table_Styles[[#This Row],[BR Default]]&lt;&gt;"",Table_Styles[[#This Row],[BR Default]],""))</f>
        <v/>
      </c>
      <c r="BC183" s="19"/>
      <c r="BD183" s="19"/>
      <c r="BE183" s="19" t="str">
        <f>IF(Table_Styles[[#This Row],[BB]]&lt;&gt;"",Table_Styles[[#This Row],[BB]],IF(Table_Styles[[#This Row],[BB Default]]&lt;&gt;"",Table_Styles[[#This Row],[BB Default]],""))</f>
        <v/>
      </c>
      <c r="BF183" s="19"/>
      <c r="BG183" s="19"/>
      <c r="BH183" s="19" t="str">
        <f>IF(Table_Styles[[#This Row],[BL]]&lt;&gt;"",Table_Styles[[#This Row],[BL]],IF(Table_Styles[[#This Row],[BL Default]]&lt;&gt;"",Table_Styles[[#This Row],[BL Default]],""))</f>
        <v/>
      </c>
      <c r="BI183" s="19"/>
      <c r="BJ183" s="41"/>
      <c r="BK183" s="19" t="str">
        <f>IF(Table_Styles[[#This Row],[Width]]&lt;&gt;"",Table_Styles[[#This Row],[Width]],IF(Table_Styles[[#This Row],[Width Default]]&lt;&gt;"",Table_Styles[[#This Row],[Width Default]],""))</f>
        <v/>
      </c>
      <c r="BL183" s="19"/>
      <c r="BM183" s="19"/>
      <c r="BN183" s="19" t="str">
        <f>IF(Table_Styles[[#This Row],[Height]]&lt;&gt;"",Table_Styles[[#This Row],[Height]],IF(Table_Styles[[#This Row],[Height Default]]&lt;&gt;"",Table_Styles[[#This Row],[Height Default]],""))</f>
        <v/>
      </c>
      <c r="BO183" s="19"/>
      <c r="BP183" s="19"/>
      <c r="BQ183" s="19" t="str">
        <f>IF(Table_Styles[[#This Row],[Top]]&lt;&gt;"",Table_Styles[[#This Row],[Top]],IF(Table_Styles[[#This Row],[Top Default]]&lt;&gt;"",Table_Styles[[#This Row],[Top Default]],""))</f>
        <v/>
      </c>
      <c r="BR183" s="19"/>
      <c r="BS183" s="19"/>
      <c r="BT183" s="19" t="str">
        <f>IF(Table_Styles[[#This Row],[Right]]&lt;&gt;"",Table_Styles[[#This Row],[Right]],IF(Table_Styles[[#This Row],[Right Default]]&lt;&gt;"",Table_Styles[[#This Row],[Right Default]],""))</f>
        <v/>
      </c>
      <c r="BU183" s="19"/>
      <c r="BV183" s="19"/>
      <c r="BW183" s="19" t="str">
        <f>IF(Table_Styles[[#This Row],[Bottom]]&lt;&gt;"",Table_Styles[[#This Row],[Bottom]],IF(Table_Styles[[#This Row],[Bottom Default]]&lt;&gt;"",Table_Styles[[#This Row],[Bottom Default]],""))</f>
        <v/>
      </c>
      <c r="BX183" s="19"/>
      <c r="BY183" s="19"/>
      <c r="BZ183" s="19" t="str">
        <f>IF(Table_Styles[[#This Row],[Left]]&lt;&gt;"",Table_Styles[[#This Row],[Left]],IF(Table_Styles[[#This Row],[Left Default]]&lt;&gt;"",Table_Styles[[#This Row],[Left Default]],""))</f>
        <v/>
      </c>
      <c r="CA183" s="19"/>
      <c r="CB183" s="22" t="str">
        <f>IF(AND(Table_Styles[[#This Row],[Selector]]&lt;&gt;"",Table_Styles[[#This Row],[Font Family Used]]&lt;&gt;"",Table_Styles[[#This Row],[Font Weight Used]]&lt;&gt;""),Table_Styles[[#This Row],[Font Family Used]]&amp;" "&amp;Table_Styles[[#This Row],[Font Weight Used]],"")</f>
        <v/>
      </c>
      <c r="CC183" s="22" t="str">
        <f ca="1">IF(AND(Table_Styles[[#This Row],[Selector]],COUNTIF(OFFSET(CC:CC,0,0,ROW()-1,1),"="&amp;Table_Styles[[#This Row],[Font]])=0),Table_Styles[[#This Row],[Font]],"")</f>
        <v/>
      </c>
      <c r="CD183" s="22" t="str">
        <f ca="1">IF(Table_Styles[[#This Row],[Unique Font]]&lt;&gt;"",
"{""fontFamily"":"""&amp;Table_Styles[[#This Row],[Font Family Used]]&amp;""",""fontWeight"":"&amp;Table_Styles[[#This Row],[Font Weight Used]]&amp;"}","")</f>
        <v/>
      </c>
      <c r="CE18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83" s="22" t="str">
        <f>IF(AND(Table_Styles[[#This Row],[Selector]]&lt;&gt;"", Table_Styles[[#This Row],[Config Properties]]&lt;&gt;""),
Table_Styles[[#This Row],[Selector]]&amp;" { "&amp;Table_Styles[[#This Row],[Config Properties]]&amp;" }","")</f>
        <v/>
      </c>
      <c r="CG183" s="22" t="str">
        <f xml:space="preserve">
SUBSTITUTE(SUBSTITUTE(SUBSTITUTE(SUBSTITUTE(SUBSTITUTE(SUBSTITUTE(SUBSTITUTE(SUBSTITUTE(Table_Styles[[#This Row],[Config]],
" {","{"),
"{ ","{"),
" }","}"),
"} ","}"),
" ,",","),
", ",","),
" :",":"),
": ",":")</f>
        <v/>
      </c>
    </row>
    <row r="184" spans="2:85" ht="21" customHeight="1">
      <c r="B184" s="89" t="s">
        <v>454</v>
      </c>
      <c r="C184" s="44" t="s">
        <v>493</v>
      </c>
      <c r="D184" s="19"/>
      <c r="E184" s="19"/>
      <c r="F184" s="19" t="str">
        <f>IF(Table_Styles[[#This Row],[Font Family]]&lt;&gt;"",Table_Styles[[#This Row],[Font Family]],IF(Table_Styles[[#This Row],[Font Family Default]]&lt;&gt;"",Table_Styles[[#This Row],[Font Family Default]],""))</f>
        <v/>
      </c>
      <c r="G184" s="19"/>
      <c r="H184" s="19"/>
      <c r="I184" s="19" t="str">
        <f>IF(Table_Styles[[#This Row],[Font Size]]&lt;&gt;"",Table_Styles[[#This Row],[Font Size]],IF(Table_Styles[[#This Row],[Font Size Default]]&lt;&gt;"",Table_Styles[[#This Row],[Font Size Default]],""))</f>
        <v/>
      </c>
      <c r="J184" s="19"/>
      <c r="K184" s="19"/>
      <c r="L184" s="19" t="str">
        <f>IF(Table_Styles[[#This Row],[Font Weight]]&lt;&gt;"",Table_Styles[[#This Row],[Font Weight]],IF(Table_Styles[[#This Row],[Font Weight Default]]&lt;&gt;"",Table_Styles[[#This Row],[Font Weight Default]],""))</f>
        <v/>
      </c>
      <c r="M184" s="19"/>
      <c r="N184" s="19"/>
      <c r="O184" s="19" t="str">
        <f>IF(Table_Styles[[#This Row],[Colour]]&lt;&gt;"",Table_Styles[[#This Row],[Colour]],IF(Table_Styles[[#This Row],[Colour Default]]&lt;&gt;"",Table_Styles[[#This Row],[Colour Default]],""))</f>
        <v/>
      </c>
      <c r="P184" s="19"/>
      <c r="Q184" s="19"/>
      <c r="R184" s="19" t="str">
        <f>IF(Table_Styles[[#This Row],[Background]]&lt;&gt;"",Table_Styles[[#This Row],[Background]],IF(Table_Styles[[#This Row],[Background Default]]&lt;&gt;"",Table_Styles[[#This Row],[Background Default]],""))</f>
        <v/>
      </c>
      <c r="S184" s="19"/>
      <c r="T184" s="19"/>
      <c r="U184" s="19" t="str">
        <f>IF(Table_Styles[[#This Row],[Border]]&lt;&gt;"",Table_Styles[[#This Row],[Border]],IF(Table_Styles[[#This Row],[Border Default]]&lt;&gt;"",Table_Styles[[#This Row],[Border Default]],""))</f>
        <v/>
      </c>
      <c r="V184" s="19"/>
      <c r="W184" s="19"/>
      <c r="X184" s="19" t="str">
        <f>IF(Table_Styles[[#This Row],[Border Radius]]&lt;&gt;"",Table_Styles[[#This Row],[Border Radius]],IF(Table_Styles[[#This Row],[Border Radius Default]]&lt;&gt;"",Table_Styles[[#This Row],[Border Radius Default]],""))</f>
        <v/>
      </c>
      <c r="Y184" s="19"/>
      <c r="Z184" s="19"/>
      <c r="AA184" s="19" t="str">
        <f>IF(Table_Styles[[#This Row],[MT]]&lt;&gt;"",Table_Styles[[#This Row],[MT]],IF(Table_Styles[[#This Row],[MT Default]]&lt;&gt;"",Table_Styles[[#This Row],[MT Default]],""))</f>
        <v/>
      </c>
      <c r="AB184" s="19"/>
      <c r="AC184" s="19"/>
      <c r="AD184" s="19" t="str">
        <f>IF(Table_Styles[[#This Row],[MR]]&lt;&gt;"",Table_Styles[[#This Row],[MR]],IF(Table_Styles[[#This Row],[MR Default]]&lt;&gt;"",Table_Styles[[#This Row],[MR Default]],""))</f>
        <v/>
      </c>
      <c r="AE184" s="19"/>
      <c r="AF184" s="19"/>
      <c r="AG184" s="19" t="str">
        <f>IF(Table_Styles[[#This Row],[MB]]&lt;&gt;"",Table_Styles[[#This Row],[MB]],IF(Table_Styles[[#This Row],[MB Default]]&lt;&gt;"",Table_Styles[[#This Row],[MB Default]],""))</f>
        <v/>
      </c>
      <c r="AH184" s="19"/>
      <c r="AI184" s="19"/>
      <c r="AJ184" s="19" t="str">
        <f>IF(Table_Styles[[#This Row],[ML]]&lt;&gt;"",Table_Styles[[#This Row],[ML]],IF(Table_Styles[[#This Row],[ML Default]]&lt;&gt;"",Table_Styles[[#This Row],[ML Default]],""))</f>
        <v/>
      </c>
      <c r="AK184" s="19"/>
      <c r="AL184" s="19"/>
      <c r="AM184" s="19" t="str">
        <f>IF(Table_Styles[[#This Row],[PT]]&lt;&gt;"",Table_Styles[[#This Row],[PT]],IF(Table_Styles[[#This Row],[PT Default]]&lt;&gt;"",Table_Styles[[#This Row],[PT Default]],""))</f>
        <v/>
      </c>
      <c r="AN184" s="19"/>
      <c r="AO184" s="19"/>
      <c r="AP184" s="19" t="str">
        <f>IF(Table_Styles[[#This Row],[PR]]&lt;&gt;"",Table_Styles[[#This Row],[PR]],IF(Table_Styles[[#This Row],[PR Default]]&lt;&gt;"",Table_Styles[[#This Row],[PR Default]],""))</f>
        <v/>
      </c>
      <c r="AQ184" s="19"/>
      <c r="AR184" s="19"/>
      <c r="AS184" s="19" t="str">
        <f>IF(Table_Styles[[#This Row],[PB]]&lt;&gt;"",Table_Styles[[#This Row],[PB]],IF(Table_Styles[[#This Row],[PB Default]]&lt;&gt;"",Table_Styles[[#This Row],[PB Default]],""))</f>
        <v/>
      </c>
      <c r="AT184" s="19"/>
      <c r="AU184" s="19"/>
      <c r="AV184" s="19" t="str">
        <f>IF(Table_Styles[[#This Row],[PL]]&lt;&gt;"",Table_Styles[[#This Row],[PL]],IF(Table_Styles[[#This Row],[PL Default]]&lt;&gt;"",Table_Styles[[#This Row],[PL Default]],""))</f>
        <v/>
      </c>
      <c r="AW184" s="19"/>
      <c r="AX184" s="19"/>
      <c r="AY184" s="19" t="str">
        <f>IF(Table_Styles[[#This Row],[BT]]&lt;&gt;"",Table_Styles[[#This Row],[BT]],IF(Table_Styles[[#This Row],[BT Default]]&lt;&gt;"",Table_Styles[[#This Row],[BT Default]],""))</f>
        <v/>
      </c>
      <c r="AZ184" s="19"/>
      <c r="BA184" s="19"/>
      <c r="BB184" s="19" t="str">
        <f>IF(Table_Styles[[#This Row],[BR]]&lt;&gt;"",Table_Styles[[#This Row],[BR]],IF(Table_Styles[[#This Row],[BR Default]]&lt;&gt;"",Table_Styles[[#This Row],[BR Default]],""))</f>
        <v/>
      </c>
      <c r="BC184" s="19"/>
      <c r="BD184" s="19"/>
      <c r="BE184" s="19" t="str">
        <f>IF(Table_Styles[[#This Row],[BB]]&lt;&gt;"",Table_Styles[[#This Row],[BB]],IF(Table_Styles[[#This Row],[BB Default]]&lt;&gt;"",Table_Styles[[#This Row],[BB Default]],""))</f>
        <v/>
      </c>
      <c r="BF184" s="19"/>
      <c r="BG184" s="19"/>
      <c r="BH184" s="19" t="str">
        <f>IF(Table_Styles[[#This Row],[BL]]&lt;&gt;"",Table_Styles[[#This Row],[BL]],IF(Table_Styles[[#This Row],[BL Default]]&lt;&gt;"",Table_Styles[[#This Row],[BL Default]],""))</f>
        <v/>
      </c>
      <c r="BI184" s="19"/>
      <c r="BJ184" s="41"/>
      <c r="BK184" s="19" t="str">
        <f>IF(Table_Styles[[#This Row],[Width]]&lt;&gt;"",Table_Styles[[#This Row],[Width]],IF(Table_Styles[[#This Row],[Width Default]]&lt;&gt;"",Table_Styles[[#This Row],[Width Default]],""))</f>
        <v/>
      </c>
      <c r="BL184" s="19"/>
      <c r="BM184" s="19"/>
      <c r="BN184" s="19" t="str">
        <f>IF(Table_Styles[[#This Row],[Height]]&lt;&gt;"",Table_Styles[[#This Row],[Height]],IF(Table_Styles[[#This Row],[Height Default]]&lt;&gt;"",Table_Styles[[#This Row],[Height Default]],""))</f>
        <v/>
      </c>
      <c r="BO184" s="19"/>
      <c r="BP184" s="19"/>
      <c r="BQ184" s="19" t="str">
        <f>IF(Table_Styles[[#This Row],[Top]]&lt;&gt;"",Table_Styles[[#This Row],[Top]],IF(Table_Styles[[#This Row],[Top Default]]&lt;&gt;"",Table_Styles[[#This Row],[Top Default]],""))</f>
        <v/>
      </c>
      <c r="BR184" s="19"/>
      <c r="BS184" s="19"/>
      <c r="BT184" s="19" t="str">
        <f>IF(Table_Styles[[#This Row],[Right]]&lt;&gt;"",Table_Styles[[#This Row],[Right]],IF(Table_Styles[[#This Row],[Right Default]]&lt;&gt;"",Table_Styles[[#This Row],[Right Default]],""))</f>
        <v/>
      </c>
      <c r="BU184" s="19"/>
      <c r="BV184" s="19"/>
      <c r="BW184" s="19" t="str">
        <f>IF(Table_Styles[[#This Row],[Bottom]]&lt;&gt;"",Table_Styles[[#This Row],[Bottom]],IF(Table_Styles[[#This Row],[Bottom Default]]&lt;&gt;"",Table_Styles[[#This Row],[Bottom Default]],""))</f>
        <v/>
      </c>
      <c r="BX184" s="19"/>
      <c r="BY184" s="19"/>
      <c r="BZ184" s="19" t="str">
        <f>IF(Table_Styles[[#This Row],[Left]]&lt;&gt;"",Table_Styles[[#This Row],[Left]],IF(Table_Styles[[#This Row],[Left Default]]&lt;&gt;"",Table_Styles[[#This Row],[Left Default]],""))</f>
        <v/>
      </c>
      <c r="CA184" s="19"/>
      <c r="CB184" s="22" t="str">
        <f>IF(AND(Table_Styles[[#This Row],[Selector]]&lt;&gt;"",Table_Styles[[#This Row],[Font Family Used]]&lt;&gt;"",Table_Styles[[#This Row],[Font Weight Used]]&lt;&gt;""),Table_Styles[[#This Row],[Font Family Used]]&amp;" "&amp;Table_Styles[[#This Row],[Font Weight Used]],"")</f>
        <v/>
      </c>
      <c r="CC184" s="22" t="str">
        <f ca="1">IF(AND(Table_Styles[[#This Row],[Selector]],COUNTIF(OFFSET(CC:CC,0,0,ROW()-1,1),"="&amp;Table_Styles[[#This Row],[Font]])=0),Table_Styles[[#This Row],[Font]],"")</f>
        <v/>
      </c>
      <c r="CD184" s="22" t="str">
        <f ca="1">IF(Table_Styles[[#This Row],[Unique Font]]&lt;&gt;"",
"{""fontFamily"":"""&amp;Table_Styles[[#This Row],[Font Family Used]]&amp;""",""fontWeight"":"&amp;Table_Styles[[#This Row],[Font Weight Used]]&amp;"}","")</f>
        <v/>
      </c>
      <c r="CE18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84" s="22" t="str">
        <f>IF(AND(Table_Styles[[#This Row],[Selector]]&lt;&gt;"", Table_Styles[[#This Row],[Config Properties]]&lt;&gt;""),
Table_Styles[[#This Row],[Selector]]&amp;" { "&amp;Table_Styles[[#This Row],[Config Properties]]&amp;" }","")</f>
        <v/>
      </c>
      <c r="CG184" s="22" t="str">
        <f xml:space="preserve">
SUBSTITUTE(SUBSTITUTE(SUBSTITUTE(SUBSTITUTE(SUBSTITUTE(SUBSTITUTE(SUBSTITUTE(SUBSTITUTE(Table_Styles[[#This Row],[Config]],
" {","{"),
"{ ","{"),
" }","}"),
"} ","}"),
" ,",","),
", ",","),
" :",":"),
": ",":")</f>
        <v/>
      </c>
    </row>
    <row r="185" spans="2:85" ht="21" customHeight="1" thickBot="1">
      <c r="B185" s="67" t="s">
        <v>494</v>
      </c>
      <c r="C185" s="67"/>
      <c r="D185" s="67"/>
      <c r="E185" s="67"/>
      <c r="F185" s="67" t="str">
        <f>IF(Table_Styles[[#This Row],[Font Family]]&lt;&gt;"",Table_Styles[[#This Row],[Font Family]],IF(Table_Styles[[#This Row],[Font Family Default]]&lt;&gt;"",Table_Styles[[#This Row],[Font Family Default]],""))</f>
        <v/>
      </c>
      <c r="G185" s="67"/>
      <c r="H185" s="67"/>
      <c r="I185" s="67" t="str">
        <f>IF(Table_Styles[[#This Row],[Font Size]]&lt;&gt;"",Table_Styles[[#This Row],[Font Size]],IF(Table_Styles[[#This Row],[Font Size Default]]&lt;&gt;"",Table_Styles[[#This Row],[Font Size Default]],""))</f>
        <v/>
      </c>
      <c r="J185" s="67"/>
      <c r="K185" s="67"/>
      <c r="L185" s="67" t="str">
        <f>IF(Table_Styles[[#This Row],[Font Weight]]&lt;&gt;"",Table_Styles[[#This Row],[Font Weight]],IF(Table_Styles[[#This Row],[Font Weight Default]]&lt;&gt;"",Table_Styles[[#This Row],[Font Weight Default]],""))</f>
        <v/>
      </c>
      <c r="M185" s="67"/>
      <c r="N185" s="67"/>
      <c r="O185" s="67" t="str">
        <f>IF(Table_Styles[[#This Row],[Colour]]&lt;&gt;"",Table_Styles[[#This Row],[Colour]],IF(Table_Styles[[#This Row],[Colour Default]]&lt;&gt;"",Table_Styles[[#This Row],[Colour Default]],""))</f>
        <v/>
      </c>
      <c r="P185" s="67"/>
      <c r="Q185" s="67"/>
      <c r="R185" s="67" t="str">
        <f>IF(Table_Styles[[#This Row],[Background]]&lt;&gt;"",Table_Styles[[#This Row],[Background]],IF(Table_Styles[[#This Row],[Background Default]]&lt;&gt;"",Table_Styles[[#This Row],[Background Default]],""))</f>
        <v/>
      </c>
      <c r="S185" s="67"/>
      <c r="T185" s="67"/>
      <c r="U185" s="67" t="str">
        <f>IF(Table_Styles[[#This Row],[Border]]&lt;&gt;"",Table_Styles[[#This Row],[Border]],IF(Table_Styles[[#This Row],[Border Default]]&lt;&gt;"",Table_Styles[[#This Row],[Border Default]],""))</f>
        <v/>
      </c>
      <c r="V185" s="67"/>
      <c r="W185" s="67"/>
      <c r="X185" s="67" t="str">
        <f>IF(Table_Styles[[#This Row],[Border Radius]]&lt;&gt;"",Table_Styles[[#This Row],[Border Radius]],IF(Table_Styles[[#This Row],[Border Radius Default]]&lt;&gt;"",Table_Styles[[#This Row],[Border Radius Default]],""))</f>
        <v/>
      </c>
      <c r="Y185" s="67"/>
      <c r="Z185" s="67"/>
      <c r="AA185" s="67" t="str">
        <f>IF(Table_Styles[[#This Row],[MT]]&lt;&gt;"",Table_Styles[[#This Row],[MT]],IF(Table_Styles[[#This Row],[MT Default]]&lt;&gt;"",Table_Styles[[#This Row],[MT Default]],""))</f>
        <v/>
      </c>
      <c r="AB185" s="67"/>
      <c r="AC185" s="67"/>
      <c r="AD185" s="67" t="str">
        <f>IF(Table_Styles[[#This Row],[MR]]&lt;&gt;"",Table_Styles[[#This Row],[MR]],IF(Table_Styles[[#This Row],[MR Default]]&lt;&gt;"",Table_Styles[[#This Row],[MR Default]],""))</f>
        <v/>
      </c>
      <c r="AE185" s="67"/>
      <c r="AF185" s="67"/>
      <c r="AG185" s="67" t="str">
        <f>IF(Table_Styles[[#This Row],[MB]]&lt;&gt;"",Table_Styles[[#This Row],[MB]],IF(Table_Styles[[#This Row],[MB Default]]&lt;&gt;"",Table_Styles[[#This Row],[MB Default]],""))</f>
        <v/>
      </c>
      <c r="AH185" s="67"/>
      <c r="AI185" s="67"/>
      <c r="AJ185" s="67" t="str">
        <f>IF(Table_Styles[[#This Row],[ML]]&lt;&gt;"",Table_Styles[[#This Row],[ML]],IF(Table_Styles[[#This Row],[ML Default]]&lt;&gt;"",Table_Styles[[#This Row],[ML Default]],""))</f>
        <v/>
      </c>
      <c r="AK185" s="67"/>
      <c r="AL185" s="67"/>
      <c r="AM185" s="67" t="str">
        <f>IF(Table_Styles[[#This Row],[PT]]&lt;&gt;"",Table_Styles[[#This Row],[PT]],IF(Table_Styles[[#This Row],[PT Default]]&lt;&gt;"",Table_Styles[[#This Row],[PT Default]],""))</f>
        <v/>
      </c>
      <c r="AN185" s="67"/>
      <c r="AO185" s="67"/>
      <c r="AP185" s="67" t="str">
        <f>IF(Table_Styles[[#This Row],[PR]]&lt;&gt;"",Table_Styles[[#This Row],[PR]],IF(Table_Styles[[#This Row],[PR Default]]&lt;&gt;"",Table_Styles[[#This Row],[PR Default]],""))</f>
        <v/>
      </c>
      <c r="AQ185" s="67"/>
      <c r="AR185" s="67"/>
      <c r="AS185" s="67" t="str">
        <f>IF(Table_Styles[[#This Row],[PB]]&lt;&gt;"",Table_Styles[[#This Row],[PB]],IF(Table_Styles[[#This Row],[PB Default]]&lt;&gt;"",Table_Styles[[#This Row],[PB Default]],""))</f>
        <v/>
      </c>
      <c r="AT185" s="67"/>
      <c r="AU185" s="67"/>
      <c r="AV185" s="67" t="str">
        <f>IF(Table_Styles[[#This Row],[PL]]&lt;&gt;"",Table_Styles[[#This Row],[PL]],IF(Table_Styles[[#This Row],[PL Default]]&lt;&gt;"",Table_Styles[[#This Row],[PL Default]],""))</f>
        <v/>
      </c>
      <c r="AW185" s="67"/>
      <c r="AX185" s="67"/>
      <c r="AY185" s="67" t="str">
        <f>IF(Table_Styles[[#This Row],[BT]]&lt;&gt;"",Table_Styles[[#This Row],[BT]],IF(Table_Styles[[#This Row],[BT Default]]&lt;&gt;"",Table_Styles[[#This Row],[BT Default]],""))</f>
        <v/>
      </c>
      <c r="AZ185" s="67"/>
      <c r="BA185" s="67"/>
      <c r="BB185" s="67" t="str">
        <f>IF(Table_Styles[[#This Row],[BR]]&lt;&gt;"",Table_Styles[[#This Row],[BR]],IF(Table_Styles[[#This Row],[BR Default]]&lt;&gt;"",Table_Styles[[#This Row],[BR Default]],""))</f>
        <v/>
      </c>
      <c r="BC185" s="67"/>
      <c r="BD185" s="67"/>
      <c r="BE185" s="67" t="str">
        <f>IF(Table_Styles[[#This Row],[BB]]&lt;&gt;"",Table_Styles[[#This Row],[BB]],IF(Table_Styles[[#This Row],[BB Default]]&lt;&gt;"",Table_Styles[[#This Row],[BB Default]],""))</f>
        <v/>
      </c>
      <c r="BF185" s="67"/>
      <c r="BG185" s="67"/>
      <c r="BH185" s="67" t="str">
        <f>IF(Table_Styles[[#This Row],[BL]]&lt;&gt;"",Table_Styles[[#This Row],[BL]],IF(Table_Styles[[#This Row],[BL Default]]&lt;&gt;"",Table_Styles[[#This Row],[BL Default]],""))</f>
        <v/>
      </c>
      <c r="BI185" s="67"/>
      <c r="BJ185" s="67"/>
      <c r="BK185" s="67" t="str">
        <f>IF(Table_Styles[[#This Row],[Width]]&lt;&gt;"",Table_Styles[[#This Row],[Width]],IF(Table_Styles[[#This Row],[Width Default]]&lt;&gt;"",Table_Styles[[#This Row],[Width Default]],""))</f>
        <v/>
      </c>
      <c r="BL185" s="67"/>
      <c r="BM185" s="67"/>
      <c r="BN185" s="67" t="str">
        <f>IF(Table_Styles[[#This Row],[Height]]&lt;&gt;"",Table_Styles[[#This Row],[Height]],IF(Table_Styles[[#This Row],[Height Default]]&lt;&gt;"",Table_Styles[[#This Row],[Height Default]],""))</f>
        <v/>
      </c>
      <c r="BO185" s="67"/>
      <c r="BP185" s="67"/>
      <c r="BQ185" s="67" t="str">
        <f>IF(Table_Styles[[#This Row],[Top]]&lt;&gt;"",Table_Styles[[#This Row],[Top]],IF(Table_Styles[[#This Row],[Top Default]]&lt;&gt;"",Table_Styles[[#This Row],[Top Default]],""))</f>
        <v/>
      </c>
      <c r="BR185" s="67"/>
      <c r="BS185" s="67"/>
      <c r="BT185" s="67" t="str">
        <f>IF(Table_Styles[[#This Row],[Right]]&lt;&gt;"",Table_Styles[[#This Row],[Right]],IF(Table_Styles[[#This Row],[Right Default]]&lt;&gt;"",Table_Styles[[#This Row],[Right Default]],""))</f>
        <v/>
      </c>
      <c r="BU185" s="67"/>
      <c r="BV185" s="67"/>
      <c r="BW185" s="67" t="str">
        <f>IF(Table_Styles[[#This Row],[Bottom]]&lt;&gt;"",Table_Styles[[#This Row],[Bottom]],IF(Table_Styles[[#This Row],[Bottom Default]]&lt;&gt;"",Table_Styles[[#This Row],[Bottom Default]],""))</f>
        <v/>
      </c>
      <c r="BX185" s="67"/>
      <c r="BY185" s="67"/>
      <c r="BZ185" s="67" t="str">
        <f>IF(Table_Styles[[#This Row],[Left]]&lt;&gt;"",Table_Styles[[#This Row],[Left]],IF(Table_Styles[[#This Row],[Left Default]]&lt;&gt;"",Table_Styles[[#This Row],[Left Default]],""))</f>
        <v/>
      </c>
      <c r="CA185" s="67"/>
      <c r="CB185" s="67" t="str">
        <f>IF(AND(Table_Styles[[#This Row],[Selector]]&lt;&gt;"",Table_Styles[[#This Row],[Font Family Used]]&lt;&gt;"",Table_Styles[[#This Row],[Font Weight Used]]&lt;&gt;""),Table_Styles[[#This Row],[Font Family Used]]&amp;" "&amp;Table_Styles[[#This Row],[Font Weight Used]],"")</f>
        <v/>
      </c>
      <c r="CC185" s="67" t="str">
        <f ca="1">IF(AND(Table_Styles[[#This Row],[Selector]],COUNTIF(OFFSET(CC:CC,0,0,ROW()-1,1),"="&amp;Table_Styles[[#This Row],[Font]])=0),Table_Styles[[#This Row],[Font]],"")</f>
        <v/>
      </c>
      <c r="CD185" s="67" t="str">
        <f ca="1">IF(Table_Styles[[#This Row],[Unique Font]]&lt;&gt;"",
"{""fontFamily"":"""&amp;Table_Styles[[#This Row],[Font Family Used]]&amp;""",""fontWeight"":"&amp;Table_Styles[[#This Row],[Font Weight Used]]&amp;"}","")</f>
        <v/>
      </c>
      <c r="CE185"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85" s="67" t="str">
        <f>IF(AND(Table_Styles[[#This Row],[Selector]]&lt;&gt;"", Table_Styles[[#This Row],[Config Properties]]&lt;&gt;""),
Table_Styles[[#This Row],[Selector]]&amp;" { "&amp;Table_Styles[[#This Row],[Config Properties]]&amp;" }","")</f>
        <v/>
      </c>
      <c r="CG185" s="67" t="str">
        <f xml:space="preserve">
SUBSTITUTE(SUBSTITUTE(SUBSTITUTE(SUBSTITUTE(SUBSTITUTE(SUBSTITUTE(SUBSTITUTE(SUBSTITUTE(Table_Styles[[#This Row],[Config]],
" {","{"),
"{ ","{"),
" }","}"),
"} ","}"),
" ,",","),
", ",","),
" :",":"),
": ",":")</f>
        <v/>
      </c>
    </row>
    <row r="186" spans="2:85" ht="21" customHeight="1">
      <c r="B186" s="86" t="s">
        <v>484</v>
      </c>
      <c r="C186" s="1" t="s">
        <v>495</v>
      </c>
      <c r="D186" s="41"/>
      <c r="E186" s="41"/>
      <c r="F186" s="19" t="str">
        <f>IF(Table_Styles[[#This Row],[Font Family]]&lt;&gt;"",Table_Styles[[#This Row],[Font Family]],IF(Table_Styles[[#This Row],[Font Family Default]]&lt;&gt;"",Table_Styles[[#This Row],[Font Family Default]],""))</f>
        <v/>
      </c>
      <c r="G186" s="41"/>
      <c r="H186" s="41"/>
      <c r="I186" s="19" t="str">
        <f>IF(Table_Styles[[#This Row],[Font Size]]&lt;&gt;"",Table_Styles[[#This Row],[Font Size]],IF(Table_Styles[[#This Row],[Font Size Default]]&lt;&gt;"",Table_Styles[[#This Row],[Font Size Default]],""))</f>
        <v/>
      </c>
      <c r="J186" s="41"/>
      <c r="K186" s="41"/>
      <c r="L186" s="19" t="str">
        <f>IF(Table_Styles[[#This Row],[Font Weight]]&lt;&gt;"",Table_Styles[[#This Row],[Font Weight]],IF(Table_Styles[[#This Row],[Font Weight Default]]&lt;&gt;"",Table_Styles[[#This Row],[Font Weight Default]],""))</f>
        <v/>
      </c>
      <c r="M186" s="41"/>
      <c r="N186" s="41"/>
      <c r="O186" s="19" t="str">
        <f>IF(Table_Styles[[#This Row],[Colour]]&lt;&gt;"",Table_Styles[[#This Row],[Colour]],IF(Table_Styles[[#This Row],[Colour Default]]&lt;&gt;"",Table_Styles[[#This Row],[Colour Default]],""))</f>
        <v/>
      </c>
      <c r="P186" s="41"/>
      <c r="Q186" s="41"/>
      <c r="R186" s="19" t="str">
        <f>IF(Table_Styles[[#This Row],[Background]]&lt;&gt;"",Table_Styles[[#This Row],[Background]],IF(Table_Styles[[#This Row],[Background Default]]&lt;&gt;"",Table_Styles[[#This Row],[Background Default]],""))</f>
        <v/>
      </c>
      <c r="S186" s="41"/>
      <c r="T186" s="41"/>
      <c r="U186" s="19" t="str">
        <f>IF(Table_Styles[[#This Row],[Border]]&lt;&gt;"",Table_Styles[[#This Row],[Border]],IF(Table_Styles[[#This Row],[Border Default]]&lt;&gt;"",Table_Styles[[#This Row],[Border Default]],""))</f>
        <v/>
      </c>
      <c r="V186" s="41"/>
      <c r="W186" s="41"/>
      <c r="X186" s="19" t="str">
        <f>IF(Table_Styles[[#This Row],[Border Radius]]&lt;&gt;"",Table_Styles[[#This Row],[Border Radius]],IF(Table_Styles[[#This Row],[Border Radius Default]]&lt;&gt;"",Table_Styles[[#This Row],[Border Radius Default]],""))</f>
        <v/>
      </c>
      <c r="Y186" s="41"/>
      <c r="Z186" s="19" t="s">
        <v>339</v>
      </c>
      <c r="AA186" s="19" t="str">
        <f>IF(Table_Styles[[#This Row],[MT]]&lt;&gt;"",Table_Styles[[#This Row],[MT]],IF(Table_Styles[[#This Row],[MT Default]]&lt;&gt;"",Table_Styles[[#This Row],[MT Default]],""))</f>
        <v>10px</v>
      </c>
      <c r="AB186" s="41"/>
      <c r="AC186" s="41"/>
      <c r="AD186" s="19" t="str">
        <f>IF(Table_Styles[[#This Row],[MR]]&lt;&gt;"",Table_Styles[[#This Row],[MR]],IF(Table_Styles[[#This Row],[MR Default]]&lt;&gt;"",Table_Styles[[#This Row],[MR Default]],""))</f>
        <v/>
      </c>
      <c r="AE186" s="41"/>
      <c r="AF186" s="41"/>
      <c r="AG186" s="19" t="str">
        <f>IF(Table_Styles[[#This Row],[MB]]&lt;&gt;"",Table_Styles[[#This Row],[MB]],IF(Table_Styles[[#This Row],[MB Default]]&lt;&gt;"",Table_Styles[[#This Row],[MB Default]],""))</f>
        <v/>
      </c>
      <c r="AH186" s="41"/>
      <c r="AI186" s="41"/>
      <c r="AJ186" s="19" t="str">
        <f>IF(Table_Styles[[#This Row],[ML]]&lt;&gt;"",Table_Styles[[#This Row],[ML]],IF(Table_Styles[[#This Row],[ML Default]]&lt;&gt;"",Table_Styles[[#This Row],[ML Default]],""))</f>
        <v/>
      </c>
      <c r="AK186" s="41"/>
      <c r="AL186" s="41"/>
      <c r="AM186" s="19" t="str">
        <f>IF(Table_Styles[[#This Row],[PT]]&lt;&gt;"",Table_Styles[[#This Row],[PT]],IF(Table_Styles[[#This Row],[PT Default]]&lt;&gt;"",Table_Styles[[#This Row],[PT Default]],""))</f>
        <v/>
      </c>
      <c r="AN186" s="41"/>
      <c r="AO186" s="41"/>
      <c r="AP186" s="19" t="str">
        <f>IF(Table_Styles[[#This Row],[PR]]&lt;&gt;"",Table_Styles[[#This Row],[PR]],IF(Table_Styles[[#This Row],[PR Default]]&lt;&gt;"",Table_Styles[[#This Row],[PR Default]],""))</f>
        <v/>
      </c>
      <c r="AQ186" s="41"/>
      <c r="AR186" s="41"/>
      <c r="AS186" s="19" t="str">
        <f>IF(Table_Styles[[#This Row],[PB]]&lt;&gt;"",Table_Styles[[#This Row],[PB]],IF(Table_Styles[[#This Row],[PB Default]]&lt;&gt;"",Table_Styles[[#This Row],[PB Default]],""))</f>
        <v/>
      </c>
      <c r="AT186" s="41"/>
      <c r="AU186" s="41"/>
      <c r="AV186" s="19" t="str">
        <f>IF(Table_Styles[[#This Row],[PL]]&lt;&gt;"",Table_Styles[[#This Row],[PL]],IF(Table_Styles[[#This Row],[PL Default]]&lt;&gt;"",Table_Styles[[#This Row],[PL Default]],""))</f>
        <v/>
      </c>
      <c r="AW186" s="41"/>
      <c r="AX186" s="41"/>
      <c r="AY186" s="19" t="str">
        <f>IF(Table_Styles[[#This Row],[BT]]&lt;&gt;"",Table_Styles[[#This Row],[BT]],IF(Table_Styles[[#This Row],[BT Default]]&lt;&gt;"",Table_Styles[[#This Row],[BT Default]],""))</f>
        <v/>
      </c>
      <c r="AZ186" s="41"/>
      <c r="BA186" s="41"/>
      <c r="BB186" s="19" t="str">
        <f>IF(Table_Styles[[#This Row],[BR]]&lt;&gt;"",Table_Styles[[#This Row],[BR]],IF(Table_Styles[[#This Row],[BR Default]]&lt;&gt;"",Table_Styles[[#This Row],[BR Default]],""))</f>
        <v/>
      </c>
      <c r="BC186" s="41"/>
      <c r="BD186" s="41"/>
      <c r="BE186" s="19" t="str">
        <f>IF(Table_Styles[[#This Row],[BB]]&lt;&gt;"",Table_Styles[[#This Row],[BB]],IF(Table_Styles[[#This Row],[BB Default]]&lt;&gt;"",Table_Styles[[#This Row],[BB Default]],""))</f>
        <v/>
      </c>
      <c r="BF186" s="41"/>
      <c r="BG186" s="41"/>
      <c r="BH186" s="19" t="str">
        <f>IF(Table_Styles[[#This Row],[BL]]&lt;&gt;"",Table_Styles[[#This Row],[BL]],IF(Table_Styles[[#This Row],[BL Default]]&lt;&gt;"",Table_Styles[[#This Row],[BL Default]],""))</f>
        <v/>
      </c>
      <c r="BI186" s="41"/>
      <c r="BJ186" s="41"/>
      <c r="BK186" s="19" t="str">
        <f>IF(Table_Styles[[#This Row],[Width]]&lt;&gt;"",Table_Styles[[#This Row],[Width]],IF(Table_Styles[[#This Row],[Width Default]]&lt;&gt;"",Table_Styles[[#This Row],[Width Default]],""))</f>
        <v/>
      </c>
      <c r="BL186" s="41"/>
      <c r="BM186" s="41"/>
      <c r="BN186" s="19" t="str">
        <f>IF(Table_Styles[[#This Row],[Height]]&lt;&gt;"",Table_Styles[[#This Row],[Height]],IF(Table_Styles[[#This Row],[Height Default]]&lt;&gt;"",Table_Styles[[#This Row],[Height Default]],""))</f>
        <v/>
      </c>
      <c r="BO186" s="19"/>
      <c r="BP186" s="19"/>
      <c r="BQ186" s="19" t="str">
        <f>IF(Table_Styles[[#This Row],[Top]]&lt;&gt;"",Table_Styles[[#This Row],[Top]],IF(Table_Styles[[#This Row],[Top Default]]&lt;&gt;"",Table_Styles[[#This Row],[Top Default]],""))</f>
        <v/>
      </c>
      <c r="BR186" s="19"/>
      <c r="BS186" s="19"/>
      <c r="BT186" s="19" t="str">
        <f>IF(Table_Styles[[#This Row],[Right]]&lt;&gt;"",Table_Styles[[#This Row],[Right]],IF(Table_Styles[[#This Row],[Right Default]]&lt;&gt;"",Table_Styles[[#This Row],[Right Default]],""))</f>
        <v/>
      </c>
      <c r="BU186" s="19"/>
      <c r="BV186" s="19"/>
      <c r="BW186" s="19" t="str">
        <f>IF(Table_Styles[[#This Row],[Bottom]]&lt;&gt;"",Table_Styles[[#This Row],[Bottom]],IF(Table_Styles[[#This Row],[Bottom Default]]&lt;&gt;"",Table_Styles[[#This Row],[Bottom Default]],""))</f>
        <v/>
      </c>
      <c r="BX186" s="19"/>
      <c r="BY186" s="19"/>
      <c r="BZ186" s="19" t="str">
        <f>IF(Table_Styles[[#This Row],[Left]]&lt;&gt;"",Table_Styles[[#This Row],[Left]],IF(Table_Styles[[#This Row],[Left Default]]&lt;&gt;"",Table_Styles[[#This Row],[Left Default]],""))</f>
        <v/>
      </c>
      <c r="CA186" s="41"/>
      <c r="CB186" s="22" t="str">
        <f>IF(AND(Table_Styles[[#This Row],[Selector]]&lt;&gt;"",Table_Styles[[#This Row],[Font Family Used]]&lt;&gt;"",Table_Styles[[#This Row],[Font Weight Used]]&lt;&gt;""),Table_Styles[[#This Row],[Font Family Used]]&amp;" "&amp;Table_Styles[[#This Row],[Font Weight Used]],"")</f>
        <v/>
      </c>
      <c r="CC186" s="22" t="str">
        <f ca="1">IF(AND(Table_Styles[[#This Row],[Selector]],COUNTIF(OFFSET(CC:CC,0,0,ROW()-1,1),"="&amp;Table_Styles[[#This Row],[Font]])=0),Table_Styles[[#This Row],[Font]],"")</f>
        <v/>
      </c>
      <c r="CD186" s="22" t="str">
        <f ca="1">IF(Table_Styles[[#This Row],[Unique Font]]&lt;&gt;"",
"{""fontFamily"":"""&amp;Table_Styles[[#This Row],[Font Family Used]]&amp;""",""fontWeight"":"&amp;Table_Styles[[#This Row],[Font Weight Used]]&amp;"}","")</f>
        <v/>
      </c>
      <c r="CE186"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86" s="22" t="str">
        <f>IF(AND(Table_Styles[[#This Row],[Selector]]&lt;&gt;"", Table_Styles[[#This Row],[Config Properties]]&lt;&gt;""),
Table_Styles[[#This Row],[Selector]]&amp;" { "&amp;Table_Styles[[#This Row],[Config Properties]]&amp;" }","")</f>
        <v>#sidebar .header nav { margin-top: 10px }</v>
      </c>
      <c r="CG186" s="22" t="str">
        <f xml:space="preserve">
SUBSTITUTE(SUBSTITUTE(SUBSTITUTE(SUBSTITUTE(SUBSTITUTE(SUBSTITUTE(SUBSTITUTE(SUBSTITUTE(Table_Styles[[#This Row],[Config]],
" {","{"),
"{ ","{"),
" }","}"),
"} ","}"),
" ,",","),
", ",","),
" :",":"),
": ",":")</f>
        <v>#sidebar .header nav{margin-top:10px}</v>
      </c>
    </row>
    <row r="187" spans="2:85" ht="21" customHeight="1">
      <c r="B187" s="89" t="s">
        <v>440</v>
      </c>
      <c r="C187" s="86" t="s">
        <v>496</v>
      </c>
      <c r="D187" s="41"/>
      <c r="E187" s="41"/>
      <c r="F187" s="19" t="str">
        <f>IF(Table_Styles[[#This Row],[Font Family]]&lt;&gt;"",Table_Styles[[#This Row],[Font Family]],IF(Table_Styles[[#This Row],[Font Family Default]]&lt;&gt;"",Table_Styles[[#This Row],[Font Family Default]],""))</f>
        <v/>
      </c>
      <c r="G187" s="41"/>
      <c r="H187" s="41"/>
      <c r="I187" s="19" t="str">
        <f>IF(Table_Styles[[#This Row],[Font Size]]&lt;&gt;"",Table_Styles[[#This Row],[Font Size]],IF(Table_Styles[[#This Row],[Font Size Default]]&lt;&gt;"",Table_Styles[[#This Row],[Font Size Default]],""))</f>
        <v/>
      </c>
      <c r="J187" s="41"/>
      <c r="K187" s="41"/>
      <c r="L187" s="19" t="str">
        <f>IF(Table_Styles[[#This Row],[Font Weight]]&lt;&gt;"",Table_Styles[[#This Row],[Font Weight]],IF(Table_Styles[[#This Row],[Font Weight Default]]&lt;&gt;"",Table_Styles[[#This Row],[Font Weight Default]],""))</f>
        <v/>
      </c>
      <c r="M187" s="41"/>
      <c r="N187" s="41"/>
      <c r="O187" s="19" t="str">
        <f>IF(Table_Styles[[#This Row],[Colour]]&lt;&gt;"",Table_Styles[[#This Row],[Colour]],IF(Table_Styles[[#This Row],[Colour Default]]&lt;&gt;"",Table_Styles[[#This Row],[Colour Default]],""))</f>
        <v/>
      </c>
      <c r="P187" s="41"/>
      <c r="Q187" s="41"/>
      <c r="R187" s="19" t="str">
        <f>IF(Table_Styles[[#This Row],[Background]]&lt;&gt;"",Table_Styles[[#This Row],[Background]],IF(Table_Styles[[#This Row],[Background Default]]&lt;&gt;"",Table_Styles[[#This Row],[Background Default]],""))</f>
        <v/>
      </c>
      <c r="S187" s="41"/>
      <c r="T187" s="41"/>
      <c r="U187" s="19" t="str">
        <f>IF(Table_Styles[[#This Row],[Border]]&lt;&gt;"",Table_Styles[[#This Row],[Border]],IF(Table_Styles[[#This Row],[Border Default]]&lt;&gt;"",Table_Styles[[#This Row],[Border Default]],""))</f>
        <v/>
      </c>
      <c r="V187" s="41"/>
      <c r="W187" s="41"/>
      <c r="X187" s="19" t="str">
        <f>IF(Table_Styles[[#This Row],[Border Radius]]&lt;&gt;"",Table_Styles[[#This Row],[Border Radius]],IF(Table_Styles[[#This Row],[Border Radius Default]]&lt;&gt;"",Table_Styles[[#This Row],[Border Radius Default]],""))</f>
        <v/>
      </c>
      <c r="Y187" s="41"/>
      <c r="Z187" s="41"/>
      <c r="AA187" s="19" t="str">
        <f>IF(Table_Styles[[#This Row],[MT]]&lt;&gt;"",Table_Styles[[#This Row],[MT]],IF(Table_Styles[[#This Row],[MT Default]]&lt;&gt;"",Table_Styles[[#This Row],[MT Default]],""))</f>
        <v/>
      </c>
      <c r="AB187" s="41"/>
      <c r="AC187" s="41"/>
      <c r="AD187" s="19" t="str">
        <f>IF(Table_Styles[[#This Row],[MR]]&lt;&gt;"",Table_Styles[[#This Row],[MR]],IF(Table_Styles[[#This Row],[MR Default]]&lt;&gt;"",Table_Styles[[#This Row],[MR Default]],""))</f>
        <v/>
      </c>
      <c r="AE187" s="41"/>
      <c r="AF187" s="41"/>
      <c r="AG187" s="19" t="str">
        <f>IF(Table_Styles[[#This Row],[MB]]&lt;&gt;"",Table_Styles[[#This Row],[MB]],IF(Table_Styles[[#This Row],[MB Default]]&lt;&gt;"",Table_Styles[[#This Row],[MB Default]],""))</f>
        <v/>
      </c>
      <c r="AH187" s="41"/>
      <c r="AI187" s="41"/>
      <c r="AJ187" s="19" t="str">
        <f>IF(Table_Styles[[#This Row],[ML]]&lt;&gt;"",Table_Styles[[#This Row],[ML]],IF(Table_Styles[[#This Row],[ML Default]]&lt;&gt;"",Table_Styles[[#This Row],[ML Default]],""))</f>
        <v/>
      </c>
      <c r="AK187" s="41"/>
      <c r="AL187" s="41"/>
      <c r="AM187" s="19" t="str">
        <f>IF(Table_Styles[[#This Row],[PT]]&lt;&gt;"",Table_Styles[[#This Row],[PT]],IF(Table_Styles[[#This Row],[PT Default]]&lt;&gt;"",Table_Styles[[#This Row],[PT Default]],""))</f>
        <v/>
      </c>
      <c r="AN187" s="41"/>
      <c r="AO187" s="41"/>
      <c r="AP187" s="19" t="str">
        <f>IF(Table_Styles[[#This Row],[PR]]&lt;&gt;"",Table_Styles[[#This Row],[PR]],IF(Table_Styles[[#This Row],[PR Default]]&lt;&gt;"",Table_Styles[[#This Row],[PR Default]],""))</f>
        <v/>
      </c>
      <c r="AQ187" s="41"/>
      <c r="AR187" s="41"/>
      <c r="AS187" s="19" t="str">
        <f>IF(Table_Styles[[#This Row],[PB]]&lt;&gt;"",Table_Styles[[#This Row],[PB]],IF(Table_Styles[[#This Row],[PB Default]]&lt;&gt;"",Table_Styles[[#This Row],[PB Default]],""))</f>
        <v/>
      </c>
      <c r="AT187" s="41"/>
      <c r="AU187" s="41"/>
      <c r="AV187" s="19" t="str">
        <f>IF(Table_Styles[[#This Row],[PL]]&lt;&gt;"",Table_Styles[[#This Row],[PL]],IF(Table_Styles[[#This Row],[PL Default]]&lt;&gt;"",Table_Styles[[#This Row],[PL Default]],""))</f>
        <v/>
      </c>
      <c r="AW187" s="41"/>
      <c r="AX187" s="41"/>
      <c r="AY187" s="19" t="str">
        <f>IF(Table_Styles[[#This Row],[BT]]&lt;&gt;"",Table_Styles[[#This Row],[BT]],IF(Table_Styles[[#This Row],[BT Default]]&lt;&gt;"",Table_Styles[[#This Row],[BT Default]],""))</f>
        <v/>
      </c>
      <c r="AZ187" s="41"/>
      <c r="BA187" s="41"/>
      <c r="BB187" s="19" t="str">
        <f>IF(Table_Styles[[#This Row],[BR]]&lt;&gt;"",Table_Styles[[#This Row],[BR]],IF(Table_Styles[[#This Row],[BR Default]]&lt;&gt;"",Table_Styles[[#This Row],[BR Default]],""))</f>
        <v/>
      </c>
      <c r="BC187" s="41"/>
      <c r="BD187" s="41"/>
      <c r="BE187" s="19" t="str">
        <f>IF(Table_Styles[[#This Row],[BB]]&lt;&gt;"",Table_Styles[[#This Row],[BB]],IF(Table_Styles[[#This Row],[BB Default]]&lt;&gt;"",Table_Styles[[#This Row],[BB Default]],""))</f>
        <v/>
      </c>
      <c r="BF187" s="41"/>
      <c r="BG187" s="41"/>
      <c r="BH187" s="19" t="str">
        <f>IF(Table_Styles[[#This Row],[BL]]&lt;&gt;"",Table_Styles[[#This Row],[BL]],IF(Table_Styles[[#This Row],[BL Default]]&lt;&gt;"",Table_Styles[[#This Row],[BL Default]],""))</f>
        <v/>
      </c>
      <c r="BI187" s="41"/>
      <c r="BJ187" s="41"/>
      <c r="BK187" s="19" t="str">
        <f>IF(Table_Styles[[#This Row],[Width]]&lt;&gt;"",Table_Styles[[#This Row],[Width]],IF(Table_Styles[[#This Row],[Width Default]]&lt;&gt;"",Table_Styles[[#This Row],[Width Default]],""))</f>
        <v/>
      </c>
      <c r="BL187" s="41"/>
      <c r="BM187" s="41"/>
      <c r="BN187" s="19" t="str">
        <f>IF(Table_Styles[[#This Row],[Height]]&lt;&gt;"",Table_Styles[[#This Row],[Height]],IF(Table_Styles[[#This Row],[Height Default]]&lt;&gt;"",Table_Styles[[#This Row],[Height Default]],""))</f>
        <v/>
      </c>
      <c r="BO187" s="19"/>
      <c r="BP187" s="19"/>
      <c r="BQ187" s="19" t="str">
        <f>IF(Table_Styles[[#This Row],[Top]]&lt;&gt;"",Table_Styles[[#This Row],[Top]],IF(Table_Styles[[#This Row],[Top Default]]&lt;&gt;"",Table_Styles[[#This Row],[Top Default]],""))</f>
        <v/>
      </c>
      <c r="BR187" s="19"/>
      <c r="BS187" s="19"/>
      <c r="BT187" s="19" t="str">
        <f>IF(Table_Styles[[#This Row],[Right]]&lt;&gt;"",Table_Styles[[#This Row],[Right]],IF(Table_Styles[[#This Row],[Right Default]]&lt;&gt;"",Table_Styles[[#This Row],[Right Default]],""))</f>
        <v/>
      </c>
      <c r="BU187" s="19"/>
      <c r="BV187" s="19"/>
      <c r="BW187" s="19" t="str">
        <f>IF(Table_Styles[[#This Row],[Bottom]]&lt;&gt;"",Table_Styles[[#This Row],[Bottom]],IF(Table_Styles[[#This Row],[Bottom Default]]&lt;&gt;"",Table_Styles[[#This Row],[Bottom Default]],""))</f>
        <v/>
      </c>
      <c r="BX187" s="19"/>
      <c r="BY187" s="19"/>
      <c r="BZ187" s="19" t="str">
        <f>IF(Table_Styles[[#This Row],[Left]]&lt;&gt;"",Table_Styles[[#This Row],[Left]],IF(Table_Styles[[#This Row],[Left Default]]&lt;&gt;"",Table_Styles[[#This Row],[Left Default]],""))</f>
        <v/>
      </c>
      <c r="CA187" s="41"/>
      <c r="CB187" s="22" t="str">
        <f>IF(AND(Table_Styles[[#This Row],[Selector]]&lt;&gt;"",Table_Styles[[#This Row],[Font Family Used]]&lt;&gt;"",Table_Styles[[#This Row],[Font Weight Used]]&lt;&gt;""),Table_Styles[[#This Row],[Font Family Used]]&amp;" "&amp;Table_Styles[[#This Row],[Font Weight Used]],"")</f>
        <v/>
      </c>
      <c r="CC187" s="22" t="str">
        <f ca="1">IF(AND(Table_Styles[[#This Row],[Selector]],COUNTIF(OFFSET(CC:CC,0,0,ROW()-1,1),"="&amp;Table_Styles[[#This Row],[Font]])=0),Table_Styles[[#This Row],[Font]],"")</f>
        <v/>
      </c>
      <c r="CD187" s="22" t="str">
        <f ca="1">IF(Table_Styles[[#This Row],[Unique Font]]&lt;&gt;"",
"{""fontFamily"":"""&amp;Table_Styles[[#This Row],[Font Family Used]]&amp;""",""fontWeight"":"&amp;Table_Styles[[#This Row],[Font Weight Used]]&amp;"}","")</f>
        <v/>
      </c>
      <c r="CE18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87" s="22" t="str">
        <f>IF(AND(Table_Styles[[#This Row],[Selector]]&lt;&gt;"", Table_Styles[[#This Row],[Config Properties]]&lt;&gt;""),
Table_Styles[[#This Row],[Selector]]&amp;" { "&amp;Table_Styles[[#This Row],[Config Properties]]&amp;" }","")</f>
        <v/>
      </c>
      <c r="CG187" s="22" t="str">
        <f xml:space="preserve">
SUBSTITUTE(SUBSTITUTE(SUBSTITUTE(SUBSTITUTE(SUBSTITUTE(SUBSTITUTE(SUBSTITUTE(SUBSTITUTE(Table_Styles[[#This Row],[Config]],
" {","{"),
"{ ","{"),
" }","}"),
"} ","}"),
" ,",","),
", ",","),
" :",":"),
": ",":")</f>
        <v/>
      </c>
    </row>
    <row r="188" spans="2:85" ht="21" customHeight="1">
      <c r="B188" s="89" t="s">
        <v>442</v>
      </c>
      <c r="C188" s="44" t="s">
        <v>497</v>
      </c>
      <c r="D188" s="41"/>
      <c r="E188" s="41"/>
      <c r="F188" s="19" t="str">
        <f>IF(Table_Styles[[#This Row],[Font Family]]&lt;&gt;"",Table_Styles[[#This Row],[Font Family]],IF(Table_Styles[[#This Row],[Font Family Default]]&lt;&gt;"",Table_Styles[[#This Row],[Font Family Default]],""))</f>
        <v/>
      </c>
      <c r="G188" s="41"/>
      <c r="H188" s="41"/>
      <c r="I188" s="19" t="str">
        <f>IF(Table_Styles[[#This Row],[Font Size]]&lt;&gt;"",Table_Styles[[#This Row],[Font Size]],IF(Table_Styles[[#This Row],[Font Size Default]]&lt;&gt;"",Table_Styles[[#This Row],[Font Size Default]],""))</f>
        <v/>
      </c>
      <c r="J188" s="41"/>
      <c r="K188" s="41"/>
      <c r="L188" s="19" t="str">
        <f>IF(Table_Styles[[#This Row],[Font Weight]]&lt;&gt;"",Table_Styles[[#This Row],[Font Weight]],IF(Table_Styles[[#This Row],[Font Weight Default]]&lt;&gt;"",Table_Styles[[#This Row],[Font Weight Default]],""))</f>
        <v/>
      </c>
      <c r="M188" s="41"/>
      <c r="N188" s="41"/>
      <c r="O188" s="19" t="str">
        <f>IF(Table_Styles[[#This Row],[Colour]]&lt;&gt;"",Table_Styles[[#This Row],[Colour]],IF(Table_Styles[[#This Row],[Colour Default]]&lt;&gt;"",Table_Styles[[#This Row],[Colour Default]],""))</f>
        <v/>
      </c>
      <c r="P188" s="41"/>
      <c r="Q188" s="41"/>
      <c r="R188" s="19" t="str">
        <f>IF(Table_Styles[[#This Row],[Background]]&lt;&gt;"",Table_Styles[[#This Row],[Background]],IF(Table_Styles[[#This Row],[Background Default]]&lt;&gt;"",Table_Styles[[#This Row],[Background Default]],""))</f>
        <v/>
      </c>
      <c r="S188" s="41"/>
      <c r="T188" s="41"/>
      <c r="U188" s="19" t="str">
        <f>IF(Table_Styles[[#This Row],[Border]]&lt;&gt;"",Table_Styles[[#This Row],[Border]],IF(Table_Styles[[#This Row],[Border Default]]&lt;&gt;"",Table_Styles[[#This Row],[Border Default]],""))</f>
        <v/>
      </c>
      <c r="V188" s="41"/>
      <c r="W188" s="41"/>
      <c r="X188" s="19" t="str">
        <f>IF(Table_Styles[[#This Row],[Border Radius]]&lt;&gt;"",Table_Styles[[#This Row],[Border Radius]],IF(Table_Styles[[#This Row],[Border Radius Default]]&lt;&gt;"",Table_Styles[[#This Row],[Border Radius Default]],""))</f>
        <v/>
      </c>
      <c r="Y188" s="41"/>
      <c r="Z188" s="19" t="s">
        <v>339</v>
      </c>
      <c r="AA188" s="19" t="str">
        <f>IF(Table_Styles[[#This Row],[MT]]&lt;&gt;"",Table_Styles[[#This Row],[MT]],IF(Table_Styles[[#This Row],[MT Default]]&lt;&gt;"",Table_Styles[[#This Row],[MT Default]],""))</f>
        <v>10px</v>
      </c>
      <c r="AB188" s="41"/>
      <c r="AC188" s="41"/>
      <c r="AD188" s="19" t="str">
        <f>IF(Table_Styles[[#This Row],[MR]]&lt;&gt;"",Table_Styles[[#This Row],[MR]],IF(Table_Styles[[#This Row],[MR Default]]&lt;&gt;"",Table_Styles[[#This Row],[MR Default]],""))</f>
        <v/>
      </c>
      <c r="AE188" s="41"/>
      <c r="AF188" s="41"/>
      <c r="AG188" s="19" t="str">
        <f>IF(Table_Styles[[#This Row],[MB]]&lt;&gt;"",Table_Styles[[#This Row],[MB]],IF(Table_Styles[[#This Row],[MB Default]]&lt;&gt;"",Table_Styles[[#This Row],[MB Default]],""))</f>
        <v/>
      </c>
      <c r="AH188" s="41"/>
      <c r="AI188" s="41"/>
      <c r="AJ188" s="19" t="str">
        <f>IF(Table_Styles[[#This Row],[ML]]&lt;&gt;"",Table_Styles[[#This Row],[ML]],IF(Table_Styles[[#This Row],[ML Default]]&lt;&gt;"",Table_Styles[[#This Row],[ML Default]],""))</f>
        <v/>
      </c>
      <c r="AK188" s="41"/>
      <c r="AL188" s="126"/>
      <c r="AM188" s="19" t="str">
        <f>IF(Table_Styles[[#This Row],[PT]]&lt;&gt;"",Table_Styles[[#This Row],[PT]],IF(Table_Styles[[#This Row],[PT Default]]&lt;&gt;"",Table_Styles[[#This Row],[PT Default]],""))</f>
        <v/>
      </c>
      <c r="AN188" s="41"/>
      <c r="AO188" s="126"/>
      <c r="AP188" s="19" t="str">
        <f>IF(Table_Styles[[#This Row],[PR]]&lt;&gt;"",Table_Styles[[#This Row],[PR]],IF(Table_Styles[[#This Row],[PR Default]]&lt;&gt;"",Table_Styles[[#This Row],[PR Default]],""))</f>
        <v/>
      </c>
      <c r="AQ188" s="41"/>
      <c r="AR188" s="126"/>
      <c r="AS188" s="19" t="str">
        <f>IF(Table_Styles[[#This Row],[PB]]&lt;&gt;"",Table_Styles[[#This Row],[PB]],IF(Table_Styles[[#This Row],[PB Default]]&lt;&gt;"",Table_Styles[[#This Row],[PB Default]],""))</f>
        <v/>
      </c>
      <c r="AT188" s="41"/>
      <c r="AU188" s="126"/>
      <c r="AV188" s="19" t="str">
        <f>IF(Table_Styles[[#This Row],[PL]]&lt;&gt;"",Table_Styles[[#This Row],[PL]],IF(Table_Styles[[#This Row],[PL Default]]&lt;&gt;"",Table_Styles[[#This Row],[PL Default]],""))</f>
        <v/>
      </c>
      <c r="AW188" s="41"/>
      <c r="AX188" s="41"/>
      <c r="AY188" s="19" t="str">
        <f>IF(Table_Styles[[#This Row],[BT]]&lt;&gt;"",Table_Styles[[#This Row],[BT]],IF(Table_Styles[[#This Row],[BT Default]]&lt;&gt;"",Table_Styles[[#This Row],[BT Default]],""))</f>
        <v/>
      </c>
      <c r="AZ188" s="41"/>
      <c r="BA188" s="41"/>
      <c r="BB188" s="19" t="str">
        <f>IF(Table_Styles[[#This Row],[BR]]&lt;&gt;"",Table_Styles[[#This Row],[BR]],IF(Table_Styles[[#This Row],[BR Default]]&lt;&gt;"",Table_Styles[[#This Row],[BR Default]],""))</f>
        <v/>
      </c>
      <c r="BC188" s="41"/>
      <c r="BD188" s="41"/>
      <c r="BE188" s="19" t="str">
        <f>IF(Table_Styles[[#This Row],[BB]]&lt;&gt;"",Table_Styles[[#This Row],[BB]],IF(Table_Styles[[#This Row],[BB Default]]&lt;&gt;"",Table_Styles[[#This Row],[BB Default]],""))</f>
        <v/>
      </c>
      <c r="BF188" s="41"/>
      <c r="BG188" s="41"/>
      <c r="BH188" s="19" t="str">
        <f>IF(Table_Styles[[#This Row],[BL]]&lt;&gt;"",Table_Styles[[#This Row],[BL]],IF(Table_Styles[[#This Row],[BL Default]]&lt;&gt;"",Table_Styles[[#This Row],[BL Default]],""))</f>
        <v/>
      </c>
      <c r="BI188" s="41"/>
      <c r="BJ188" s="93"/>
      <c r="BK188" s="19" t="str">
        <f>IF(Table_Styles[[#This Row],[Width]]&lt;&gt;"",Table_Styles[[#This Row],[Width]],IF(Table_Styles[[#This Row],[Width Default]]&lt;&gt;"",Table_Styles[[#This Row],[Width Default]],""))</f>
        <v/>
      </c>
      <c r="BL188" s="41"/>
      <c r="BM188" s="41"/>
      <c r="BN188" s="19" t="str">
        <f>IF(Table_Styles[[#This Row],[Height]]&lt;&gt;"",Table_Styles[[#This Row],[Height]],IF(Table_Styles[[#This Row],[Height Default]]&lt;&gt;"",Table_Styles[[#This Row],[Height Default]],""))</f>
        <v/>
      </c>
      <c r="BO188" s="19"/>
      <c r="BP188" s="19"/>
      <c r="BQ188" s="19" t="str">
        <f>IF(Table_Styles[[#This Row],[Top]]&lt;&gt;"",Table_Styles[[#This Row],[Top]],IF(Table_Styles[[#This Row],[Top Default]]&lt;&gt;"",Table_Styles[[#This Row],[Top Default]],""))</f>
        <v/>
      </c>
      <c r="BR188" s="19"/>
      <c r="BS188" s="19"/>
      <c r="BT188" s="19" t="str">
        <f>IF(Table_Styles[[#This Row],[Right]]&lt;&gt;"",Table_Styles[[#This Row],[Right]],IF(Table_Styles[[#This Row],[Right Default]]&lt;&gt;"",Table_Styles[[#This Row],[Right Default]],""))</f>
        <v/>
      </c>
      <c r="BU188" s="19"/>
      <c r="BV188" s="19"/>
      <c r="BW188" s="19" t="str">
        <f>IF(Table_Styles[[#This Row],[Bottom]]&lt;&gt;"",Table_Styles[[#This Row],[Bottom]],IF(Table_Styles[[#This Row],[Bottom Default]]&lt;&gt;"",Table_Styles[[#This Row],[Bottom Default]],""))</f>
        <v/>
      </c>
      <c r="BX188" s="19"/>
      <c r="BY188" s="19"/>
      <c r="BZ188" s="19" t="str">
        <f>IF(Table_Styles[[#This Row],[Left]]&lt;&gt;"",Table_Styles[[#This Row],[Left]],IF(Table_Styles[[#This Row],[Left Default]]&lt;&gt;"",Table_Styles[[#This Row],[Left Default]],""))</f>
        <v/>
      </c>
      <c r="CA188" s="41"/>
      <c r="CB188" s="22" t="str">
        <f>IF(AND(Table_Styles[[#This Row],[Selector]]&lt;&gt;"",Table_Styles[[#This Row],[Font Family Used]]&lt;&gt;"",Table_Styles[[#This Row],[Font Weight Used]]&lt;&gt;""),Table_Styles[[#This Row],[Font Family Used]]&amp;" "&amp;Table_Styles[[#This Row],[Font Weight Used]],"")</f>
        <v/>
      </c>
      <c r="CC188" s="22" t="str">
        <f ca="1">IF(AND(Table_Styles[[#This Row],[Selector]],COUNTIF(OFFSET(CC:CC,0,0,ROW()-1,1),"="&amp;Table_Styles[[#This Row],[Font]])=0),Table_Styles[[#This Row],[Font]],"")</f>
        <v/>
      </c>
      <c r="CD188" s="22" t="str">
        <f ca="1">IF(Table_Styles[[#This Row],[Unique Font]]&lt;&gt;"",
"{""fontFamily"":"""&amp;Table_Styles[[#This Row],[Font Family Used]]&amp;""",""fontWeight"":"&amp;Table_Styles[[#This Row],[Font Weight Used]]&amp;"}","")</f>
        <v/>
      </c>
      <c r="CE18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88" s="22" t="str">
        <f>IF(AND(Table_Styles[[#This Row],[Selector]]&lt;&gt;"", Table_Styles[[#This Row],[Config Properties]]&lt;&gt;""),
Table_Styles[[#This Row],[Selector]]&amp;" { "&amp;Table_Styles[[#This Row],[Config Properties]]&amp;" }","")</f>
        <v>#sidebar .header nav .btn { margin-top: 10px }</v>
      </c>
      <c r="CG188" s="22" t="str">
        <f xml:space="preserve">
SUBSTITUTE(SUBSTITUTE(SUBSTITUTE(SUBSTITUTE(SUBSTITUTE(SUBSTITUTE(SUBSTITUTE(SUBSTITUTE(Table_Styles[[#This Row],[Config]],
" {","{"),
"{ ","{"),
" }","}"),
"} ","}"),
" ,",","),
", ",","),
" :",":"),
": ",":")</f>
        <v>#sidebar .header nav .btn{margin-top:10px}</v>
      </c>
    </row>
    <row r="189" spans="2:85" ht="21" customHeight="1">
      <c r="B189" s="89" t="s">
        <v>444</v>
      </c>
      <c r="C189" s="44" t="s">
        <v>498</v>
      </c>
      <c r="D189" s="41"/>
      <c r="E189" s="41"/>
      <c r="F189" s="19" t="str">
        <f>IF(Table_Styles[[#This Row],[Font Family]]&lt;&gt;"",Table_Styles[[#This Row],[Font Family]],IF(Table_Styles[[#This Row],[Font Family Default]]&lt;&gt;"",Table_Styles[[#This Row],[Font Family Default]],""))</f>
        <v/>
      </c>
      <c r="G189" s="41"/>
      <c r="H189" s="41"/>
      <c r="I189" s="19" t="str">
        <f>IF(Table_Styles[[#This Row],[Font Size]]&lt;&gt;"",Table_Styles[[#This Row],[Font Size]],IF(Table_Styles[[#This Row],[Font Size Default]]&lt;&gt;"",Table_Styles[[#This Row],[Font Size Default]],""))</f>
        <v/>
      </c>
      <c r="J189" s="41"/>
      <c r="K189" s="41"/>
      <c r="L189" s="19" t="str">
        <f>IF(Table_Styles[[#This Row],[Font Weight]]&lt;&gt;"",Table_Styles[[#This Row],[Font Weight]],IF(Table_Styles[[#This Row],[Font Weight Default]]&lt;&gt;"",Table_Styles[[#This Row],[Font Weight Default]],""))</f>
        <v/>
      </c>
      <c r="M189" s="41"/>
      <c r="N189" s="41"/>
      <c r="O189" s="19" t="str">
        <f>IF(Table_Styles[[#This Row],[Colour]]&lt;&gt;"",Table_Styles[[#This Row],[Colour]],IF(Table_Styles[[#This Row],[Colour Default]]&lt;&gt;"",Table_Styles[[#This Row],[Colour Default]],""))</f>
        <v/>
      </c>
      <c r="P189" s="41"/>
      <c r="Q189" s="41"/>
      <c r="R189" s="19" t="str">
        <f>IF(Table_Styles[[#This Row],[Background]]&lt;&gt;"",Table_Styles[[#This Row],[Background]],IF(Table_Styles[[#This Row],[Background Default]]&lt;&gt;"",Table_Styles[[#This Row],[Background Default]],""))</f>
        <v/>
      </c>
      <c r="S189" s="41"/>
      <c r="T189" s="41"/>
      <c r="U189" s="19" t="str">
        <f>IF(Table_Styles[[#This Row],[Border]]&lt;&gt;"",Table_Styles[[#This Row],[Border]],IF(Table_Styles[[#This Row],[Border Default]]&lt;&gt;"",Table_Styles[[#This Row],[Border Default]],""))</f>
        <v/>
      </c>
      <c r="V189" s="41"/>
      <c r="W189" s="41"/>
      <c r="X189" s="19" t="str">
        <f>IF(Table_Styles[[#This Row],[Border Radius]]&lt;&gt;"",Table_Styles[[#This Row],[Border Radius]],IF(Table_Styles[[#This Row],[Border Radius Default]]&lt;&gt;"",Table_Styles[[#This Row],[Border Radius Default]],""))</f>
        <v/>
      </c>
      <c r="Y189" s="41"/>
      <c r="Z189" s="41"/>
      <c r="AA189" s="19" t="str">
        <f>IF(Table_Styles[[#This Row],[MT]]&lt;&gt;"",Table_Styles[[#This Row],[MT]],IF(Table_Styles[[#This Row],[MT Default]]&lt;&gt;"",Table_Styles[[#This Row],[MT Default]],""))</f>
        <v/>
      </c>
      <c r="AB189" s="41"/>
      <c r="AC189" s="41"/>
      <c r="AD189" s="19" t="str">
        <f>IF(Table_Styles[[#This Row],[MR]]&lt;&gt;"",Table_Styles[[#This Row],[MR]],IF(Table_Styles[[#This Row],[MR Default]]&lt;&gt;"",Table_Styles[[#This Row],[MR Default]],""))</f>
        <v/>
      </c>
      <c r="AE189" s="41"/>
      <c r="AF189" s="41"/>
      <c r="AG189" s="19" t="str">
        <f>IF(Table_Styles[[#This Row],[MB]]&lt;&gt;"",Table_Styles[[#This Row],[MB]],IF(Table_Styles[[#This Row],[MB Default]]&lt;&gt;"",Table_Styles[[#This Row],[MB Default]],""))</f>
        <v/>
      </c>
      <c r="AH189" s="41"/>
      <c r="AI189" s="41"/>
      <c r="AJ189" s="19" t="str">
        <f>IF(Table_Styles[[#This Row],[ML]]&lt;&gt;"",Table_Styles[[#This Row],[ML]],IF(Table_Styles[[#This Row],[ML Default]]&lt;&gt;"",Table_Styles[[#This Row],[ML Default]],""))</f>
        <v/>
      </c>
      <c r="AK189" s="41"/>
      <c r="AL189" s="41"/>
      <c r="AM189" s="19" t="str">
        <f>IF(Table_Styles[[#This Row],[PT]]&lt;&gt;"",Table_Styles[[#This Row],[PT]],IF(Table_Styles[[#This Row],[PT Default]]&lt;&gt;"",Table_Styles[[#This Row],[PT Default]],""))</f>
        <v/>
      </c>
      <c r="AN189" s="41"/>
      <c r="AO189" s="41"/>
      <c r="AP189" s="19" t="str">
        <f>IF(Table_Styles[[#This Row],[PR]]&lt;&gt;"",Table_Styles[[#This Row],[PR]],IF(Table_Styles[[#This Row],[PR Default]]&lt;&gt;"",Table_Styles[[#This Row],[PR Default]],""))</f>
        <v/>
      </c>
      <c r="AQ189" s="41"/>
      <c r="AR189" s="41"/>
      <c r="AS189" s="19" t="str">
        <f>IF(Table_Styles[[#This Row],[PB]]&lt;&gt;"",Table_Styles[[#This Row],[PB]],IF(Table_Styles[[#This Row],[PB Default]]&lt;&gt;"",Table_Styles[[#This Row],[PB Default]],""))</f>
        <v/>
      </c>
      <c r="AT189" s="41"/>
      <c r="AU189" s="41"/>
      <c r="AV189" s="19" t="str">
        <f>IF(Table_Styles[[#This Row],[PL]]&lt;&gt;"",Table_Styles[[#This Row],[PL]],IF(Table_Styles[[#This Row],[PL Default]]&lt;&gt;"",Table_Styles[[#This Row],[PL Default]],""))</f>
        <v/>
      </c>
      <c r="AW189" s="41"/>
      <c r="AX189" s="41"/>
      <c r="AY189" s="19" t="str">
        <f>IF(Table_Styles[[#This Row],[BT]]&lt;&gt;"",Table_Styles[[#This Row],[BT]],IF(Table_Styles[[#This Row],[BT Default]]&lt;&gt;"",Table_Styles[[#This Row],[BT Default]],""))</f>
        <v/>
      </c>
      <c r="AZ189" s="41"/>
      <c r="BA189" s="41"/>
      <c r="BB189" s="19" t="str">
        <f>IF(Table_Styles[[#This Row],[BR]]&lt;&gt;"",Table_Styles[[#This Row],[BR]],IF(Table_Styles[[#This Row],[BR Default]]&lt;&gt;"",Table_Styles[[#This Row],[BR Default]],""))</f>
        <v/>
      </c>
      <c r="BC189" s="41"/>
      <c r="BD189" s="41"/>
      <c r="BE189" s="19" t="str">
        <f>IF(Table_Styles[[#This Row],[BB]]&lt;&gt;"",Table_Styles[[#This Row],[BB]],IF(Table_Styles[[#This Row],[BB Default]]&lt;&gt;"",Table_Styles[[#This Row],[BB Default]],""))</f>
        <v/>
      </c>
      <c r="BF189" s="41"/>
      <c r="BG189" s="41"/>
      <c r="BH189" s="19" t="str">
        <f>IF(Table_Styles[[#This Row],[BL]]&lt;&gt;"",Table_Styles[[#This Row],[BL]],IF(Table_Styles[[#This Row],[BL Default]]&lt;&gt;"",Table_Styles[[#This Row],[BL Default]],""))</f>
        <v/>
      </c>
      <c r="BI189" s="41"/>
      <c r="BJ189" s="41"/>
      <c r="BK189" s="19" t="str">
        <f>IF(Table_Styles[[#This Row],[Width]]&lt;&gt;"",Table_Styles[[#This Row],[Width]],IF(Table_Styles[[#This Row],[Width Default]]&lt;&gt;"",Table_Styles[[#This Row],[Width Default]],""))</f>
        <v/>
      </c>
      <c r="BL189" s="41"/>
      <c r="BM189" s="41"/>
      <c r="BN189" s="19" t="str">
        <f>IF(Table_Styles[[#This Row],[Height]]&lt;&gt;"",Table_Styles[[#This Row],[Height]],IF(Table_Styles[[#This Row],[Height Default]]&lt;&gt;"",Table_Styles[[#This Row],[Height Default]],""))</f>
        <v/>
      </c>
      <c r="BO189" s="19"/>
      <c r="BP189" s="19"/>
      <c r="BQ189" s="19" t="str">
        <f>IF(Table_Styles[[#This Row],[Top]]&lt;&gt;"",Table_Styles[[#This Row],[Top]],IF(Table_Styles[[#This Row],[Top Default]]&lt;&gt;"",Table_Styles[[#This Row],[Top Default]],""))</f>
        <v/>
      </c>
      <c r="BR189" s="19"/>
      <c r="BS189" s="19"/>
      <c r="BT189" s="19" t="str">
        <f>IF(Table_Styles[[#This Row],[Right]]&lt;&gt;"",Table_Styles[[#This Row],[Right]],IF(Table_Styles[[#This Row],[Right Default]]&lt;&gt;"",Table_Styles[[#This Row],[Right Default]],""))</f>
        <v/>
      </c>
      <c r="BU189" s="19"/>
      <c r="BV189" s="19"/>
      <c r="BW189" s="19" t="str">
        <f>IF(Table_Styles[[#This Row],[Bottom]]&lt;&gt;"",Table_Styles[[#This Row],[Bottom]],IF(Table_Styles[[#This Row],[Bottom Default]]&lt;&gt;"",Table_Styles[[#This Row],[Bottom Default]],""))</f>
        <v/>
      </c>
      <c r="BX189" s="19"/>
      <c r="BY189" s="19"/>
      <c r="BZ189" s="19" t="str">
        <f>IF(Table_Styles[[#This Row],[Left]]&lt;&gt;"",Table_Styles[[#This Row],[Left]],IF(Table_Styles[[#This Row],[Left Default]]&lt;&gt;"",Table_Styles[[#This Row],[Left Default]],""))</f>
        <v/>
      </c>
      <c r="CA189" s="41"/>
      <c r="CB189" s="22" t="str">
        <f>IF(AND(Table_Styles[[#This Row],[Selector]]&lt;&gt;"",Table_Styles[[#This Row],[Font Family Used]]&lt;&gt;"",Table_Styles[[#This Row],[Font Weight Used]]&lt;&gt;""),Table_Styles[[#This Row],[Font Family Used]]&amp;" "&amp;Table_Styles[[#This Row],[Font Weight Used]],"")</f>
        <v/>
      </c>
      <c r="CC189" s="22" t="str">
        <f ca="1">IF(AND(Table_Styles[[#This Row],[Selector]],COUNTIF(OFFSET(CC:CC,0,0,ROW()-1,1),"="&amp;Table_Styles[[#This Row],[Font]])=0),Table_Styles[[#This Row],[Font]],"")</f>
        <v/>
      </c>
      <c r="CD189" s="22" t="str">
        <f ca="1">IF(Table_Styles[[#This Row],[Unique Font]]&lt;&gt;"",
"{""fontFamily"":"""&amp;Table_Styles[[#This Row],[Font Family Used]]&amp;""",""fontWeight"":"&amp;Table_Styles[[#This Row],[Font Weight Used]]&amp;"}","")</f>
        <v/>
      </c>
      <c r="CE18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89" s="22" t="str">
        <f>IF(AND(Table_Styles[[#This Row],[Selector]]&lt;&gt;"", Table_Styles[[#This Row],[Config Properties]]&lt;&gt;""),
Table_Styles[[#This Row],[Selector]]&amp;" { "&amp;Table_Styles[[#This Row],[Config Properties]]&amp;" }","")</f>
        <v/>
      </c>
      <c r="CG189" s="22" t="str">
        <f xml:space="preserve">
SUBSTITUTE(SUBSTITUTE(SUBSTITUTE(SUBSTITUTE(SUBSTITUTE(SUBSTITUTE(SUBSTITUTE(SUBSTITUTE(Table_Styles[[#This Row],[Config]],
" {","{"),
"{ ","{"),
" }","}"),
"} ","}"),
" ,",","),
", ",","),
" :",":"),
": ",":")</f>
        <v/>
      </c>
    </row>
    <row r="190" spans="2:85" ht="21" customHeight="1">
      <c r="B190" s="89" t="s">
        <v>446</v>
      </c>
      <c r="C190" s="44" t="s">
        <v>499</v>
      </c>
      <c r="D190" s="41"/>
      <c r="E190" s="41"/>
      <c r="F190" s="19" t="str">
        <f>IF(Table_Styles[[#This Row],[Font Family]]&lt;&gt;"",Table_Styles[[#This Row],[Font Family]],IF(Table_Styles[[#This Row],[Font Family Default]]&lt;&gt;"",Table_Styles[[#This Row],[Font Family Default]],""))</f>
        <v/>
      </c>
      <c r="G190" s="41"/>
      <c r="H190" s="41"/>
      <c r="I190" s="19" t="str">
        <f>IF(Table_Styles[[#This Row],[Font Size]]&lt;&gt;"",Table_Styles[[#This Row],[Font Size]],IF(Table_Styles[[#This Row],[Font Size Default]]&lt;&gt;"",Table_Styles[[#This Row],[Font Size Default]],""))</f>
        <v/>
      </c>
      <c r="J190" s="41"/>
      <c r="K190" s="41"/>
      <c r="L190" s="19" t="str">
        <f>IF(Table_Styles[[#This Row],[Font Weight]]&lt;&gt;"",Table_Styles[[#This Row],[Font Weight]],IF(Table_Styles[[#This Row],[Font Weight Default]]&lt;&gt;"",Table_Styles[[#This Row],[Font Weight Default]],""))</f>
        <v/>
      </c>
      <c r="M190" s="41"/>
      <c r="N190" s="41"/>
      <c r="O190" s="19" t="str">
        <f>IF(Table_Styles[[#This Row],[Colour]]&lt;&gt;"",Table_Styles[[#This Row],[Colour]],IF(Table_Styles[[#This Row],[Colour Default]]&lt;&gt;"",Table_Styles[[#This Row],[Colour Default]],""))</f>
        <v/>
      </c>
      <c r="P190" s="41"/>
      <c r="Q190" s="41"/>
      <c r="R190" s="19" t="str">
        <f>IF(Table_Styles[[#This Row],[Background]]&lt;&gt;"",Table_Styles[[#This Row],[Background]],IF(Table_Styles[[#This Row],[Background Default]]&lt;&gt;"",Table_Styles[[#This Row],[Background Default]],""))</f>
        <v/>
      </c>
      <c r="S190" s="41"/>
      <c r="T190" s="41"/>
      <c r="U190" s="19" t="str">
        <f>IF(Table_Styles[[#This Row],[Border]]&lt;&gt;"",Table_Styles[[#This Row],[Border]],IF(Table_Styles[[#This Row],[Border Default]]&lt;&gt;"",Table_Styles[[#This Row],[Border Default]],""))</f>
        <v/>
      </c>
      <c r="V190" s="41"/>
      <c r="W190" s="41"/>
      <c r="X190" s="19" t="str">
        <f>IF(Table_Styles[[#This Row],[Border Radius]]&lt;&gt;"",Table_Styles[[#This Row],[Border Radius]],IF(Table_Styles[[#This Row],[Border Radius Default]]&lt;&gt;"",Table_Styles[[#This Row],[Border Radius Default]],""))</f>
        <v/>
      </c>
      <c r="Y190" s="41"/>
      <c r="Z190" s="41"/>
      <c r="AA190" s="19" t="str">
        <f>IF(Table_Styles[[#This Row],[MT]]&lt;&gt;"",Table_Styles[[#This Row],[MT]],IF(Table_Styles[[#This Row],[MT Default]]&lt;&gt;"",Table_Styles[[#This Row],[MT Default]],""))</f>
        <v/>
      </c>
      <c r="AB190" s="41"/>
      <c r="AC190" s="41"/>
      <c r="AD190" s="19" t="str">
        <f>IF(Table_Styles[[#This Row],[MR]]&lt;&gt;"",Table_Styles[[#This Row],[MR]],IF(Table_Styles[[#This Row],[MR Default]]&lt;&gt;"",Table_Styles[[#This Row],[MR Default]],""))</f>
        <v/>
      </c>
      <c r="AE190" s="41"/>
      <c r="AF190" s="41"/>
      <c r="AG190" s="19" t="str">
        <f>IF(Table_Styles[[#This Row],[MB]]&lt;&gt;"",Table_Styles[[#This Row],[MB]],IF(Table_Styles[[#This Row],[MB Default]]&lt;&gt;"",Table_Styles[[#This Row],[MB Default]],""))</f>
        <v/>
      </c>
      <c r="AH190" s="41"/>
      <c r="AI190" s="41"/>
      <c r="AJ190" s="19" t="str">
        <f>IF(Table_Styles[[#This Row],[ML]]&lt;&gt;"",Table_Styles[[#This Row],[ML]],IF(Table_Styles[[#This Row],[ML Default]]&lt;&gt;"",Table_Styles[[#This Row],[ML Default]],""))</f>
        <v/>
      </c>
      <c r="AK190" s="41"/>
      <c r="AL190" s="41"/>
      <c r="AM190" s="19" t="str">
        <f>IF(Table_Styles[[#This Row],[PT]]&lt;&gt;"",Table_Styles[[#This Row],[PT]],IF(Table_Styles[[#This Row],[PT Default]]&lt;&gt;"",Table_Styles[[#This Row],[PT Default]],""))</f>
        <v/>
      </c>
      <c r="AN190" s="41"/>
      <c r="AO190" s="41"/>
      <c r="AP190" s="19" t="str">
        <f>IF(Table_Styles[[#This Row],[PR]]&lt;&gt;"",Table_Styles[[#This Row],[PR]],IF(Table_Styles[[#This Row],[PR Default]]&lt;&gt;"",Table_Styles[[#This Row],[PR Default]],""))</f>
        <v/>
      </c>
      <c r="AQ190" s="41"/>
      <c r="AR190" s="41"/>
      <c r="AS190" s="19" t="str">
        <f>IF(Table_Styles[[#This Row],[PB]]&lt;&gt;"",Table_Styles[[#This Row],[PB]],IF(Table_Styles[[#This Row],[PB Default]]&lt;&gt;"",Table_Styles[[#This Row],[PB Default]],""))</f>
        <v/>
      </c>
      <c r="AT190" s="41"/>
      <c r="AU190" s="41"/>
      <c r="AV190" s="19" t="str">
        <f>IF(Table_Styles[[#This Row],[PL]]&lt;&gt;"",Table_Styles[[#This Row],[PL]],IF(Table_Styles[[#This Row],[PL Default]]&lt;&gt;"",Table_Styles[[#This Row],[PL Default]],""))</f>
        <v/>
      </c>
      <c r="AW190" s="41"/>
      <c r="AX190" s="41"/>
      <c r="AY190" s="19" t="str">
        <f>IF(Table_Styles[[#This Row],[BT]]&lt;&gt;"",Table_Styles[[#This Row],[BT]],IF(Table_Styles[[#This Row],[BT Default]]&lt;&gt;"",Table_Styles[[#This Row],[BT Default]],""))</f>
        <v/>
      </c>
      <c r="AZ190" s="41"/>
      <c r="BA190" s="41"/>
      <c r="BB190" s="19" t="str">
        <f>IF(Table_Styles[[#This Row],[BR]]&lt;&gt;"",Table_Styles[[#This Row],[BR]],IF(Table_Styles[[#This Row],[BR Default]]&lt;&gt;"",Table_Styles[[#This Row],[BR Default]],""))</f>
        <v/>
      </c>
      <c r="BC190" s="41"/>
      <c r="BD190" s="41"/>
      <c r="BE190" s="19" t="str">
        <f>IF(Table_Styles[[#This Row],[BB]]&lt;&gt;"",Table_Styles[[#This Row],[BB]],IF(Table_Styles[[#This Row],[BB Default]]&lt;&gt;"",Table_Styles[[#This Row],[BB Default]],""))</f>
        <v/>
      </c>
      <c r="BF190" s="41"/>
      <c r="BG190" s="41"/>
      <c r="BH190" s="19" t="str">
        <f>IF(Table_Styles[[#This Row],[BL]]&lt;&gt;"",Table_Styles[[#This Row],[BL]],IF(Table_Styles[[#This Row],[BL Default]]&lt;&gt;"",Table_Styles[[#This Row],[BL Default]],""))</f>
        <v/>
      </c>
      <c r="BI190" s="41"/>
      <c r="BJ190" s="41"/>
      <c r="BK190" s="19" t="str">
        <f>IF(Table_Styles[[#This Row],[Width]]&lt;&gt;"",Table_Styles[[#This Row],[Width]],IF(Table_Styles[[#This Row],[Width Default]]&lt;&gt;"",Table_Styles[[#This Row],[Width Default]],""))</f>
        <v/>
      </c>
      <c r="BL190" s="41"/>
      <c r="BM190" s="41"/>
      <c r="BN190" s="19" t="str">
        <f>IF(Table_Styles[[#This Row],[Height]]&lt;&gt;"",Table_Styles[[#This Row],[Height]],IF(Table_Styles[[#This Row],[Height Default]]&lt;&gt;"",Table_Styles[[#This Row],[Height Default]],""))</f>
        <v/>
      </c>
      <c r="BO190" s="19"/>
      <c r="BP190" s="19"/>
      <c r="BQ190" s="19" t="str">
        <f>IF(Table_Styles[[#This Row],[Top]]&lt;&gt;"",Table_Styles[[#This Row],[Top]],IF(Table_Styles[[#This Row],[Top Default]]&lt;&gt;"",Table_Styles[[#This Row],[Top Default]],""))</f>
        <v/>
      </c>
      <c r="BR190" s="19"/>
      <c r="BS190" s="19"/>
      <c r="BT190" s="19" t="str">
        <f>IF(Table_Styles[[#This Row],[Right]]&lt;&gt;"",Table_Styles[[#This Row],[Right]],IF(Table_Styles[[#This Row],[Right Default]]&lt;&gt;"",Table_Styles[[#This Row],[Right Default]],""))</f>
        <v/>
      </c>
      <c r="BU190" s="19"/>
      <c r="BV190" s="19"/>
      <c r="BW190" s="19" t="str">
        <f>IF(Table_Styles[[#This Row],[Bottom]]&lt;&gt;"",Table_Styles[[#This Row],[Bottom]],IF(Table_Styles[[#This Row],[Bottom Default]]&lt;&gt;"",Table_Styles[[#This Row],[Bottom Default]],""))</f>
        <v/>
      </c>
      <c r="BX190" s="19"/>
      <c r="BY190" s="19"/>
      <c r="BZ190" s="19" t="str">
        <f>IF(Table_Styles[[#This Row],[Left]]&lt;&gt;"",Table_Styles[[#This Row],[Left]],IF(Table_Styles[[#This Row],[Left Default]]&lt;&gt;"",Table_Styles[[#This Row],[Left Default]],""))</f>
        <v/>
      </c>
      <c r="CA190" s="41"/>
      <c r="CB190" s="22" t="str">
        <f>IF(AND(Table_Styles[[#This Row],[Selector]]&lt;&gt;"",Table_Styles[[#This Row],[Font Family Used]]&lt;&gt;"",Table_Styles[[#This Row],[Font Weight Used]]&lt;&gt;""),Table_Styles[[#This Row],[Font Family Used]]&amp;" "&amp;Table_Styles[[#This Row],[Font Weight Used]],"")</f>
        <v/>
      </c>
      <c r="CC190" s="22" t="str">
        <f ca="1">IF(AND(Table_Styles[[#This Row],[Selector]],COUNTIF(OFFSET(CC:CC,0,0,ROW()-1,1),"="&amp;Table_Styles[[#This Row],[Font]])=0),Table_Styles[[#This Row],[Font]],"")</f>
        <v/>
      </c>
      <c r="CD190" s="22" t="str">
        <f ca="1">IF(Table_Styles[[#This Row],[Unique Font]]&lt;&gt;"",
"{""fontFamily"":"""&amp;Table_Styles[[#This Row],[Font Family Used]]&amp;""",""fontWeight"":"&amp;Table_Styles[[#This Row],[Font Weight Used]]&amp;"}","")</f>
        <v/>
      </c>
      <c r="CE19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0" s="22" t="str">
        <f>IF(AND(Table_Styles[[#This Row],[Selector]]&lt;&gt;"", Table_Styles[[#This Row],[Config Properties]]&lt;&gt;""),
Table_Styles[[#This Row],[Selector]]&amp;" { "&amp;Table_Styles[[#This Row],[Config Properties]]&amp;" }","")</f>
        <v/>
      </c>
      <c r="CG190" s="22" t="str">
        <f xml:space="preserve">
SUBSTITUTE(SUBSTITUTE(SUBSTITUTE(SUBSTITUTE(SUBSTITUTE(SUBSTITUTE(SUBSTITUTE(SUBSTITUTE(Table_Styles[[#This Row],[Config]],
" {","{"),
"{ ","{"),
" }","}"),
"} ","}"),
" ,",","),
", ",","),
" :",":"),
": ",":")</f>
        <v/>
      </c>
    </row>
    <row r="191" spans="2:85" ht="21" customHeight="1">
      <c r="B191" s="89" t="s">
        <v>448</v>
      </c>
      <c r="C191" s="44" t="s">
        <v>500</v>
      </c>
      <c r="D191" s="41"/>
      <c r="E191" s="41"/>
      <c r="F191" s="19" t="str">
        <f>IF(Table_Styles[[#This Row],[Font Family]]&lt;&gt;"",Table_Styles[[#This Row],[Font Family]],IF(Table_Styles[[#This Row],[Font Family Default]]&lt;&gt;"",Table_Styles[[#This Row],[Font Family Default]],""))</f>
        <v/>
      </c>
      <c r="G191" s="41"/>
      <c r="H191" s="41"/>
      <c r="I191" s="19" t="str">
        <f>IF(Table_Styles[[#This Row],[Font Size]]&lt;&gt;"",Table_Styles[[#This Row],[Font Size]],IF(Table_Styles[[#This Row],[Font Size Default]]&lt;&gt;"",Table_Styles[[#This Row],[Font Size Default]],""))</f>
        <v/>
      </c>
      <c r="J191" s="41"/>
      <c r="K191" s="41"/>
      <c r="L191" s="19" t="str">
        <f>IF(Table_Styles[[#This Row],[Font Weight]]&lt;&gt;"",Table_Styles[[#This Row],[Font Weight]],IF(Table_Styles[[#This Row],[Font Weight Default]]&lt;&gt;"",Table_Styles[[#This Row],[Font Weight Default]],""))</f>
        <v/>
      </c>
      <c r="M191" s="41"/>
      <c r="N191" s="41"/>
      <c r="O191" s="19" t="str">
        <f>IF(Table_Styles[[#This Row],[Colour]]&lt;&gt;"",Table_Styles[[#This Row],[Colour]],IF(Table_Styles[[#This Row],[Colour Default]]&lt;&gt;"",Table_Styles[[#This Row],[Colour Default]],""))</f>
        <v/>
      </c>
      <c r="P191" s="41"/>
      <c r="Q191" s="41"/>
      <c r="R191" s="19" t="str">
        <f>IF(Table_Styles[[#This Row],[Background]]&lt;&gt;"",Table_Styles[[#This Row],[Background]],IF(Table_Styles[[#This Row],[Background Default]]&lt;&gt;"",Table_Styles[[#This Row],[Background Default]],""))</f>
        <v/>
      </c>
      <c r="S191" s="41"/>
      <c r="T191" s="41"/>
      <c r="U191" s="19" t="str">
        <f>IF(Table_Styles[[#This Row],[Border]]&lt;&gt;"",Table_Styles[[#This Row],[Border]],IF(Table_Styles[[#This Row],[Border Default]]&lt;&gt;"",Table_Styles[[#This Row],[Border Default]],""))</f>
        <v/>
      </c>
      <c r="V191" s="41"/>
      <c r="W191" s="41"/>
      <c r="X191" s="19" t="str">
        <f>IF(Table_Styles[[#This Row],[Border Radius]]&lt;&gt;"",Table_Styles[[#This Row],[Border Radius]],IF(Table_Styles[[#This Row],[Border Radius Default]]&lt;&gt;"",Table_Styles[[#This Row],[Border Radius Default]],""))</f>
        <v/>
      </c>
      <c r="Y191" s="41"/>
      <c r="Z191" s="41"/>
      <c r="AA191" s="19" t="str">
        <f>IF(Table_Styles[[#This Row],[MT]]&lt;&gt;"",Table_Styles[[#This Row],[MT]],IF(Table_Styles[[#This Row],[MT Default]]&lt;&gt;"",Table_Styles[[#This Row],[MT Default]],""))</f>
        <v/>
      </c>
      <c r="AB191" s="41"/>
      <c r="AC191" s="41"/>
      <c r="AD191" s="19" t="str">
        <f>IF(Table_Styles[[#This Row],[MR]]&lt;&gt;"",Table_Styles[[#This Row],[MR]],IF(Table_Styles[[#This Row],[MR Default]]&lt;&gt;"",Table_Styles[[#This Row],[MR Default]],""))</f>
        <v/>
      </c>
      <c r="AE191" s="41"/>
      <c r="AF191" s="41"/>
      <c r="AG191" s="19" t="str">
        <f>IF(Table_Styles[[#This Row],[MB]]&lt;&gt;"",Table_Styles[[#This Row],[MB]],IF(Table_Styles[[#This Row],[MB Default]]&lt;&gt;"",Table_Styles[[#This Row],[MB Default]],""))</f>
        <v/>
      </c>
      <c r="AH191" s="41"/>
      <c r="AI191" s="41"/>
      <c r="AJ191" s="19" t="str">
        <f>IF(Table_Styles[[#This Row],[ML]]&lt;&gt;"",Table_Styles[[#This Row],[ML]],IF(Table_Styles[[#This Row],[ML Default]]&lt;&gt;"",Table_Styles[[#This Row],[ML Default]],""))</f>
        <v/>
      </c>
      <c r="AK191" s="41"/>
      <c r="AL191" s="41"/>
      <c r="AM191" s="19" t="str">
        <f>IF(Table_Styles[[#This Row],[PT]]&lt;&gt;"",Table_Styles[[#This Row],[PT]],IF(Table_Styles[[#This Row],[PT Default]]&lt;&gt;"",Table_Styles[[#This Row],[PT Default]],""))</f>
        <v/>
      </c>
      <c r="AN191" s="41"/>
      <c r="AO191" s="41"/>
      <c r="AP191" s="19" t="str">
        <f>IF(Table_Styles[[#This Row],[PR]]&lt;&gt;"",Table_Styles[[#This Row],[PR]],IF(Table_Styles[[#This Row],[PR Default]]&lt;&gt;"",Table_Styles[[#This Row],[PR Default]],""))</f>
        <v/>
      </c>
      <c r="AQ191" s="41"/>
      <c r="AR191" s="41"/>
      <c r="AS191" s="19" t="str">
        <f>IF(Table_Styles[[#This Row],[PB]]&lt;&gt;"",Table_Styles[[#This Row],[PB]],IF(Table_Styles[[#This Row],[PB Default]]&lt;&gt;"",Table_Styles[[#This Row],[PB Default]],""))</f>
        <v/>
      </c>
      <c r="AT191" s="41"/>
      <c r="AU191" s="41"/>
      <c r="AV191" s="19" t="str">
        <f>IF(Table_Styles[[#This Row],[PL]]&lt;&gt;"",Table_Styles[[#This Row],[PL]],IF(Table_Styles[[#This Row],[PL Default]]&lt;&gt;"",Table_Styles[[#This Row],[PL Default]],""))</f>
        <v/>
      </c>
      <c r="AW191" s="41"/>
      <c r="AX191" s="41"/>
      <c r="AY191" s="19" t="str">
        <f>IF(Table_Styles[[#This Row],[BT]]&lt;&gt;"",Table_Styles[[#This Row],[BT]],IF(Table_Styles[[#This Row],[BT Default]]&lt;&gt;"",Table_Styles[[#This Row],[BT Default]],""))</f>
        <v/>
      </c>
      <c r="AZ191" s="41"/>
      <c r="BA191" s="41"/>
      <c r="BB191" s="19" t="str">
        <f>IF(Table_Styles[[#This Row],[BR]]&lt;&gt;"",Table_Styles[[#This Row],[BR]],IF(Table_Styles[[#This Row],[BR Default]]&lt;&gt;"",Table_Styles[[#This Row],[BR Default]],""))</f>
        <v/>
      </c>
      <c r="BC191" s="41"/>
      <c r="BD191" s="41"/>
      <c r="BE191" s="19" t="str">
        <f>IF(Table_Styles[[#This Row],[BB]]&lt;&gt;"",Table_Styles[[#This Row],[BB]],IF(Table_Styles[[#This Row],[BB Default]]&lt;&gt;"",Table_Styles[[#This Row],[BB Default]],""))</f>
        <v/>
      </c>
      <c r="BF191" s="41"/>
      <c r="BG191" s="41"/>
      <c r="BH191" s="19" t="str">
        <f>IF(Table_Styles[[#This Row],[BL]]&lt;&gt;"",Table_Styles[[#This Row],[BL]],IF(Table_Styles[[#This Row],[BL Default]]&lt;&gt;"",Table_Styles[[#This Row],[BL Default]],""))</f>
        <v/>
      </c>
      <c r="BI191" s="41"/>
      <c r="BJ191" s="41"/>
      <c r="BK191" s="19" t="str">
        <f>IF(Table_Styles[[#This Row],[Width]]&lt;&gt;"",Table_Styles[[#This Row],[Width]],IF(Table_Styles[[#This Row],[Width Default]]&lt;&gt;"",Table_Styles[[#This Row],[Width Default]],""))</f>
        <v/>
      </c>
      <c r="BL191" s="41"/>
      <c r="BM191" s="41"/>
      <c r="BN191" s="19" t="str">
        <f>IF(Table_Styles[[#This Row],[Height]]&lt;&gt;"",Table_Styles[[#This Row],[Height]],IF(Table_Styles[[#This Row],[Height Default]]&lt;&gt;"",Table_Styles[[#This Row],[Height Default]],""))</f>
        <v/>
      </c>
      <c r="BO191" s="19"/>
      <c r="BP191" s="19"/>
      <c r="BQ191" s="19" t="str">
        <f>IF(Table_Styles[[#This Row],[Top]]&lt;&gt;"",Table_Styles[[#This Row],[Top]],IF(Table_Styles[[#This Row],[Top Default]]&lt;&gt;"",Table_Styles[[#This Row],[Top Default]],""))</f>
        <v/>
      </c>
      <c r="BR191" s="19"/>
      <c r="BS191" s="19"/>
      <c r="BT191" s="19" t="str">
        <f>IF(Table_Styles[[#This Row],[Right]]&lt;&gt;"",Table_Styles[[#This Row],[Right]],IF(Table_Styles[[#This Row],[Right Default]]&lt;&gt;"",Table_Styles[[#This Row],[Right Default]],""))</f>
        <v/>
      </c>
      <c r="BU191" s="19"/>
      <c r="BV191" s="19"/>
      <c r="BW191" s="19" t="str">
        <f>IF(Table_Styles[[#This Row],[Bottom]]&lt;&gt;"",Table_Styles[[#This Row],[Bottom]],IF(Table_Styles[[#This Row],[Bottom Default]]&lt;&gt;"",Table_Styles[[#This Row],[Bottom Default]],""))</f>
        <v/>
      </c>
      <c r="BX191" s="19"/>
      <c r="BY191" s="19"/>
      <c r="BZ191" s="19" t="str">
        <f>IF(Table_Styles[[#This Row],[Left]]&lt;&gt;"",Table_Styles[[#This Row],[Left]],IF(Table_Styles[[#This Row],[Left Default]]&lt;&gt;"",Table_Styles[[#This Row],[Left Default]],""))</f>
        <v/>
      </c>
      <c r="CA191" s="41"/>
      <c r="CB191" s="22" t="str">
        <f>IF(AND(Table_Styles[[#This Row],[Selector]]&lt;&gt;"",Table_Styles[[#This Row],[Font Family Used]]&lt;&gt;"",Table_Styles[[#This Row],[Font Weight Used]]&lt;&gt;""),Table_Styles[[#This Row],[Font Family Used]]&amp;" "&amp;Table_Styles[[#This Row],[Font Weight Used]],"")</f>
        <v/>
      </c>
      <c r="CC191" s="22" t="str">
        <f ca="1">IF(AND(Table_Styles[[#This Row],[Selector]],COUNTIF(OFFSET(CC:CC,0,0,ROW()-1,1),"="&amp;Table_Styles[[#This Row],[Font]])=0),Table_Styles[[#This Row],[Font]],"")</f>
        <v/>
      </c>
      <c r="CD191" s="22" t="str">
        <f ca="1">IF(Table_Styles[[#This Row],[Unique Font]]&lt;&gt;"",
"{""fontFamily"":"""&amp;Table_Styles[[#This Row],[Font Family Used]]&amp;""",""fontWeight"":"&amp;Table_Styles[[#This Row],[Font Weight Used]]&amp;"}","")</f>
        <v/>
      </c>
      <c r="CE19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1" s="22" t="str">
        <f>IF(AND(Table_Styles[[#This Row],[Selector]]&lt;&gt;"", Table_Styles[[#This Row],[Config Properties]]&lt;&gt;""),
Table_Styles[[#This Row],[Selector]]&amp;" { "&amp;Table_Styles[[#This Row],[Config Properties]]&amp;" }","")</f>
        <v/>
      </c>
      <c r="CG191" s="22" t="str">
        <f xml:space="preserve">
SUBSTITUTE(SUBSTITUTE(SUBSTITUTE(SUBSTITUTE(SUBSTITUTE(SUBSTITUTE(SUBSTITUTE(SUBSTITUTE(Table_Styles[[#This Row],[Config]],
" {","{"),
"{ ","{"),
" }","}"),
"} ","}"),
" ,",","),
", ",","),
" :",":"),
": ",":")</f>
        <v/>
      </c>
    </row>
    <row r="192" spans="2:85" ht="21" customHeight="1">
      <c r="B192" s="89" t="s">
        <v>450</v>
      </c>
      <c r="C192" s="44" t="s">
        <v>501</v>
      </c>
      <c r="D192" s="41"/>
      <c r="E192" s="41"/>
      <c r="F192" s="19" t="str">
        <f>IF(Table_Styles[[#This Row],[Font Family]]&lt;&gt;"",Table_Styles[[#This Row],[Font Family]],IF(Table_Styles[[#This Row],[Font Family Default]]&lt;&gt;"",Table_Styles[[#This Row],[Font Family Default]],""))</f>
        <v/>
      </c>
      <c r="G192" s="41"/>
      <c r="H192" s="41"/>
      <c r="I192" s="19" t="str">
        <f>IF(Table_Styles[[#This Row],[Font Size]]&lt;&gt;"",Table_Styles[[#This Row],[Font Size]],IF(Table_Styles[[#This Row],[Font Size Default]]&lt;&gt;"",Table_Styles[[#This Row],[Font Size Default]],""))</f>
        <v/>
      </c>
      <c r="J192" s="41"/>
      <c r="K192" s="41"/>
      <c r="L192" s="19" t="str">
        <f>IF(Table_Styles[[#This Row],[Font Weight]]&lt;&gt;"",Table_Styles[[#This Row],[Font Weight]],IF(Table_Styles[[#This Row],[Font Weight Default]]&lt;&gt;"",Table_Styles[[#This Row],[Font Weight Default]],""))</f>
        <v/>
      </c>
      <c r="M192" s="41"/>
      <c r="N192" s="41"/>
      <c r="O192" s="19" t="str">
        <f>IF(Table_Styles[[#This Row],[Colour]]&lt;&gt;"",Table_Styles[[#This Row],[Colour]],IF(Table_Styles[[#This Row],[Colour Default]]&lt;&gt;"",Table_Styles[[#This Row],[Colour Default]],""))</f>
        <v/>
      </c>
      <c r="P192" s="41"/>
      <c r="Q192" s="41"/>
      <c r="R192" s="19" t="str">
        <f>IF(Table_Styles[[#This Row],[Background]]&lt;&gt;"",Table_Styles[[#This Row],[Background]],IF(Table_Styles[[#This Row],[Background Default]]&lt;&gt;"",Table_Styles[[#This Row],[Background Default]],""))</f>
        <v/>
      </c>
      <c r="S192" s="41"/>
      <c r="T192" s="41"/>
      <c r="U192" s="19" t="str">
        <f>IF(Table_Styles[[#This Row],[Border]]&lt;&gt;"",Table_Styles[[#This Row],[Border]],IF(Table_Styles[[#This Row],[Border Default]]&lt;&gt;"",Table_Styles[[#This Row],[Border Default]],""))</f>
        <v/>
      </c>
      <c r="V192" s="41"/>
      <c r="W192" s="41"/>
      <c r="X192" s="19" t="str">
        <f>IF(Table_Styles[[#This Row],[Border Radius]]&lt;&gt;"",Table_Styles[[#This Row],[Border Radius]],IF(Table_Styles[[#This Row],[Border Radius Default]]&lt;&gt;"",Table_Styles[[#This Row],[Border Radius Default]],""))</f>
        <v/>
      </c>
      <c r="Y192" s="41"/>
      <c r="Z192" s="41"/>
      <c r="AA192" s="19" t="str">
        <f>IF(Table_Styles[[#This Row],[MT]]&lt;&gt;"",Table_Styles[[#This Row],[MT]],IF(Table_Styles[[#This Row],[MT Default]]&lt;&gt;"",Table_Styles[[#This Row],[MT Default]],""))</f>
        <v/>
      </c>
      <c r="AB192" s="41"/>
      <c r="AC192" s="41"/>
      <c r="AD192" s="19" t="str">
        <f>IF(Table_Styles[[#This Row],[MR]]&lt;&gt;"",Table_Styles[[#This Row],[MR]],IF(Table_Styles[[#This Row],[MR Default]]&lt;&gt;"",Table_Styles[[#This Row],[MR Default]],""))</f>
        <v/>
      </c>
      <c r="AE192" s="41"/>
      <c r="AF192" s="41"/>
      <c r="AG192" s="19" t="str">
        <f>IF(Table_Styles[[#This Row],[MB]]&lt;&gt;"",Table_Styles[[#This Row],[MB]],IF(Table_Styles[[#This Row],[MB Default]]&lt;&gt;"",Table_Styles[[#This Row],[MB Default]],""))</f>
        <v/>
      </c>
      <c r="AH192" s="41"/>
      <c r="AI192" s="41"/>
      <c r="AJ192" s="19" t="str">
        <f>IF(Table_Styles[[#This Row],[ML]]&lt;&gt;"",Table_Styles[[#This Row],[ML]],IF(Table_Styles[[#This Row],[ML Default]]&lt;&gt;"",Table_Styles[[#This Row],[ML Default]],""))</f>
        <v/>
      </c>
      <c r="AK192" s="41"/>
      <c r="AL192" s="41"/>
      <c r="AM192" s="19" t="str">
        <f>IF(Table_Styles[[#This Row],[PT]]&lt;&gt;"",Table_Styles[[#This Row],[PT]],IF(Table_Styles[[#This Row],[PT Default]]&lt;&gt;"",Table_Styles[[#This Row],[PT Default]],""))</f>
        <v/>
      </c>
      <c r="AN192" s="41"/>
      <c r="AO192" s="41"/>
      <c r="AP192" s="19" t="str">
        <f>IF(Table_Styles[[#This Row],[PR]]&lt;&gt;"",Table_Styles[[#This Row],[PR]],IF(Table_Styles[[#This Row],[PR Default]]&lt;&gt;"",Table_Styles[[#This Row],[PR Default]],""))</f>
        <v/>
      </c>
      <c r="AQ192" s="41"/>
      <c r="AR192" s="41"/>
      <c r="AS192" s="19" t="str">
        <f>IF(Table_Styles[[#This Row],[PB]]&lt;&gt;"",Table_Styles[[#This Row],[PB]],IF(Table_Styles[[#This Row],[PB Default]]&lt;&gt;"",Table_Styles[[#This Row],[PB Default]],""))</f>
        <v/>
      </c>
      <c r="AT192" s="41"/>
      <c r="AU192" s="41"/>
      <c r="AV192" s="19" t="str">
        <f>IF(Table_Styles[[#This Row],[PL]]&lt;&gt;"",Table_Styles[[#This Row],[PL]],IF(Table_Styles[[#This Row],[PL Default]]&lt;&gt;"",Table_Styles[[#This Row],[PL Default]],""))</f>
        <v/>
      </c>
      <c r="AW192" s="41"/>
      <c r="AX192" s="41"/>
      <c r="AY192" s="19" t="str">
        <f>IF(Table_Styles[[#This Row],[BT]]&lt;&gt;"",Table_Styles[[#This Row],[BT]],IF(Table_Styles[[#This Row],[BT Default]]&lt;&gt;"",Table_Styles[[#This Row],[BT Default]],""))</f>
        <v/>
      </c>
      <c r="AZ192" s="41"/>
      <c r="BA192" s="41"/>
      <c r="BB192" s="19" t="str">
        <f>IF(Table_Styles[[#This Row],[BR]]&lt;&gt;"",Table_Styles[[#This Row],[BR]],IF(Table_Styles[[#This Row],[BR Default]]&lt;&gt;"",Table_Styles[[#This Row],[BR Default]],""))</f>
        <v/>
      </c>
      <c r="BC192" s="41"/>
      <c r="BD192" s="41"/>
      <c r="BE192" s="19" t="str">
        <f>IF(Table_Styles[[#This Row],[BB]]&lt;&gt;"",Table_Styles[[#This Row],[BB]],IF(Table_Styles[[#This Row],[BB Default]]&lt;&gt;"",Table_Styles[[#This Row],[BB Default]],""))</f>
        <v/>
      </c>
      <c r="BF192" s="41"/>
      <c r="BG192" s="41"/>
      <c r="BH192" s="19" t="str">
        <f>IF(Table_Styles[[#This Row],[BL]]&lt;&gt;"",Table_Styles[[#This Row],[BL]],IF(Table_Styles[[#This Row],[BL Default]]&lt;&gt;"",Table_Styles[[#This Row],[BL Default]],""))</f>
        <v/>
      </c>
      <c r="BI192" s="41"/>
      <c r="BJ192" s="41"/>
      <c r="BK192" s="19" t="str">
        <f>IF(Table_Styles[[#This Row],[Width]]&lt;&gt;"",Table_Styles[[#This Row],[Width]],IF(Table_Styles[[#This Row],[Width Default]]&lt;&gt;"",Table_Styles[[#This Row],[Width Default]],""))</f>
        <v/>
      </c>
      <c r="BL192" s="41"/>
      <c r="BM192" s="41"/>
      <c r="BN192" s="19" t="str">
        <f>IF(Table_Styles[[#This Row],[Height]]&lt;&gt;"",Table_Styles[[#This Row],[Height]],IF(Table_Styles[[#This Row],[Height Default]]&lt;&gt;"",Table_Styles[[#This Row],[Height Default]],""))</f>
        <v/>
      </c>
      <c r="BO192" s="19"/>
      <c r="BP192" s="19"/>
      <c r="BQ192" s="19" t="str">
        <f>IF(Table_Styles[[#This Row],[Top]]&lt;&gt;"",Table_Styles[[#This Row],[Top]],IF(Table_Styles[[#This Row],[Top Default]]&lt;&gt;"",Table_Styles[[#This Row],[Top Default]],""))</f>
        <v/>
      </c>
      <c r="BR192" s="19"/>
      <c r="BS192" s="19"/>
      <c r="BT192" s="19" t="str">
        <f>IF(Table_Styles[[#This Row],[Right]]&lt;&gt;"",Table_Styles[[#This Row],[Right]],IF(Table_Styles[[#This Row],[Right Default]]&lt;&gt;"",Table_Styles[[#This Row],[Right Default]],""))</f>
        <v/>
      </c>
      <c r="BU192" s="19"/>
      <c r="BV192" s="19"/>
      <c r="BW192" s="19" t="str">
        <f>IF(Table_Styles[[#This Row],[Bottom]]&lt;&gt;"",Table_Styles[[#This Row],[Bottom]],IF(Table_Styles[[#This Row],[Bottom Default]]&lt;&gt;"",Table_Styles[[#This Row],[Bottom Default]],""))</f>
        <v/>
      </c>
      <c r="BX192" s="19"/>
      <c r="BY192" s="19"/>
      <c r="BZ192" s="19" t="str">
        <f>IF(Table_Styles[[#This Row],[Left]]&lt;&gt;"",Table_Styles[[#This Row],[Left]],IF(Table_Styles[[#This Row],[Left Default]]&lt;&gt;"",Table_Styles[[#This Row],[Left Default]],""))</f>
        <v/>
      </c>
      <c r="CA192" s="41"/>
      <c r="CB192" s="22" t="str">
        <f>IF(AND(Table_Styles[[#This Row],[Selector]]&lt;&gt;"",Table_Styles[[#This Row],[Font Family Used]]&lt;&gt;"",Table_Styles[[#This Row],[Font Weight Used]]&lt;&gt;""),Table_Styles[[#This Row],[Font Family Used]]&amp;" "&amp;Table_Styles[[#This Row],[Font Weight Used]],"")</f>
        <v/>
      </c>
      <c r="CC192" s="22" t="str">
        <f ca="1">IF(AND(Table_Styles[[#This Row],[Selector]],COUNTIF(OFFSET(CC:CC,0,0,ROW()-1,1),"="&amp;Table_Styles[[#This Row],[Font]])=0),Table_Styles[[#This Row],[Font]],"")</f>
        <v/>
      </c>
      <c r="CD192" s="22" t="str">
        <f ca="1">IF(Table_Styles[[#This Row],[Unique Font]]&lt;&gt;"",
"{""fontFamily"":"""&amp;Table_Styles[[#This Row],[Font Family Used]]&amp;""",""fontWeight"":"&amp;Table_Styles[[#This Row],[Font Weight Used]]&amp;"}","")</f>
        <v/>
      </c>
      <c r="CE19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2" s="22" t="str">
        <f>IF(AND(Table_Styles[[#This Row],[Selector]]&lt;&gt;"", Table_Styles[[#This Row],[Config Properties]]&lt;&gt;""),
Table_Styles[[#This Row],[Selector]]&amp;" { "&amp;Table_Styles[[#This Row],[Config Properties]]&amp;" }","")</f>
        <v/>
      </c>
      <c r="CG192" s="22" t="str">
        <f xml:space="preserve">
SUBSTITUTE(SUBSTITUTE(SUBSTITUTE(SUBSTITUTE(SUBSTITUTE(SUBSTITUTE(SUBSTITUTE(SUBSTITUTE(Table_Styles[[#This Row],[Config]],
" {","{"),
"{ ","{"),
" }","}"),
"} ","}"),
" ,",","),
", ",","),
" :",":"),
": ",":")</f>
        <v/>
      </c>
    </row>
    <row r="193" spans="2:85" ht="21" customHeight="1">
      <c r="B193" s="89" t="s">
        <v>452</v>
      </c>
      <c r="C193" s="44" t="s">
        <v>502</v>
      </c>
      <c r="D193" s="41"/>
      <c r="E193" s="41"/>
      <c r="F193" s="19" t="str">
        <f>IF(Table_Styles[[#This Row],[Font Family]]&lt;&gt;"",Table_Styles[[#This Row],[Font Family]],IF(Table_Styles[[#This Row],[Font Family Default]]&lt;&gt;"",Table_Styles[[#This Row],[Font Family Default]],""))</f>
        <v/>
      </c>
      <c r="G193" s="41"/>
      <c r="H193" s="41"/>
      <c r="I193" s="19" t="str">
        <f>IF(Table_Styles[[#This Row],[Font Size]]&lt;&gt;"",Table_Styles[[#This Row],[Font Size]],IF(Table_Styles[[#This Row],[Font Size Default]]&lt;&gt;"",Table_Styles[[#This Row],[Font Size Default]],""))</f>
        <v/>
      </c>
      <c r="J193" s="41"/>
      <c r="K193" s="41"/>
      <c r="L193" s="19" t="str">
        <f>IF(Table_Styles[[#This Row],[Font Weight]]&lt;&gt;"",Table_Styles[[#This Row],[Font Weight]],IF(Table_Styles[[#This Row],[Font Weight Default]]&lt;&gt;"",Table_Styles[[#This Row],[Font Weight Default]],""))</f>
        <v/>
      </c>
      <c r="M193" s="41"/>
      <c r="N193" s="41"/>
      <c r="O193" s="19" t="str">
        <f>IF(Table_Styles[[#This Row],[Colour]]&lt;&gt;"",Table_Styles[[#This Row],[Colour]],IF(Table_Styles[[#This Row],[Colour Default]]&lt;&gt;"",Table_Styles[[#This Row],[Colour Default]],""))</f>
        <v/>
      </c>
      <c r="P193" s="41"/>
      <c r="Q193" s="41"/>
      <c r="R193" s="19" t="str">
        <f>IF(Table_Styles[[#This Row],[Background]]&lt;&gt;"",Table_Styles[[#This Row],[Background]],IF(Table_Styles[[#This Row],[Background Default]]&lt;&gt;"",Table_Styles[[#This Row],[Background Default]],""))</f>
        <v/>
      </c>
      <c r="S193" s="41"/>
      <c r="T193" s="41"/>
      <c r="U193" s="19" t="str">
        <f>IF(Table_Styles[[#This Row],[Border]]&lt;&gt;"",Table_Styles[[#This Row],[Border]],IF(Table_Styles[[#This Row],[Border Default]]&lt;&gt;"",Table_Styles[[#This Row],[Border Default]],""))</f>
        <v/>
      </c>
      <c r="V193" s="41"/>
      <c r="W193" s="41"/>
      <c r="X193" s="19" t="str">
        <f>IF(Table_Styles[[#This Row],[Border Radius]]&lt;&gt;"",Table_Styles[[#This Row],[Border Radius]],IF(Table_Styles[[#This Row],[Border Radius Default]]&lt;&gt;"",Table_Styles[[#This Row],[Border Radius Default]],""))</f>
        <v/>
      </c>
      <c r="Y193" s="41"/>
      <c r="Z193" s="41"/>
      <c r="AA193" s="19" t="str">
        <f>IF(Table_Styles[[#This Row],[MT]]&lt;&gt;"",Table_Styles[[#This Row],[MT]],IF(Table_Styles[[#This Row],[MT Default]]&lt;&gt;"",Table_Styles[[#This Row],[MT Default]],""))</f>
        <v/>
      </c>
      <c r="AB193" s="41"/>
      <c r="AC193" s="41"/>
      <c r="AD193" s="19" t="str">
        <f>IF(Table_Styles[[#This Row],[MR]]&lt;&gt;"",Table_Styles[[#This Row],[MR]],IF(Table_Styles[[#This Row],[MR Default]]&lt;&gt;"",Table_Styles[[#This Row],[MR Default]],""))</f>
        <v/>
      </c>
      <c r="AE193" s="41"/>
      <c r="AF193" s="41"/>
      <c r="AG193" s="19" t="str">
        <f>IF(Table_Styles[[#This Row],[MB]]&lt;&gt;"",Table_Styles[[#This Row],[MB]],IF(Table_Styles[[#This Row],[MB Default]]&lt;&gt;"",Table_Styles[[#This Row],[MB Default]],""))</f>
        <v/>
      </c>
      <c r="AH193" s="41"/>
      <c r="AI193" s="41"/>
      <c r="AJ193" s="19" t="str">
        <f>IF(Table_Styles[[#This Row],[ML]]&lt;&gt;"",Table_Styles[[#This Row],[ML]],IF(Table_Styles[[#This Row],[ML Default]]&lt;&gt;"",Table_Styles[[#This Row],[ML Default]],""))</f>
        <v/>
      </c>
      <c r="AK193" s="41"/>
      <c r="AL193" s="41"/>
      <c r="AM193" s="19" t="str">
        <f>IF(Table_Styles[[#This Row],[PT]]&lt;&gt;"",Table_Styles[[#This Row],[PT]],IF(Table_Styles[[#This Row],[PT Default]]&lt;&gt;"",Table_Styles[[#This Row],[PT Default]],""))</f>
        <v/>
      </c>
      <c r="AN193" s="41"/>
      <c r="AO193" s="41"/>
      <c r="AP193" s="19" t="str">
        <f>IF(Table_Styles[[#This Row],[PR]]&lt;&gt;"",Table_Styles[[#This Row],[PR]],IF(Table_Styles[[#This Row],[PR Default]]&lt;&gt;"",Table_Styles[[#This Row],[PR Default]],""))</f>
        <v/>
      </c>
      <c r="AQ193" s="41"/>
      <c r="AR193" s="41"/>
      <c r="AS193" s="19" t="str">
        <f>IF(Table_Styles[[#This Row],[PB]]&lt;&gt;"",Table_Styles[[#This Row],[PB]],IF(Table_Styles[[#This Row],[PB Default]]&lt;&gt;"",Table_Styles[[#This Row],[PB Default]],""))</f>
        <v/>
      </c>
      <c r="AT193" s="41"/>
      <c r="AU193" s="41"/>
      <c r="AV193" s="19" t="str">
        <f>IF(Table_Styles[[#This Row],[PL]]&lt;&gt;"",Table_Styles[[#This Row],[PL]],IF(Table_Styles[[#This Row],[PL Default]]&lt;&gt;"",Table_Styles[[#This Row],[PL Default]],""))</f>
        <v/>
      </c>
      <c r="AW193" s="41"/>
      <c r="AX193" s="41"/>
      <c r="AY193" s="19" t="str">
        <f>IF(Table_Styles[[#This Row],[BT]]&lt;&gt;"",Table_Styles[[#This Row],[BT]],IF(Table_Styles[[#This Row],[BT Default]]&lt;&gt;"",Table_Styles[[#This Row],[BT Default]],""))</f>
        <v/>
      </c>
      <c r="AZ193" s="41"/>
      <c r="BA193" s="41"/>
      <c r="BB193" s="19" t="str">
        <f>IF(Table_Styles[[#This Row],[BR]]&lt;&gt;"",Table_Styles[[#This Row],[BR]],IF(Table_Styles[[#This Row],[BR Default]]&lt;&gt;"",Table_Styles[[#This Row],[BR Default]],""))</f>
        <v/>
      </c>
      <c r="BC193" s="41"/>
      <c r="BD193" s="41"/>
      <c r="BE193" s="19" t="str">
        <f>IF(Table_Styles[[#This Row],[BB]]&lt;&gt;"",Table_Styles[[#This Row],[BB]],IF(Table_Styles[[#This Row],[BB Default]]&lt;&gt;"",Table_Styles[[#This Row],[BB Default]],""))</f>
        <v/>
      </c>
      <c r="BF193" s="41"/>
      <c r="BG193" s="41"/>
      <c r="BH193" s="19" t="str">
        <f>IF(Table_Styles[[#This Row],[BL]]&lt;&gt;"",Table_Styles[[#This Row],[BL]],IF(Table_Styles[[#This Row],[BL Default]]&lt;&gt;"",Table_Styles[[#This Row],[BL Default]],""))</f>
        <v/>
      </c>
      <c r="BI193" s="41"/>
      <c r="BJ193" s="41"/>
      <c r="BK193" s="19" t="str">
        <f>IF(Table_Styles[[#This Row],[Width]]&lt;&gt;"",Table_Styles[[#This Row],[Width]],IF(Table_Styles[[#This Row],[Width Default]]&lt;&gt;"",Table_Styles[[#This Row],[Width Default]],""))</f>
        <v/>
      </c>
      <c r="BL193" s="41"/>
      <c r="BM193" s="41"/>
      <c r="BN193" s="19" t="str">
        <f>IF(Table_Styles[[#This Row],[Height]]&lt;&gt;"",Table_Styles[[#This Row],[Height]],IF(Table_Styles[[#This Row],[Height Default]]&lt;&gt;"",Table_Styles[[#This Row],[Height Default]],""))</f>
        <v/>
      </c>
      <c r="BO193" s="19"/>
      <c r="BP193" s="19"/>
      <c r="BQ193" s="19" t="str">
        <f>IF(Table_Styles[[#This Row],[Top]]&lt;&gt;"",Table_Styles[[#This Row],[Top]],IF(Table_Styles[[#This Row],[Top Default]]&lt;&gt;"",Table_Styles[[#This Row],[Top Default]],""))</f>
        <v/>
      </c>
      <c r="BR193" s="19"/>
      <c r="BS193" s="19"/>
      <c r="BT193" s="19" t="str">
        <f>IF(Table_Styles[[#This Row],[Right]]&lt;&gt;"",Table_Styles[[#This Row],[Right]],IF(Table_Styles[[#This Row],[Right Default]]&lt;&gt;"",Table_Styles[[#This Row],[Right Default]],""))</f>
        <v/>
      </c>
      <c r="BU193" s="19"/>
      <c r="BV193" s="19"/>
      <c r="BW193" s="19" t="str">
        <f>IF(Table_Styles[[#This Row],[Bottom]]&lt;&gt;"",Table_Styles[[#This Row],[Bottom]],IF(Table_Styles[[#This Row],[Bottom Default]]&lt;&gt;"",Table_Styles[[#This Row],[Bottom Default]],""))</f>
        <v/>
      </c>
      <c r="BX193" s="19"/>
      <c r="BY193" s="19"/>
      <c r="BZ193" s="19" t="str">
        <f>IF(Table_Styles[[#This Row],[Left]]&lt;&gt;"",Table_Styles[[#This Row],[Left]],IF(Table_Styles[[#This Row],[Left Default]]&lt;&gt;"",Table_Styles[[#This Row],[Left Default]],""))</f>
        <v/>
      </c>
      <c r="CA193" s="41"/>
      <c r="CB193" s="22" t="str">
        <f>IF(AND(Table_Styles[[#This Row],[Selector]]&lt;&gt;"",Table_Styles[[#This Row],[Font Family Used]]&lt;&gt;"",Table_Styles[[#This Row],[Font Weight Used]]&lt;&gt;""),Table_Styles[[#This Row],[Font Family Used]]&amp;" "&amp;Table_Styles[[#This Row],[Font Weight Used]],"")</f>
        <v/>
      </c>
      <c r="CC193" s="22" t="str">
        <f ca="1">IF(AND(Table_Styles[[#This Row],[Selector]],COUNTIF(OFFSET(CC:CC,0,0,ROW()-1,1),"="&amp;Table_Styles[[#This Row],[Font]])=0),Table_Styles[[#This Row],[Font]],"")</f>
        <v/>
      </c>
      <c r="CD193" s="22" t="str">
        <f ca="1">IF(Table_Styles[[#This Row],[Unique Font]]&lt;&gt;"",
"{""fontFamily"":"""&amp;Table_Styles[[#This Row],[Font Family Used]]&amp;""",""fontWeight"":"&amp;Table_Styles[[#This Row],[Font Weight Used]]&amp;"}","")</f>
        <v/>
      </c>
      <c r="CE19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3" s="22" t="str">
        <f>IF(AND(Table_Styles[[#This Row],[Selector]]&lt;&gt;"", Table_Styles[[#This Row],[Config Properties]]&lt;&gt;""),
Table_Styles[[#This Row],[Selector]]&amp;" { "&amp;Table_Styles[[#This Row],[Config Properties]]&amp;" }","")</f>
        <v/>
      </c>
      <c r="CG193" s="22" t="str">
        <f xml:space="preserve">
SUBSTITUTE(SUBSTITUTE(SUBSTITUTE(SUBSTITUTE(SUBSTITUTE(SUBSTITUTE(SUBSTITUTE(SUBSTITUTE(Table_Styles[[#This Row],[Config]],
" {","{"),
"{ ","{"),
" }","}"),
"} ","}"),
" ,",","),
", ",","),
" :",":"),
": ",":")</f>
        <v/>
      </c>
    </row>
    <row r="194" spans="2:85" ht="21" customHeight="1">
      <c r="B194" s="89" t="s">
        <v>454</v>
      </c>
      <c r="C194" s="44" t="s">
        <v>503</v>
      </c>
      <c r="D194" s="41"/>
      <c r="E194" s="41"/>
      <c r="F194" s="19" t="str">
        <f>IF(Table_Styles[[#This Row],[Font Family]]&lt;&gt;"",Table_Styles[[#This Row],[Font Family]],IF(Table_Styles[[#This Row],[Font Family Default]]&lt;&gt;"",Table_Styles[[#This Row],[Font Family Default]],""))</f>
        <v/>
      </c>
      <c r="G194" s="41"/>
      <c r="H194" s="41"/>
      <c r="I194" s="19" t="str">
        <f>IF(Table_Styles[[#This Row],[Font Size]]&lt;&gt;"",Table_Styles[[#This Row],[Font Size]],IF(Table_Styles[[#This Row],[Font Size Default]]&lt;&gt;"",Table_Styles[[#This Row],[Font Size Default]],""))</f>
        <v/>
      </c>
      <c r="J194" s="41"/>
      <c r="K194" s="41"/>
      <c r="L194" s="19" t="str">
        <f>IF(Table_Styles[[#This Row],[Font Weight]]&lt;&gt;"",Table_Styles[[#This Row],[Font Weight]],IF(Table_Styles[[#This Row],[Font Weight Default]]&lt;&gt;"",Table_Styles[[#This Row],[Font Weight Default]],""))</f>
        <v/>
      </c>
      <c r="M194" s="41"/>
      <c r="N194" s="41"/>
      <c r="O194" s="19" t="str">
        <f>IF(Table_Styles[[#This Row],[Colour]]&lt;&gt;"",Table_Styles[[#This Row],[Colour]],IF(Table_Styles[[#This Row],[Colour Default]]&lt;&gt;"",Table_Styles[[#This Row],[Colour Default]],""))</f>
        <v/>
      </c>
      <c r="P194" s="41"/>
      <c r="Q194" s="41"/>
      <c r="R194" s="19" t="str">
        <f>IF(Table_Styles[[#This Row],[Background]]&lt;&gt;"",Table_Styles[[#This Row],[Background]],IF(Table_Styles[[#This Row],[Background Default]]&lt;&gt;"",Table_Styles[[#This Row],[Background Default]],""))</f>
        <v/>
      </c>
      <c r="S194" s="41"/>
      <c r="T194" s="41"/>
      <c r="U194" s="19" t="str">
        <f>IF(Table_Styles[[#This Row],[Border]]&lt;&gt;"",Table_Styles[[#This Row],[Border]],IF(Table_Styles[[#This Row],[Border Default]]&lt;&gt;"",Table_Styles[[#This Row],[Border Default]],""))</f>
        <v/>
      </c>
      <c r="V194" s="41"/>
      <c r="W194" s="41"/>
      <c r="X194" s="19" t="str">
        <f>IF(Table_Styles[[#This Row],[Border Radius]]&lt;&gt;"",Table_Styles[[#This Row],[Border Radius]],IF(Table_Styles[[#This Row],[Border Radius Default]]&lt;&gt;"",Table_Styles[[#This Row],[Border Radius Default]],""))</f>
        <v/>
      </c>
      <c r="Y194" s="41"/>
      <c r="Z194" s="41"/>
      <c r="AA194" s="19" t="str">
        <f>IF(Table_Styles[[#This Row],[MT]]&lt;&gt;"",Table_Styles[[#This Row],[MT]],IF(Table_Styles[[#This Row],[MT Default]]&lt;&gt;"",Table_Styles[[#This Row],[MT Default]],""))</f>
        <v/>
      </c>
      <c r="AB194" s="41"/>
      <c r="AC194" s="41"/>
      <c r="AD194" s="19" t="str">
        <f>IF(Table_Styles[[#This Row],[MR]]&lt;&gt;"",Table_Styles[[#This Row],[MR]],IF(Table_Styles[[#This Row],[MR Default]]&lt;&gt;"",Table_Styles[[#This Row],[MR Default]],""))</f>
        <v/>
      </c>
      <c r="AE194" s="41"/>
      <c r="AF194" s="41"/>
      <c r="AG194" s="19" t="str">
        <f>IF(Table_Styles[[#This Row],[MB]]&lt;&gt;"",Table_Styles[[#This Row],[MB]],IF(Table_Styles[[#This Row],[MB Default]]&lt;&gt;"",Table_Styles[[#This Row],[MB Default]],""))</f>
        <v/>
      </c>
      <c r="AH194" s="41"/>
      <c r="AI194" s="41"/>
      <c r="AJ194" s="19" t="str">
        <f>IF(Table_Styles[[#This Row],[ML]]&lt;&gt;"",Table_Styles[[#This Row],[ML]],IF(Table_Styles[[#This Row],[ML Default]]&lt;&gt;"",Table_Styles[[#This Row],[ML Default]],""))</f>
        <v/>
      </c>
      <c r="AK194" s="41"/>
      <c r="AL194" s="41"/>
      <c r="AM194" s="19" t="str">
        <f>IF(Table_Styles[[#This Row],[PT]]&lt;&gt;"",Table_Styles[[#This Row],[PT]],IF(Table_Styles[[#This Row],[PT Default]]&lt;&gt;"",Table_Styles[[#This Row],[PT Default]],""))</f>
        <v/>
      </c>
      <c r="AN194" s="41"/>
      <c r="AO194" s="41"/>
      <c r="AP194" s="19" t="str">
        <f>IF(Table_Styles[[#This Row],[PR]]&lt;&gt;"",Table_Styles[[#This Row],[PR]],IF(Table_Styles[[#This Row],[PR Default]]&lt;&gt;"",Table_Styles[[#This Row],[PR Default]],""))</f>
        <v/>
      </c>
      <c r="AQ194" s="41"/>
      <c r="AR194" s="41"/>
      <c r="AS194" s="19" t="str">
        <f>IF(Table_Styles[[#This Row],[PB]]&lt;&gt;"",Table_Styles[[#This Row],[PB]],IF(Table_Styles[[#This Row],[PB Default]]&lt;&gt;"",Table_Styles[[#This Row],[PB Default]],""))</f>
        <v/>
      </c>
      <c r="AT194" s="41"/>
      <c r="AU194" s="41"/>
      <c r="AV194" s="19" t="str">
        <f>IF(Table_Styles[[#This Row],[PL]]&lt;&gt;"",Table_Styles[[#This Row],[PL]],IF(Table_Styles[[#This Row],[PL Default]]&lt;&gt;"",Table_Styles[[#This Row],[PL Default]],""))</f>
        <v/>
      </c>
      <c r="AW194" s="41"/>
      <c r="AX194" s="41"/>
      <c r="AY194" s="19" t="str">
        <f>IF(Table_Styles[[#This Row],[BT]]&lt;&gt;"",Table_Styles[[#This Row],[BT]],IF(Table_Styles[[#This Row],[BT Default]]&lt;&gt;"",Table_Styles[[#This Row],[BT Default]],""))</f>
        <v/>
      </c>
      <c r="AZ194" s="41"/>
      <c r="BA194" s="41"/>
      <c r="BB194" s="19" t="str">
        <f>IF(Table_Styles[[#This Row],[BR]]&lt;&gt;"",Table_Styles[[#This Row],[BR]],IF(Table_Styles[[#This Row],[BR Default]]&lt;&gt;"",Table_Styles[[#This Row],[BR Default]],""))</f>
        <v/>
      </c>
      <c r="BC194" s="41"/>
      <c r="BD194" s="41"/>
      <c r="BE194" s="19" t="str">
        <f>IF(Table_Styles[[#This Row],[BB]]&lt;&gt;"",Table_Styles[[#This Row],[BB]],IF(Table_Styles[[#This Row],[BB Default]]&lt;&gt;"",Table_Styles[[#This Row],[BB Default]],""))</f>
        <v/>
      </c>
      <c r="BF194" s="41"/>
      <c r="BG194" s="41"/>
      <c r="BH194" s="19" t="str">
        <f>IF(Table_Styles[[#This Row],[BL]]&lt;&gt;"",Table_Styles[[#This Row],[BL]],IF(Table_Styles[[#This Row],[BL Default]]&lt;&gt;"",Table_Styles[[#This Row],[BL Default]],""))</f>
        <v/>
      </c>
      <c r="BI194" s="41"/>
      <c r="BJ194" s="41"/>
      <c r="BK194" s="19" t="str">
        <f>IF(Table_Styles[[#This Row],[Width]]&lt;&gt;"",Table_Styles[[#This Row],[Width]],IF(Table_Styles[[#This Row],[Width Default]]&lt;&gt;"",Table_Styles[[#This Row],[Width Default]],""))</f>
        <v/>
      </c>
      <c r="BL194" s="41"/>
      <c r="BM194" s="41"/>
      <c r="BN194" s="19" t="str">
        <f>IF(Table_Styles[[#This Row],[Height]]&lt;&gt;"",Table_Styles[[#This Row],[Height]],IF(Table_Styles[[#This Row],[Height Default]]&lt;&gt;"",Table_Styles[[#This Row],[Height Default]],""))</f>
        <v/>
      </c>
      <c r="BO194" s="19"/>
      <c r="BP194" s="19"/>
      <c r="BQ194" s="19" t="str">
        <f>IF(Table_Styles[[#This Row],[Top]]&lt;&gt;"",Table_Styles[[#This Row],[Top]],IF(Table_Styles[[#This Row],[Top Default]]&lt;&gt;"",Table_Styles[[#This Row],[Top Default]],""))</f>
        <v/>
      </c>
      <c r="BR194" s="19"/>
      <c r="BS194" s="19"/>
      <c r="BT194" s="19" t="str">
        <f>IF(Table_Styles[[#This Row],[Right]]&lt;&gt;"",Table_Styles[[#This Row],[Right]],IF(Table_Styles[[#This Row],[Right Default]]&lt;&gt;"",Table_Styles[[#This Row],[Right Default]],""))</f>
        <v/>
      </c>
      <c r="BU194" s="19"/>
      <c r="BV194" s="19"/>
      <c r="BW194" s="19" t="str">
        <f>IF(Table_Styles[[#This Row],[Bottom]]&lt;&gt;"",Table_Styles[[#This Row],[Bottom]],IF(Table_Styles[[#This Row],[Bottom Default]]&lt;&gt;"",Table_Styles[[#This Row],[Bottom Default]],""))</f>
        <v/>
      </c>
      <c r="BX194" s="19"/>
      <c r="BY194" s="19"/>
      <c r="BZ194" s="19" t="str">
        <f>IF(Table_Styles[[#This Row],[Left]]&lt;&gt;"",Table_Styles[[#This Row],[Left]],IF(Table_Styles[[#This Row],[Left Default]]&lt;&gt;"",Table_Styles[[#This Row],[Left Default]],""))</f>
        <v/>
      </c>
      <c r="CA194" s="41"/>
      <c r="CB194" s="22" t="str">
        <f>IF(AND(Table_Styles[[#This Row],[Selector]]&lt;&gt;"",Table_Styles[[#This Row],[Font Family Used]]&lt;&gt;"",Table_Styles[[#This Row],[Font Weight Used]]&lt;&gt;""),Table_Styles[[#This Row],[Font Family Used]]&amp;" "&amp;Table_Styles[[#This Row],[Font Weight Used]],"")</f>
        <v/>
      </c>
      <c r="CC194" s="22" t="str">
        <f ca="1">IF(AND(Table_Styles[[#This Row],[Selector]],COUNTIF(OFFSET(CC:CC,0,0,ROW()-1,1),"="&amp;Table_Styles[[#This Row],[Font]])=0),Table_Styles[[#This Row],[Font]],"")</f>
        <v/>
      </c>
      <c r="CD194" s="22" t="str">
        <f ca="1">IF(Table_Styles[[#This Row],[Unique Font]]&lt;&gt;"",
"{""fontFamily"":"""&amp;Table_Styles[[#This Row],[Font Family Used]]&amp;""",""fontWeight"":"&amp;Table_Styles[[#This Row],[Font Weight Used]]&amp;"}","")</f>
        <v/>
      </c>
      <c r="CE19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4" s="22" t="str">
        <f>IF(AND(Table_Styles[[#This Row],[Selector]]&lt;&gt;"", Table_Styles[[#This Row],[Config Properties]]&lt;&gt;""),
Table_Styles[[#This Row],[Selector]]&amp;" { "&amp;Table_Styles[[#This Row],[Config Properties]]&amp;" }","")</f>
        <v/>
      </c>
      <c r="CG194" s="22" t="str">
        <f xml:space="preserve">
SUBSTITUTE(SUBSTITUTE(SUBSTITUTE(SUBSTITUTE(SUBSTITUTE(SUBSTITUTE(SUBSTITUTE(SUBSTITUTE(Table_Styles[[#This Row],[Config]],
" {","{"),
"{ ","{"),
" }","}"),
"} ","}"),
" ,",","),
", ",","),
" :",":"),
": ",":")</f>
        <v/>
      </c>
    </row>
    <row r="195" spans="2:85" ht="29.25" thickBot="1">
      <c r="B195" s="65" t="s">
        <v>504</v>
      </c>
      <c r="C195" s="65"/>
      <c r="D195" s="65"/>
      <c r="E195" s="65"/>
      <c r="F195" s="65" t="str">
        <f>IF(Table_Styles[[#This Row],[Font Family]]&lt;&gt;"",Table_Styles[[#This Row],[Font Family]],IF(Table_Styles[[#This Row],[Font Family Default]]&lt;&gt;"",Table_Styles[[#This Row],[Font Family Default]],""))</f>
        <v/>
      </c>
      <c r="G195" s="65"/>
      <c r="H195" s="65"/>
      <c r="I195" s="65" t="str">
        <f>IF(Table_Styles[[#This Row],[Font Size]]&lt;&gt;"",Table_Styles[[#This Row],[Font Size]],IF(Table_Styles[[#This Row],[Font Size Default]]&lt;&gt;"",Table_Styles[[#This Row],[Font Size Default]],""))</f>
        <v/>
      </c>
      <c r="J195" s="65"/>
      <c r="K195" s="65"/>
      <c r="L195" s="65" t="str">
        <f>IF(Table_Styles[[#This Row],[Font Weight]]&lt;&gt;"",Table_Styles[[#This Row],[Font Weight]],IF(Table_Styles[[#This Row],[Font Weight Default]]&lt;&gt;"",Table_Styles[[#This Row],[Font Weight Default]],""))</f>
        <v/>
      </c>
      <c r="M195" s="65"/>
      <c r="N195" s="65"/>
      <c r="O195" s="65" t="str">
        <f>IF(Table_Styles[[#This Row],[Colour]]&lt;&gt;"",Table_Styles[[#This Row],[Colour]],IF(Table_Styles[[#This Row],[Colour Default]]&lt;&gt;"",Table_Styles[[#This Row],[Colour Default]],""))</f>
        <v/>
      </c>
      <c r="P195" s="65"/>
      <c r="Q195" s="65"/>
      <c r="R195" s="65" t="str">
        <f>IF(Table_Styles[[#This Row],[Background]]&lt;&gt;"",Table_Styles[[#This Row],[Background]],IF(Table_Styles[[#This Row],[Background Default]]&lt;&gt;"",Table_Styles[[#This Row],[Background Default]],""))</f>
        <v/>
      </c>
      <c r="S195" s="65"/>
      <c r="T195" s="65"/>
      <c r="U195" s="65" t="str">
        <f>IF(Table_Styles[[#This Row],[Border]]&lt;&gt;"",Table_Styles[[#This Row],[Border]],IF(Table_Styles[[#This Row],[Border Default]]&lt;&gt;"",Table_Styles[[#This Row],[Border Default]],""))</f>
        <v/>
      </c>
      <c r="V195" s="65"/>
      <c r="W195" s="65"/>
      <c r="X195" s="65" t="str">
        <f>IF(Table_Styles[[#This Row],[Border Radius]]&lt;&gt;"",Table_Styles[[#This Row],[Border Radius]],IF(Table_Styles[[#This Row],[Border Radius Default]]&lt;&gt;"",Table_Styles[[#This Row],[Border Radius Default]],""))</f>
        <v/>
      </c>
      <c r="Y195" s="65"/>
      <c r="Z195" s="65"/>
      <c r="AA195" s="65" t="str">
        <f>IF(Table_Styles[[#This Row],[MT]]&lt;&gt;"",Table_Styles[[#This Row],[MT]],IF(Table_Styles[[#This Row],[MT Default]]&lt;&gt;"",Table_Styles[[#This Row],[MT Default]],""))</f>
        <v/>
      </c>
      <c r="AB195" s="65"/>
      <c r="AC195" s="65"/>
      <c r="AD195" s="65" t="str">
        <f>IF(Table_Styles[[#This Row],[MR]]&lt;&gt;"",Table_Styles[[#This Row],[MR]],IF(Table_Styles[[#This Row],[MR Default]]&lt;&gt;"",Table_Styles[[#This Row],[MR Default]],""))</f>
        <v/>
      </c>
      <c r="AE195" s="65"/>
      <c r="AF195" s="65"/>
      <c r="AG195" s="65" t="str">
        <f>IF(Table_Styles[[#This Row],[MB]]&lt;&gt;"",Table_Styles[[#This Row],[MB]],IF(Table_Styles[[#This Row],[MB Default]]&lt;&gt;"",Table_Styles[[#This Row],[MB Default]],""))</f>
        <v/>
      </c>
      <c r="AH195" s="65"/>
      <c r="AI195" s="65"/>
      <c r="AJ195" s="65" t="str">
        <f>IF(Table_Styles[[#This Row],[ML]]&lt;&gt;"",Table_Styles[[#This Row],[ML]],IF(Table_Styles[[#This Row],[ML Default]]&lt;&gt;"",Table_Styles[[#This Row],[ML Default]],""))</f>
        <v/>
      </c>
      <c r="AK195" s="65"/>
      <c r="AL195" s="65"/>
      <c r="AM195" s="65" t="str">
        <f>IF(Table_Styles[[#This Row],[PT]]&lt;&gt;"",Table_Styles[[#This Row],[PT]],IF(Table_Styles[[#This Row],[PT Default]]&lt;&gt;"",Table_Styles[[#This Row],[PT Default]],""))</f>
        <v/>
      </c>
      <c r="AN195" s="65"/>
      <c r="AO195" s="65"/>
      <c r="AP195" s="65" t="str">
        <f>IF(Table_Styles[[#This Row],[PR]]&lt;&gt;"",Table_Styles[[#This Row],[PR]],IF(Table_Styles[[#This Row],[PR Default]]&lt;&gt;"",Table_Styles[[#This Row],[PR Default]],""))</f>
        <v/>
      </c>
      <c r="AQ195" s="65"/>
      <c r="AR195" s="65"/>
      <c r="AS195" s="65" t="str">
        <f>IF(Table_Styles[[#This Row],[PB]]&lt;&gt;"",Table_Styles[[#This Row],[PB]],IF(Table_Styles[[#This Row],[PB Default]]&lt;&gt;"",Table_Styles[[#This Row],[PB Default]],""))</f>
        <v/>
      </c>
      <c r="AT195" s="65"/>
      <c r="AU195" s="65"/>
      <c r="AV195" s="65" t="str">
        <f>IF(Table_Styles[[#This Row],[PL]]&lt;&gt;"",Table_Styles[[#This Row],[PL]],IF(Table_Styles[[#This Row],[PL Default]]&lt;&gt;"",Table_Styles[[#This Row],[PL Default]],""))</f>
        <v/>
      </c>
      <c r="AW195" s="65"/>
      <c r="AX195" s="65"/>
      <c r="AY195" s="65" t="str">
        <f>IF(Table_Styles[[#This Row],[BT]]&lt;&gt;"",Table_Styles[[#This Row],[BT]],IF(Table_Styles[[#This Row],[BT Default]]&lt;&gt;"",Table_Styles[[#This Row],[BT Default]],""))</f>
        <v/>
      </c>
      <c r="AZ195" s="65"/>
      <c r="BA195" s="65"/>
      <c r="BB195" s="65" t="str">
        <f>IF(Table_Styles[[#This Row],[BR]]&lt;&gt;"",Table_Styles[[#This Row],[BR]],IF(Table_Styles[[#This Row],[BR Default]]&lt;&gt;"",Table_Styles[[#This Row],[BR Default]],""))</f>
        <v/>
      </c>
      <c r="BC195" s="65"/>
      <c r="BD195" s="65"/>
      <c r="BE195" s="65" t="str">
        <f>IF(Table_Styles[[#This Row],[BB]]&lt;&gt;"",Table_Styles[[#This Row],[BB]],IF(Table_Styles[[#This Row],[BB Default]]&lt;&gt;"",Table_Styles[[#This Row],[BB Default]],""))</f>
        <v/>
      </c>
      <c r="BF195" s="65"/>
      <c r="BG195" s="65"/>
      <c r="BH195" s="65" t="str">
        <f>IF(Table_Styles[[#This Row],[BL]]&lt;&gt;"",Table_Styles[[#This Row],[BL]],IF(Table_Styles[[#This Row],[BL Default]]&lt;&gt;"",Table_Styles[[#This Row],[BL Default]],""))</f>
        <v/>
      </c>
      <c r="BI195" s="65"/>
      <c r="BJ195" s="76"/>
      <c r="BK195" s="65" t="str">
        <f>IF(Table_Styles[[#This Row],[Width]]&lt;&gt;"",Table_Styles[[#This Row],[Width]],IF(Table_Styles[[#This Row],[Width Default]]&lt;&gt;"",Table_Styles[[#This Row],[Width Default]],""))</f>
        <v/>
      </c>
      <c r="BL195" s="65"/>
      <c r="BM195" s="65"/>
      <c r="BN195" s="65" t="str">
        <f>IF(Table_Styles[[#This Row],[Height]]&lt;&gt;"",Table_Styles[[#This Row],[Height]],IF(Table_Styles[[#This Row],[Height Default]]&lt;&gt;"",Table_Styles[[#This Row],[Height Default]],""))</f>
        <v/>
      </c>
      <c r="BO195" s="65"/>
      <c r="BP195" s="65"/>
      <c r="BQ195" s="65" t="str">
        <f>IF(Table_Styles[[#This Row],[Top]]&lt;&gt;"",Table_Styles[[#This Row],[Top]],IF(Table_Styles[[#This Row],[Top Default]]&lt;&gt;"",Table_Styles[[#This Row],[Top Default]],""))</f>
        <v/>
      </c>
      <c r="BR195" s="65"/>
      <c r="BS195" s="65"/>
      <c r="BT195" s="65" t="str">
        <f>IF(Table_Styles[[#This Row],[Right]]&lt;&gt;"",Table_Styles[[#This Row],[Right]],IF(Table_Styles[[#This Row],[Right Default]]&lt;&gt;"",Table_Styles[[#This Row],[Right Default]],""))</f>
        <v/>
      </c>
      <c r="BU195" s="65"/>
      <c r="BV195" s="65"/>
      <c r="BW195" s="65" t="str">
        <f>IF(Table_Styles[[#This Row],[Bottom]]&lt;&gt;"",Table_Styles[[#This Row],[Bottom]],IF(Table_Styles[[#This Row],[Bottom Default]]&lt;&gt;"",Table_Styles[[#This Row],[Bottom Default]],""))</f>
        <v/>
      </c>
      <c r="BX195" s="65"/>
      <c r="BY195" s="65"/>
      <c r="BZ195" s="65" t="str">
        <f>IF(Table_Styles[[#This Row],[Left]]&lt;&gt;"",Table_Styles[[#This Row],[Left]],IF(Table_Styles[[#This Row],[Left Default]]&lt;&gt;"",Table_Styles[[#This Row],[Left Default]],""))</f>
        <v/>
      </c>
      <c r="CA195" s="65"/>
      <c r="CB195" s="65" t="str">
        <f>IF(AND(Table_Styles[[#This Row],[Selector]]&lt;&gt;"",Table_Styles[[#This Row],[Font Family Used]]&lt;&gt;"",Table_Styles[[#This Row],[Font Weight Used]]&lt;&gt;""),Table_Styles[[#This Row],[Font Family Used]]&amp;" "&amp;Table_Styles[[#This Row],[Font Weight Used]],"")</f>
        <v/>
      </c>
      <c r="CC195" s="65" t="str">
        <f ca="1">IF(AND(Table_Styles[[#This Row],[Selector]],COUNTIF(OFFSET(CC:CC,0,0,ROW()-1,1),"="&amp;Table_Styles[[#This Row],[Font]])=0),Table_Styles[[#This Row],[Font]],"")</f>
        <v/>
      </c>
      <c r="CD195" s="65" t="str">
        <f ca="1">IF(Table_Styles[[#This Row],[Unique Font]]&lt;&gt;"",
"{""fontFamily"":"""&amp;Table_Styles[[#This Row],[Font Family Used]]&amp;""",""fontWeight"":"&amp;Table_Styles[[#This Row],[Font Weight Used]]&amp;"}","")</f>
        <v/>
      </c>
      <c r="CE195" s="6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5" s="65" t="str">
        <f>IF(AND(Table_Styles[[#This Row],[Selector]]&lt;&gt;"", Table_Styles[[#This Row],[Config Properties]]&lt;&gt;""),
Table_Styles[[#This Row],[Selector]]&amp;" { "&amp;Table_Styles[[#This Row],[Config Properties]]&amp;" }","")</f>
        <v/>
      </c>
      <c r="CG195" s="65" t="str">
        <f xml:space="preserve">
SUBSTITUTE(SUBSTITUTE(SUBSTITUTE(SUBSTITUTE(SUBSTITUTE(SUBSTITUTE(SUBSTITUTE(SUBSTITUTE(Table_Styles[[#This Row],[Config]],
" {","{"),
"{ ","{"),
" }","}"),
"} ","}"),
" ,",","),
", ",","),
" :",":"),
": ",":")</f>
        <v/>
      </c>
    </row>
    <row r="196" spans="2:85" ht="21.75" thickBot="1">
      <c r="B196" s="67" t="s">
        <v>336</v>
      </c>
      <c r="C196" s="67"/>
      <c r="D196" s="67"/>
      <c r="E196" s="67"/>
      <c r="F196" s="67" t="str">
        <f>IF(Table_Styles[[#This Row],[Font Family]]&lt;&gt;"",Table_Styles[[#This Row],[Font Family]],IF(Table_Styles[[#This Row],[Font Family Default]]&lt;&gt;"",Table_Styles[[#This Row],[Font Family Default]],""))</f>
        <v/>
      </c>
      <c r="G196" s="67"/>
      <c r="H196" s="67"/>
      <c r="I196" s="67" t="str">
        <f>IF(Table_Styles[[#This Row],[Font Size]]&lt;&gt;"",Table_Styles[[#This Row],[Font Size]],IF(Table_Styles[[#This Row],[Font Size Default]]&lt;&gt;"",Table_Styles[[#This Row],[Font Size Default]],""))</f>
        <v/>
      </c>
      <c r="J196" s="67"/>
      <c r="K196" s="67"/>
      <c r="L196" s="67" t="str">
        <f>IF(Table_Styles[[#This Row],[Font Weight]]&lt;&gt;"",Table_Styles[[#This Row],[Font Weight]],IF(Table_Styles[[#This Row],[Font Weight Default]]&lt;&gt;"",Table_Styles[[#This Row],[Font Weight Default]],""))</f>
        <v/>
      </c>
      <c r="M196" s="67"/>
      <c r="N196" s="67"/>
      <c r="O196" s="67" t="str">
        <f>IF(Table_Styles[[#This Row],[Colour]]&lt;&gt;"",Table_Styles[[#This Row],[Colour]],IF(Table_Styles[[#This Row],[Colour Default]]&lt;&gt;"",Table_Styles[[#This Row],[Colour Default]],""))</f>
        <v/>
      </c>
      <c r="P196" s="67"/>
      <c r="Q196" s="67"/>
      <c r="R196" s="67" t="str">
        <f>IF(Table_Styles[[#This Row],[Background]]&lt;&gt;"",Table_Styles[[#This Row],[Background]],IF(Table_Styles[[#This Row],[Background Default]]&lt;&gt;"",Table_Styles[[#This Row],[Background Default]],""))</f>
        <v/>
      </c>
      <c r="S196" s="67"/>
      <c r="T196" s="67"/>
      <c r="U196" s="67" t="str">
        <f>IF(Table_Styles[[#This Row],[Border]]&lt;&gt;"",Table_Styles[[#This Row],[Border]],IF(Table_Styles[[#This Row],[Border Default]]&lt;&gt;"",Table_Styles[[#This Row],[Border Default]],""))</f>
        <v/>
      </c>
      <c r="V196" s="67"/>
      <c r="W196" s="67"/>
      <c r="X196" s="67" t="str">
        <f>IF(Table_Styles[[#This Row],[Border Radius]]&lt;&gt;"",Table_Styles[[#This Row],[Border Radius]],IF(Table_Styles[[#This Row],[Border Radius Default]]&lt;&gt;"",Table_Styles[[#This Row],[Border Radius Default]],""))</f>
        <v/>
      </c>
      <c r="Y196" s="67"/>
      <c r="Z196" s="67"/>
      <c r="AA196" s="67" t="str">
        <f>IF(Table_Styles[[#This Row],[MT]]&lt;&gt;"",Table_Styles[[#This Row],[MT]],IF(Table_Styles[[#This Row],[MT Default]]&lt;&gt;"",Table_Styles[[#This Row],[MT Default]],""))</f>
        <v/>
      </c>
      <c r="AB196" s="67"/>
      <c r="AC196" s="67"/>
      <c r="AD196" s="67" t="str">
        <f>IF(Table_Styles[[#This Row],[MR]]&lt;&gt;"",Table_Styles[[#This Row],[MR]],IF(Table_Styles[[#This Row],[MR Default]]&lt;&gt;"",Table_Styles[[#This Row],[MR Default]],""))</f>
        <v/>
      </c>
      <c r="AE196" s="67"/>
      <c r="AF196" s="67"/>
      <c r="AG196" s="67" t="str">
        <f>IF(Table_Styles[[#This Row],[MB]]&lt;&gt;"",Table_Styles[[#This Row],[MB]],IF(Table_Styles[[#This Row],[MB Default]]&lt;&gt;"",Table_Styles[[#This Row],[MB Default]],""))</f>
        <v/>
      </c>
      <c r="AH196" s="67"/>
      <c r="AI196" s="67"/>
      <c r="AJ196" s="67" t="str">
        <f>IF(Table_Styles[[#This Row],[ML]]&lt;&gt;"",Table_Styles[[#This Row],[ML]],IF(Table_Styles[[#This Row],[ML Default]]&lt;&gt;"",Table_Styles[[#This Row],[ML Default]],""))</f>
        <v/>
      </c>
      <c r="AK196" s="67"/>
      <c r="AL196" s="67"/>
      <c r="AM196" s="67" t="str">
        <f>IF(Table_Styles[[#This Row],[PT]]&lt;&gt;"",Table_Styles[[#This Row],[PT]],IF(Table_Styles[[#This Row],[PT Default]]&lt;&gt;"",Table_Styles[[#This Row],[PT Default]],""))</f>
        <v/>
      </c>
      <c r="AN196" s="67"/>
      <c r="AO196" s="67"/>
      <c r="AP196" s="67" t="str">
        <f>IF(Table_Styles[[#This Row],[PR]]&lt;&gt;"",Table_Styles[[#This Row],[PR]],IF(Table_Styles[[#This Row],[PR Default]]&lt;&gt;"",Table_Styles[[#This Row],[PR Default]],""))</f>
        <v/>
      </c>
      <c r="AQ196" s="67"/>
      <c r="AR196" s="67"/>
      <c r="AS196" s="67" t="str">
        <f>IF(Table_Styles[[#This Row],[PB]]&lt;&gt;"",Table_Styles[[#This Row],[PB]],IF(Table_Styles[[#This Row],[PB Default]]&lt;&gt;"",Table_Styles[[#This Row],[PB Default]],""))</f>
        <v/>
      </c>
      <c r="AT196" s="67"/>
      <c r="AU196" s="67"/>
      <c r="AV196" s="67" t="str">
        <f>IF(Table_Styles[[#This Row],[PL]]&lt;&gt;"",Table_Styles[[#This Row],[PL]],IF(Table_Styles[[#This Row],[PL Default]]&lt;&gt;"",Table_Styles[[#This Row],[PL Default]],""))</f>
        <v/>
      </c>
      <c r="AW196" s="67"/>
      <c r="AX196" s="67"/>
      <c r="AY196" s="67" t="str">
        <f>IF(Table_Styles[[#This Row],[BT]]&lt;&gt;"",Table_Styles[[#This Row],[BT]],IF(Table_Styles[[#This Row],[BT Default]]&lt;&gt;"",Table_Styles[[#This Row],[BT Default]],""))</f>
        <v/>
      </c>
      <c r="AZ196" s="67"/>
      <c r="BA196" s="67"/>
      <c r="BB196" s="67" t="str">
        <f>IF(Table_Styles[[#This Row],[BR]]&lt;&gt;"",Table_Styles[[#This Row],[BR]],IF(Table_Styles[[#This Row],[BR Default]]&lt;&gt;"",Table_Styles[[#This Row],[BR Default]],""))</f>
        <v/>
      </c>
      <c r="BC196" s="67"/>
      <c r="BD196" s="67"/>
      <c r="BE196" s="67" t="str">
        <f>IF(Table_Styles[[#This Row],[BB]]&lt;&gt;"",Table_Styles[[#This Row],[BB]],IF(Table_Styles[[#This Row],[BB Default]]&lt;&gt;"",Table_Styles[[#This Row],[BB Default]],""))</f>
        <v/>
      </c>
      <c r="BF196" s="67"/>
      <c r="BG196" s="67"/>
      <c r="BH196" s="67" t="str">
        <f>IF(Table_Styles[[#This Row],[BL]]&lt;&gt;"",Table_Styles[[#This Row],[BL]],IF(Table_Styles[[#This Row],[BL Default]]&lt;&gt;"",Table_Styles[[#This Row],[BL Default]],""))</f>
        <v/>
      </c>
      <c r="BI196" s="67"/>
      <c r="BJ196" s="77"/>
      <c r="BK196" s="67" t="str">
        <f>IF(Table_Styles[[#This Row],[Width]]&lt;&gt;"",Table_Styles[[#This Row],[Width]],IF(Table_Styles[[#This Row],[Width Default]]&lt;&gt;"",Table_Styles[[#This Row],[Width Default]],""))</f>
        <v/>
      </c>
      <c r="BL196" s="67"/>
      <c r="BM196" s="67"/>
      <c r="BN196" s="67" t="str">
        <f>IF(Table_Styles[[#This Row],[Height]]&lt;&gt;"",Table_Styles[[#This Row],[Height]],IF(Table_Styles[[#This Row],[Height Default]]&lt;&gt;"",Table_Styles[[#This Row],[Height Default]],""))</f>
        <v/>
      </c>
      <c r="BO196" s="67"/>
      <c r="BP196" s="67"/>
      <c r="BQ196" s="67" t="str">
        <f>IF(Table_Styles[[#This Row],[Top]]&lt;&gt;"",Table_Styles[[#This Row],[Top]],IF(Table_Styles[[#This Row],[Top Default]]&lt;&gt;"",Table_Styles[[#This Row],[Top Default]],""))</f>
        <v/>
      </c>
      <c r="BR196" s="67"/>
      <c r="BS196" s="67"/>
      <c r="BT196" s="67" t="str">
        <f>IF(Table_Styles[[#This Row],[Right]]&lt;&gt;"",Table_Styles[[#This Row],[Right]],IF(Table_Styles[[#This Row],[Right Default]]&lt;&gt;"",Table_Styles[[#This Row],[Right Default]],""))</f>
        <v/>
      </c>
      <c r="BU196" s="67"/>
      <c r="BV196" s="67"/>
      <c r="BW196" s="67" t="str">
        <f>IF(Table_Styles[[#This Row],[Bottom]]&lt;&gt;"",Table_Styles[[#This Row],[Bottom]],IF(Table_Styles[[#This Row],[Bottom Default]]&lt;&gt;"",Table_Styles[[#This Row],[Bottom Default]],""))</f>
        <v/>
      </c>
      <c r="BX196" s="67"/>
      <c r="BY196" s="67"/>
      <c r="BZ196" s="67" t="str">
        <f>IF(Table_Styles[[#This Row],[Left]]&lt;&gt;"",Table_Styles[[#This Row],[Left]],IF(Table_Styles[[#This Row],[Left Default]]&lt;&gt;"",Table_Styles[[#This Row],[Left Default]],""))</f>
        <v/>
      </c>
      <c r="CA196" s="67"/>
      <c r="CB196" s="67" t="str">
        <f>IF(AND(Table_Styles[[#This Row],[Selector]]&lt;&gt;"",Table_Styles[[#This Row],[Font Family Used]]&lt;&gt;"",Table_Styles[[#This Row],[Font Weight Used]]&lt;&gt;""),Table_Styles[[#This Row],[Font Family Used]]&amp;" "&amp;Table_Styles[[#This Row],[Font Weight Used]],"")</f>
        <v/>
      </c>
      <c r="CC196" s="67" t="str">
        <f ca="1">IF(AND(Table_Styles[[#This Row],[Selector]],COUNTIF(OFFSET(CC:CC,0,0,ROW()-1,1),"="&amp;Table_Styles[[#This Row],[Font]])=0),Table_Styles[[#This Row],[Font]],"")</f>
        <v/>
      </c>
      <c r="CD196" s="67" t="str">
        <f ca="1">IF(Table_Styles[[#This Row],[Unique Font]]&lt;&gt;"",
"{""fontFamily"":"""&amp;Table_Styles[[#This Row],[Font Family Used]]&amp;""",""fontWeight"":"&amp;Table_Styles[[#This Row],[Font Weight Used]]&amp;"}","")</f>
        <v/>
      </c>
      <c r="CE196" s="6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6" s="67" t="str">
        <f>IF(AND(Table_Styles[[#This Row],[Selector]]&lt;&gt;"", Table_Styles[[#This Row],[Config Properties]]&lt;&gt;""),
Table_Styles[[#This Row],[Selector]]&amp;" { "&amp;Table_Styles[[#This Row],[Config Properties]]&amp;" }","")</f>
        <v/>
      </c>
      <c r="CG196" s="67" t="str">
        <f xml:space="preserve">
SUBSTITUTE(SUBSTITUTE(SUBSTITUTE(SUBSTITUTE(SUBSTITUTE(SUBSTITUTE(SUBSTITUTE(SUBSTITUTE(Table_Styles[[#This Row],[Config]],
" {","{"),
"{ ","{"),
" }","}"),
"} ","}"),
" ,",","),
", ",","),
" :",":"),
": ",":")</f>
        <v/>
      </c>
    </row>
    <row r="197" spans="2:85" ht="21" customHeight="1">
      <c r="B197" s="86" t="s">
        <v>484</v>
      </c>
      <c r="C197" s="86" t="s">
        <v>1461</v>
      </c>
      <c r="D197" s="8"/>
      <c r="E197" s="8"/>
      <c r="F197" s="8" t="str">
        <f>IF(Table_Styles[[#This Row],[Font Family]]&lt;&gt;"",Table_Styles[[#This Row],[Font Family]],IF(Table_Styles[[#This Row],[Font Family Default]]&lt;&gt;"",Table_Styles[[#This Row],[Font Family Default]],""))</f>
        <v/>
      </c>
      <c r="G197" s="8"/>
      <c r="H197" s="8"/>
      <c r="I197" s="8" t="str">
        <f>IF(Table_Styles[[#This Row],[Font Size]]&lt;&gt;"",Table_Styles[[#This Row],[Font Size]],IF(Table_Styles[[#This Row],[Font Size Default]]&lt;&gt;"",Table_Styles[[#This Row],[Font Size Default]],""))</f>
        <v/>
      </c>
      <c r="J197" s="8"/>
      <c r="K197" s="8"/>
      <c r="L197" s="8" t="str">
        <f>IF(Table_Styles[[#This Row],[Font Weight]]&lt;&gt;"",Table_Styles[[#This Row],[Font Weight]],IF(Table_Styles[[#This Row],[Font Weight Default]]&lt;&gt;"",Table_Styles[[#This Row],[Font Weight Default]],""))</f>
        <v/>
      </c>
      <c r="M197" s="8"/>
      <c r="N197" s="8"/>
      <c r="O197" s="8" t="str">
        <f>IF(Table_Styles[[#This Row],[Colour]]&lt;&gt;"",Table_Styles[[#This Row],[Colour]],IF(Table_Styles[[#This Row],[Colour Default]]&lt;&gt;"",Table_Styles[[#This Row],[Colour Default]],""))</f>
        <v/>
      </c>
      <c r="P197" s="8"/>
      <c r="Q197" s="8"/>
      <c r="R197" s="8" t="str">
        <f>IF(Table_Styles[[#This Row],[Background]]&lt;&gt;"",Table_Styles[[#This Row],[Background]],IF(Table_Styles[[#This Row],[Background Default]]&lt;&gt;"",Table_Styles[[#This Row],[Background Default]],""))</f>
        <v/>
      </c>
      <c r="S197" s="8"/>
      <c r="T197" s="8"/>
      <c r="U197" s="8" t="str">
        <f>IF(Table_Styles[[#This Row],[Border]]&lt;&gt;"",Table_Styles[[#This Row],[Border]],IF(Table_Styles[[#This Row],[Border Default]]&lt;&gt;"",Table_Styles[[#This Row],[Border Default]],""))</f>
        <v/>
      </c>
      <c r="V197" s="8"/>
      <c r="W197" s="8"/>
      <c r="X197" s="8" t="str">
        <f>IF(Table_Styles[[#This Row],[Border Radius]]&lt;&gt;"",Table_Styles[[#This Row],[Border Radius]],IF(Table_Styles[[#This Row],[Border Radius Default]]&lt;&gt;"",Table_Styles[[#This Row],[Border Radius Default]],""))</f>
        <v/>
      </c>
      <c r="Y197" s="9" t="s">
        <v>335</v>
      </c>
      <c r="Z197" s="8"/>
      <c r="AA197" s="8" t="str">
        <f>IF(Table_Styles[[#This Row],[MT]]&lt;&gt;"",Table_Styles[[#This Row],[MT]],IF(Table_Styles[[#This Row],[MT Default]]&lt;&gt;"",Table_Styles[[#This Row],[MT Default]],""))</f>
        <v>20px</v>
      </c>
      <c r="AB197" s="8"/>
      <c r="AC197" s="8"/>
      <c r="AD197" s="8" t="str">
        <f>IF(Table_Styles[[#This Row],[MR]]&lt;&gt;"",Table_Styles[[#This Row],[MR]],IF(Table_Styles[[#This Row],[MR Default]]&lt;&gt;"",Table_Styles[[#This Row],[MR Default]],""))</f>
        <v/>
      </c>
      <c r="AE197" s="8"/>
      <c r="AF197" s="8"/>
      <c r="AG197" s="8" t="str">
        <f>IF(Table_Styles[[#This Row],[MB]]&lt;&gt;"",Table_Styles[[#This Row],[MB]],IF(Table_Styles[[#This Row],[MB Default]]&lt;&gt;"",Table_Styles[[#This Row],[MB Default]],""))</f>
        <v/>
      </c>
      <c r="AH197" s="8"/>
      <c r="AI197" s="8" t="s">
        <v>895</v>
      </c>
      <c r="AJ197" s="8" t="str">
        <f>IF(Table_Styles[[#This Row],[ML]]&lt;&gt;"",Table_Styles[[#This Row],[ML]],IF(Table_Styles[[#This Row],[ML Default]]&lt;&gt;"",Table_Styles[[#This Row],[ML Default]],""))</f>
        <v>0 !important</v>
      </c>
      <c r="AK197" s="8"/>
      <c r="AL197" s="8"/>
      <c r="AM197" s="8" t="str">
        <f>IF(Table_Styles[[#This Row],[PT]]&lt;&gt;"",Table_Styles[[#This Row],[PT]],IF(Table_Styles[[#This Row],[PT Default]]&lt;&gt;"",Table_Styles[[#This Row],[PT Default]],""))</f>
        <v/>
      </c>
      <c r="AN197" s="8"/>
      <c r="AO197" s="8"/>
      <c r="AP197" s="8" t="str">
        <f>IF(Table_Styles[[#This Row],[PR]]&lt;&gt;"",Table_Styles[[#This Row],[PR]],IF(Table_Styles[[#This Row],[PR Default]]&lt;&gt;"",Table_Styles[[#This Row],[PR Default]],""))</f>
        <v/>
      </c>
      <c r="AQ197" s="8"/>
      <c r="AR197" s="8"/>
      <c r="AS197" s="8" t="str">
        <f>IF(Table_Styles[[#This Row],[PB]]&lt;&gt;"",Table_Styles[[#This Row],[PB]],IF(Table_Styles[[#This Row],[PB Default]]&lt;&gt;"",Table_Styles[[#This Row],[PB Default]],""))</f>
        <v/>
      </c>
      <c r="AT197" s="8"/>
      <c r="AU197" s="8"/>
      <c r="AV197" s="8" t="str">
        <f>IF(Table_Styles[[#This Row],[PL]]&lt;&gt;"",Table_Styles[[#This Row],[PL]],IF(Table_Styles[[#This Row],[PL Default]]&lt;&gt;"",Table_Styles[[#This Row],[PL Default]],""))</f>
        <v/>
      </c>
      <c r="AW197" s="8"/>
      <c r="AX197" s="8"/>
      <c r="AY197" s="8" t="str">
        <f>IF(Table_Styles[[#This Row],[BT]]&lt;&gt;"",Table_Styles[[#This Row],[BT]],IF(Table_Styles[[#This Row],[BT Default]]&lt;&gt;"",Table_Styles[[#This Row],[BT Default]],""))</f>
        <v/>
      </c>
      <c r="AZ197" s="8"/>
      <c r="BA197" s="8"/>
      <c r="BB197" s="8" t="str">
        <f>IF(Table_Styles[[#This Row],[BR]]&lt;&gt;"",Table_Styles[[#This Row],[BR]],IF(Table_Styles[[#This Row],[BR Default]]&lt;&gt;"",Table_Styles[[#This Row],[BR Default]],""))</f>
        <v/>
      </c>
      <c r="BC197" s="8"/>
      <c r="BD197" s="8"/>
      <c r="BE197" s="8" t="str">
        <f>IF(Table_Styles[[#This Row],[BB]]&lt;&gt;"",Table_Styles[[#This Row],[BB]],IF(Table_Styles[[#This Row],[BB Default]]&lt;&gt;"",Table_Styles[[#This Row],[BB Default]],""))</f>
        <v/>
      </c>
      <c r="BF197" s="8"/>
      <c r="BG197" s="8"/>
      <c r="BH197" s="8" t="str">
        <f>IF(Table_Styles[[#This Row],[BL]]&lt;&gt;"",Table_Styles[[#This Row],[BL]],IF(Table_Styles[[#This Row],[BL Default]]&lt;&gt;"",Table_Styles[[#This Row],[BL Default]],""))</f>
        <v/>
      </c>
      <c r="BI197" s="8"/>
      <c r="BJ197" s="8"/>
      <c r="BK197" s="8" t="str">
        <f>IF(Table_Styles[[#This Row],[Width]]&lt;&gt;"",Table_Styles[[#This Row],[Width]],IF(Table_Styles[[#This Row],[Width Default]]&lt;&gt;"",Table_Styles[[#This Row],[Width Default]],""))</f>
        <v/>
      </c>
      <c r="BL197" s="8"/>
      <c r="BM197" s="8"/>
      <c r="BN197" s="8" t="str">
        <f>IF(Table_Styles[[#This Row],[Height]]&lt;&gt;"",Table_Styles[[#This Row],[Height]],IF(Table_Styles[[#This Row],[Height Default]]&lt;&gt;"",Table_Styles[[#This Row],[Height Default]],""))</f>
        <v/>
      </c>
      <c r="BO197" s="8"/>
      <c r="BP197" s="8"/>
      <c r="BQ197" s="8" t="str">
        <f>IF(Table_Styles[[#This Row],[Top]]&lt;&gt;"",Table_Styles[[#This Row],[Top]],IF(Table_Styles[[#This Row],[Top Default]]&lt;&gt;"",Table_Styles[[#This Row],[Top Default]],""))</f>
        <v/>
      </c>
      <c r="BR197" s="8"/>
      <c r="BS197" s="8"/>
      <c r="BT197" s="8" t="str">
        <f>IF(Table_Styles[[#This Row],[Right]]&lt;&gt;"",Table_Styles[[#This Row],[Right]],IF(Table_Styles[[#This Row],[Right Default]]&lt;&gt;"",Table_Styles[[#This Row],[Right Default]],""))</f>
        <v/>
      </c>
      <c r="BU197" s="8"/>
      <c r="BV197" s="8"/>
      <c r="BW197" s="8" t="str">
        <f>IF(Table_Styles[[#This Row],[Bottom]]&lt;&gt;"",Table_Styles[[#This Row],[Bottom]],IF(Table_Styles[[#This Row],[Bottom Default]]&lt;&gt;"",Table_Styles[[#This Row],[Bottom Default]],""))</f>
        <v/>
      </c>
      <c r="BX197" s="8"/>
      <c r="BY197" s="8"/>
      <c r="BZ197" s="8" t="str">
        <f>IF(Table_Styles[[#This Row],[Left]]&lt;&gt;"",Table_Styles[[#This Row],[Left]],IF(Table_Styles[[#This Row],[Left Default]]&lt;&gt;"",Table_Styles[[#This Row],[Left Default]],""))</f>
        <v/>
      </c>
      <c r="CA197" s="8"/>
      <c r="CB197" t="str">
        <f>IF(AND(Table_Styles[[#This Row],[Selector]]&lt;&gt;"",Table_Styles[[#This Row],[Font Family Used]]&lt;&gt;"",Table_Styles[[#This Row],[Font Weight Used]]&lt;&gt;""),Table_Styles[[#This Row],[Font Family Used]]&amp;" "&amp;Table_Styles[[#This Row],[Font Weight Used]],"")</f>
        <v/>
      </c>
      <c r="CC197" t="str">
        <f ca="1">IF(AND(Table_Styles[[#This Row],[Selector]],COUNTIF(OFFSET(CC:CC,0,0,ROW()-1,1),"="&amp;Table_Styles[[#This Row],[Font]])=0),Table_Styles[[#This Row],[Font]],"")</f>
        <v/>
      </c>
      <c r="CD197" t="str">
        <f ca="1">IF(Table_Styles[[#This Row],[Unique Font]]&lt;&gt;"",
"{""fontFamily"":"""&amp;Table_Styles[[#This Row],[Font Family Used]]&amp;""",""fontWeight"":"&amp;Table_Styles[[#This Row],[Font Weight Used]]&amp;"}","")</f>
        <v/>
      </c>
      <c r="CE19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20px;margin-left: 0 !important</v>
      </c>
      <c r="CF197" t="str">
        <f>IF(AND(Table_Styles[[#This Row],[Selector]]&lt;&gt;"", Table_Styles[[#This Row],[Config Properties]]&lt;&gt;""),
Table_Styles[[#This Row],[Selector]]&amp;" { "&amp;Table_Styles[[#This Row],[Config Properties]]&amp;" }","")</f>
        <v>nav#formFooter-actions { margin-top: 20px;margin-left: 0 !important }</v>
      </c>
      <c r="CG197" t="str">
        <f xml:space="preserve">
SUBSTITUTE(SUBSTITUTE(SUBSTITUTE(SUBSTITUTE(SUBSTITUTE(SUBSTITUTE(SUBSTITUTE(SUBSTITUTE(Table_Styles[[#This Row],[Config]],
" {","{"),
"{ ","{"),
" }","}"),
"} ","}"),
" ,",","),
", ",","),
" :",":"),
": ",":")</f>
        <v>nav#formFooter-actions{margin-top:20px;margin-left:0 !important}</v>
      </c>
    </row>
    <row r="198" spans="2:85" ht="21" customHeight="1">
      <c r="B198" s="89" t="s">
        <v>440</v>
      </c>
      <c r="C198" s="86" t="s">
        <v>1462</v>
      </c>
      <c r="D198" s="41"/>
      <c r="E198" s="41"/>
      <c r="F198" s="19" t="str">
        <f>IF(Table_Styles[[#This Row],[Font Family]]&lt;&gt;"",Table_Styles[[#This Row],[Font Family]],IF(Table_Styles[[#This Row],[Font Family Default]]&lt;&gt;"",Table_Styles[[#This Row],[Font Family Default]],""))</f>
        <v/>
      </c>
      <c r="G198" s="41"/>
      <c r="H198" s="41"/>
      <c r="I198" s="19" t="str">
        <f>IF(Table_Styles[[#This Row],[Font Size]]&lt;&gt;"",Table_Styles[[#This Row],[Font Size]],IF(Table_Styles[[#This Row],[Font Size Default]]&lt;&gt;"",Table_Styles[[#This Row],[Font Size Default]],""))</f>
        <v/>
      </c>
      <c r="J198" s="41"/>
      <c r="K198" s="41"/>
      <c r="L198" s="19" t="str">
        <f>IF(Table_Styles[[#This Row],[Font Weight]]&lt;&gt;"",Table_Styles[[#This Row],[Font Weight]],IF(Table_Styles[[#This Row],[Font Weight Default]]&lt;&gt;"",Table_Styles[[#This Row],[Font Weight Default]],""))</f>
        <v/>
      </c>
      <c r="M198" s="41"/>
      <c r="N198" s="41"/>
      <c r="O198" s="19" t="str">
        <f>IF(Table_Styles[[#This Row],[Colour]]&lt;&gt;"",Table_Styles[[#This Row],[Colour]],IF(Table_Styles[[#This Row],[Colour Default]]&lt;&gt;"",Table_Styles[[#This Row],[Colour Default]],""))</f>
        <v/>
      </c>
      <c r="P198" s="41"/>
      <c r="Q198" s="41"/>
      <c r="R198" s="19" t="str">
        <f>IF(Table_Styles[[#This Row],[Background]]&lt;&gt;"",Table_Styles[[#This Row],[Background]],IF(Table_Styles[[#This Row],[Background Default]]&lt;&gt;"",Table_Styles[[#This Row],[Background Default]],""))</f>
        <v/>
      </c>
      <c r="S198" s="41"/>
      <c r="T198" s="41"/>
      <c r="U198" s="19" t="str">
        <f>IF(Table_Styles[[#This Row],[Border]]&lt;&gt;"",Table_Styles[[#This Row],[Border]],IF(Table_Styles[[#This Row],[Border Default]]&lt;&gt;"",Table_Styles[[#This Row],[Border Default]],""))</f>
        <v/>
      </c>
      <c r="V198" s="41"/>
      <c r="W198" s="41"/>
      <c r="X198" s="19" t="str">
        <f>IF(Table_Styles[[#This Row],[Border Radius]]&lt;&gt;"",Table_Styles[[#This Row],[Border Radius]],IF(Table_Styles[[#This Row],[Border Radius Default]]&lt;&gt;"",Table_Styles[[#This Row],[Border Radius Default]],""))</f>
        <v/>
      </c>
      <c r="Y198" s="41"/>
      <c r="Z198" s="41"/>
      <c r="AA198" s="19" t="str">
        <f>IF(Table_Styles[[#This Row],[MT]]&lt;&gt;"",Table_Styles[[#This Row],[MT]],IF(Table_Styles[[#This Row],[MT Default]]&lt;&gt;"",Table_Styles[[#This Row],[MT Default]],""))</f>
        <v/>
      </c>
      <c r="AB198" s="41"/>
      <c r="AC198" s="41"/>
      <c r="AD198" s="19" t="str">
        <f>IF(Table_Styles[[#This Row],[MR]]&lt;&gt;"",Table_Styles[[#This Row],[MR]],IF(Table_Styles[[#This Row],[MR Default]]&lt;&gt;"",Table_Styles[[#This Row],[MR Default]],""))</f>
        <v/>
      </c>
      <c r="AE198" s="41"/>
      <c r="AF198" s="41"/>
      <c r="AG198" s="19" t="str">
        <f>IF(Table_Styles[[#This Row],[MB]]&lt;&gt;"",Table_Styles[[#This Row],[MB]],IF(Table_Styles[[#This Row],[MB Default]]&lt;&gt;"",Table_Styles[[#This Row],[MB Default]],""))</f>
        <v/>
      </c>
      <c r="AH198" s="41"/>
      <c r="AI198" s="41"/>
      <c r="AJ198" s="19" t="str">
        <f>IF(Table_Styles[[#This Row],[ML]]&lt;&gt;"",Table_Styles[[#This Row],[ML]],IF(Table_Styles[[#This Row],[ML Default]]&lt;&gt;"",Table_Styles[[#This Row],[ML Default]],""))</f>
        <v/>
      </c>
      <c r="AK198" s="41"/>
      <c r="AL198" s="41"/>
      <c r="AM198" s="19" t="str">
        <f>IF(Table_Styles[[#This Row],[PT]]&lt;&gt;"",Table_Styles[[#This Row],[PT]],IF(Table_Styles[[#This Row],[PT Default]]&lt;&gt;"",Table_Styles[[#This Row],[PT Default]],""))</f>
        <v/>
      </c>
      <c r="AN198" s="41"/>
      <c r="AO198" s="41"/>
      <c r="AP198" s="19" t="str">
        <f>IF(Table_Styles[[#This Row],[PR]]&lt;&gt;"",Table_Styles[[#This Row],[PR]],IF(Table_Styles[[#This Row],[PR Default]]&lt;&gt;"",Table_Styles[[#This Row],[PR Default]],""))</f>
        <v/>
      </c>
      <c r="AQ198" s="41"/>
      <c r="AR198" s="41"/>
      <c r="AS198" s="19" t="str">
        <f>IF(Table_Styles[[#This Row],[PB]]&lt;&gt;"",Table_Styles[[#This Row],[PB]],IF(Table_Styles[[#This Row],[PB Default]]&lt;&gt;"",Table_Styles[[#This Row],[PB Default]],""))</f>
        <v/>
      </c>
      <c r="AT198" s="41"/>
      <c r="AU198" s="41"/>
      <c r="AV198" s="19" t="str">
        <f>IF(Table_Styles[[#This Row],[PL]]&lt;&gt;"",Table_Styles[[#This Row],[PL]],IF(Table_Styles[[#This Row],[PL Default]]&lt;&gt;"",Table_Styles[[#This Row],[PL Default]],""))</f>
        <v/>
      </c>
      <c r="AW198" s="41"/>
      <c r="AX198" s="41"/>
      <c r="AY198" s="19" t="str">
        <f>IF(Table_Styles[[#This Row],[BT]]&lt;&gt;"",Table_Styles[[#This Row],[BT]],IF(Table_Styles[[#This Row],[BT Default]]&lt;&gt;"",Table_Styles[[#This Row],[BT Default]],""))</f>
        <v/>
      </c>
      <c r="AZ198" s="41"/>
      <c r="BA198" s="41"/>
      <c r="BB198" s="19" t="str">
        <f>IF(Table_Styles[[#This Row],[BR]]&lt;&gt;"",Table_Styles[[#This Row],[BR]],IF(Table_Styles[[#This Row],[BR Default]]&lt;&gt;"",Table_Styles[[#This Row],[BR Default]],""))</f>
        <v/>
      </c>
      <c r="BC198" s="41"/>
      <c r="BD198" s="41"/>
      <c r="BE198" s="19" t="str">
        <f>IF(Table_Styles[[#This Row],[BB]]&lt;&gt;"",Table_Styles[[#This Row],[BB]],IF(Table_Styles[[#This Row],[BB Default]]&lt;&gt;"",Table_Styles[[#This Row],[BB Default]],""))</f>
        <v/>
      </c>
      <c r="BF198" s="41"/>
      <c r="BG198" s="41"/>
      <c r="BH198" s="19" t="str">
        <f>IF(Table_Styles[[#This Row],[BL]]&lt;&gt;"",Table_Styles[[#This Row],[BL]],IF(Table_Styles[[#This Row],[BL Default]]&lt;&gt;"",Table_Styles[[#This Row],[BL Default]],""))</f>
        <v/>
      </c>
      <c r="BI198" s="41"/>
      <c r="BJ198" s="41"/>
      <c r="BK198" s="19" t="str">
        <f>IF(Table_Styles[[#This Row],[Width]]&lt;&gt;"",Table_Styles[[#This Row],[Width]],IF(Table_Styles[[#This Row],[Width Default]]&lt;&gt;"",Table_Styles[[#This Row],[Width Default]],""))</f>
        <v/>
      </c>
      <c r="BL198" s="41"/>
      <c r="BM198" s="41"/>
      <c r="BN198" s="19" t="str">
        <f>IF(Table_Styles[[#This Row],[Height]]&lt;&gt;"",Table_Styles[[#This Row],[Height]],IF(Table_Styles[[#This Row],[Height Default]]&lt;&gt;"",Table_Styles[[#This Row],[Height Default]],""))</f>
        <v/>
      </c>
      <c r="BO198" s="19"/>
      <c r="BP198" s="19"/>
      <c r="BQ198" s="19" t="str">
        <f>IF(Table_Styles[[#This Row],[Top]]&lt;&gt;"",Table_Styles[[#This Row],[Top]],IF(Table_Styles[[#This Row],[Top Default]]&lt;&gt;"",Table_Styles[[#This Row],[Top Default]],""))</f>
        <v/>
      </c>
      <c r="BR198" s="19"/>
      <c r="BS198" s="19"/>
      <c r="BT198" s="19" t="str">
        <f>IF(Table_Styles[[#This Row],[Right]]&lt;&gt;"",Table_Styles[[#This Row],[Right]],IF(Table_Styles[[#This Row],[Right Default]]&lt;&gt;"",Table_Styles[[#This Row],[Right Default]],""))</f>
        <v/>
      </c>
      <c r="BU198" s="19"/>
      <c r="BV198" s="19"/>
      <c r="BW198" s="19" t="str">
        <f>IF(Table_Styles[[#This Row],[Bottom]]&lt;&gt;"",Table_Styles[[#This Row],[Bottom]],IF(Table_Styles[[#This Row],[Bottom Default]]&lt;&gt;"",Table_Styles[[#This Row],[Bottom Default]],""))</f>
        <v/>
      </c>
      <c r="BX198" s="19"/>
      <c r="BY198" s="19"/>
      <c r="BZ198" s="19" t="str">
        <f>IF(Table_Styles[[#This Row],[Left]]&lt;&gt;"",Table_Styles[[#This Row],[Left]],IF(Table_Styles[[#This Row],[Left Default]]&lt;&gt;"",Table_Styles[[#This Row],[Left Default]],""))</f>
        <v/>
      </c>
      <c r="CA198" s="41"/>
      <c r="CB198" s="22" t="str">
        <f>IF(AND(Table_Styles[[#This Row],[Selector]]&lt;&gt;"",Table_Styles[[#This Row],[Font Family Used]]&lt;&gt;"",Table_Styles[[#This Row],[Font Weight Used]]&lt;&gt;""),Table_Styles[[#This Row],[Font Family Used]]&amp;" "&amp;Table_Styles[[#This Row],[Font Weight Used]],"")</f>
        <v/>
      </c>
      <c r="CC198" s="22" t="str">
        <f ca="1">IF(AND(Table_Styles[[#This Row],[Selector]],COUNTIF(OFFSET(CC:CC,0,0,ROW()-1,1),"="&amp;Table_Styles[[#This Row],[Font]])=0),Table_Styles[[#This Row],[Font]],"")</f>
        <v/>
      </c>
      <c r="CD198" s="22" t="str">
        <f ca="1">IF(Table_Styles[[#This Row],[Unique Font]]&lt;&gt;"",
"{""fontFamily"":"""&amp;Table_Styles[[#This Row],[Font Family Used]]&amp;""",""fontWeight"":"&amp;Table_Styles[[#This Row],[Font Weight Used]]&amp;"}","")</f>
        <v/>
      </c>
      <c r="CE19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8" s="22" t="str">
        <f>IF(AND(Table_Styles[[#This Row],[Selector]]&lt;&gt;"", Table_Styles[[#This Row],[Config Properties]]&lt;&gt;""),
Table_Styles[[#This Row],[Selector]]&amp;" { "&amp;Table_Styles[[#This Row],[Config Properties]]&amp;" }","")</f>
        <v/>
      </c>
      <c r="CG198" s="22" t="str">
        <f xml:space="preserve">
SUBSTITUTE(SUBSTITUTE(SUBSTITUTE(SUBSTITUTE(SUBSTITUTE(SUBSTITUTE(SUBSTITUTE(SUBSTITUTE(Table_Styles[[#This Row],[Config]],
" {","{"),
"{ ","{"),
" }","}"),
"} ","}"),
" ,",","),
", ",","),
" :",":"),
": ",":")</f>
        <v/>
      </c>
    </row>
    <row r="199" spans="2:85" ht="21" customHeight="1">
      <c r="B199" s="89" t="s">
        <v>442</v>
      </c>
      <c r="C199" s="22" t="s">
        <v>1463</v>
      </c>
      <c r="D199" s="19"/>
      <c r="E199" s="19"/>
      <c r="F199" s="19" t="str">
        <f>IF(Table_Styles[[#This Row],[Font Family]]&lt;&gt;"",Table_Styles[[#This Row],[Font Family]],IF(Table_Styles[[#This Row],[Font Family Default]]&lt;&gt;"",Table_Styles[[#This Row],[Font Family Default]],""))</f>
        <v/>
      </c>
      <c r="G199" s="19"/>
      <c r="H199" s="19"/>
      <c r="I199" s="19" t="str">
        <f>IF(Table_Styles[[#This Row],[Font Size]]&lt;&gt;"",Table_Styles[[#This Row],[Font Size]],IF(Table_Styles[[#This Row],[Font Size Default]]&lt;&gt;"",Table_Styles[[#This Row],[Font Size Default]],""))</f>
        <v/>
      </c>
      <c r="J199" s="19"/>
      <c r="K199" s="19"/>
      <c r="L199" s="19" t="str">
        <f>IF(Table_Styles[[#This Row],[Font Weight]]&lt;&gt;"",Table_Styles[[#This Row],[Font Weight]],IF(Table_Styles[[#This Row],[Font Weight Default]]&lt;&gt;"",Table_Styles[[#This Row],[Font Weight Default]],""))</f>
        <v/>
      </c>
      <c r="M199" s="19"/>
      <c r="N199" s="19"/>
      <c r="O199" s="19" t="str">
        <f>IF(Table_Styles[[#This Row],[Colour]]&lt;&gt;"",Table_Styles[[#This Row],[Colour]],IF(Table_Styles[[#This Row],[Colour Default]]&lt;&gt;"",Table_Styles[[#This Row],[Colour Default]],""))</f>
        <v/>
      </c>
      <c r="P199" s="19"/>
      <c r="Q199" s="19"/>
      <c r="R199" s="19" t="str">
        <f>IF(Table_Styles[[#This Row],[Background]]&lt;&gt;"",Table_Styles[[#This Row],[Background]],IF(Table_Styles[[#This Row],[Background Default]]&lt;&gt;"",Table_Styles[[#This Row],[Background Default]],""))</f>
        <v/>
      </c>
      <c r="S199" s="19"/>
      <c r="T199" s="19"/>
      <c r="U199" s="19" t="str">
        <f>IF(Table_Styles[[#This Row],[Border]]&lt;&gt;"",Table_Styles[[#This Row],[Border]],IF(Table_Styles[[#This Row],[Border Default]]&lt;&gt;"",Table_Styles[[#This Row],[Border Default]],""))</f>
        <v/>
      </c>
      <c r="V199" s="19"/>
      <c r="W199" s="19"/>
      <c r="X199" s="19" t="str">
        <f>IF(Table_Styles[[#This Row],[Border Radius]]&lt;&gt;"",Table_Styles[[#This Row],[Border Radius]],IF(Table_Styles[[#This Row],[Border Radius Default]]&lt;&gt;"",Table_Styles[[#This Row],[Border Radius Default]],""))</f>
        <v/>
      </c>
      <c r="Y199" s="19"/>
      <c r="Z199" s="19"/>
      <c r="AA199" s="19" t="str">
        <f>IF(Table_Styles[[#This Row],[MT]]&lt;&gt;"",Table_Styles[[#This Row],[MT]],IF(Table_Styles[[#This Row],[MT Default]]&lt;&gt;"",Table_Styles[[#This Row],[MT Default]],""))</f>
        <v/>
      </c>
      <c r="AB199" s="19"/>
      <c r="AC199" s="19" t="s">
        <v>321</v>
      </c>
      <c r="AD199" s="19" t="str">
        <f>IF(Table_Styles[[#This Row],[MR]]&lt;&gt;"",Table_Styles[[#This Row],[MR]],IF(Table_Styles[[#This Row],[MR Default]]&lt;&gt;"",Table_Styles[[#This Row],[MR Default]],""))</f>
        <v>15px</v>
      </c>
      <c r="AE199" s="19"/>
      <c r="AF199" s="19" t="s">
        <v>321</v>
      </c>
      <c r="AG199" s="19" t="str">
        <f>IF(Table_Styles[[#This Row],[MB]]&lt;&gt;"",Table_Styles[[#This Row],[MB]],IF(Table_Styles[[#This Row],[MB Default]]&lt;&gt;"",Table_Styles[[#This Row],[MB Default]],""))</f>
        <v>15px</v>
      </c>
      <c r="AH199" s="19"/>
      <c r="AI199" s="19"/>
      <c r="AJ199" s="19" t="str">
        <f>IF(Table_Styles[[#This Row],[ML]]&lt;&gt;"",Table_Styles[[#This Row],[ML]],IF(Table_Styles[[#This Row],[ML Default]]&lt;&gt;"",Table_Styles[[#This Row],[ML Default]],""))</f>
        <v/>
      </c>
      <c r="AK199" s="19"/>
      <c r="AL199" s="91"/>
      <c r="AM199" s="19" t="str">
        <f>IF(Table_Styles[[#This Row],[PT]]&lt;&gt;"",Table_Styles[[#This Row],[PT]],IF(Table_Styles[[#This Row],[PT Default]]&lt;&gt;"",Table_Styles[[#This Row],[PT Default]],""))</f>
        <v/>
      </c>
      <c r="AN199" s="19"/>
      <c r="AO199" s="91"/>
      <c r="AP199" s="19" t="str">
        <f>IF(Table_Styles[[#This Row],[PR]]&lt;&gt;"",Table_Styles[[#This Row],[PR]],IF(Table_Styles[[#This Row],[PR Default]]&lt;&gt;"",Table_Styles[[#This Row],[PR Default]],""))</f>
        <v/>
      </c>
      <c r="AQ199" s="19"/>
      <c r="AR199" s="91"/>
      <c r="AS199" s="19" t="str">
        <f>IF(Table_Styles[[#This Row],[PB]]&lt;&gt;"",Table_Styles[[#This Row],[PB]],IF(Table_Styles[[#This Row],[PB Default]]&lt;&gt;"",Table_Styles[[#This Row],[PB Default]],""))</f>
        <v/>
      </c>
      <c r="AT199" s="19"/>
      <c r="AU199" s="91"/>
      <c r="AV199" s="19" t="str">
        <f>IF(Table_Styles[[#This Row],[PL]]&lt;&gt;"",Table_Styles[[#This Row],[PL]],IF(Table_Styles[[#This Row],[PL Default]]&lt;&gt;"",Table_Styles[[#This Row],[PL Default]],""))</f>
        <v/>
      </c>
      <c r="AW199" s="19"/>
      <c r="AX199" s="19"/>
      <c r="AY199" s="19" t="str">
        <f>IF(Table_Styles[[#This Row],[BT]]&lt;&gt;"",Table_Styles[[#This Row],[BT]],IF(Table_Styles[[#This Row],[BT Default]]&lt;&gt;"",Table_Styles[[#This Row],[BT Default]],""))</f>
        <v/>
      </c>
      <c r="AZ199" s="19"/>
      <c r="BA199" s="19"/>
      <c r="BB199" s="19" t="str">
        <f>IF(Table_Styles[[#This Row],[BR]]&lt;&gt;"",Table_Styles[[#This Row],[BR]],IF(Table_Styles[[#This Row],[BR Default]]&lt;&gt;"",Table_Styles[[#This Row],[BR Default]],""))</f>
        <v/>
      </c>
      <c r="BC199" s="19"/>
      <c r="BD199" s="19"/>
      <c r="BE199" s="19" t="str">
        <f>IF(Table_Styles[[#This Row],[BB]]&lt;&gt;"",Table_Styles[[#This Row],[BB]],IF(Table_Styles[[#This Row],[BB Default]]&lt;&gt;"",Table_Styles[[#This Row],[BB Default]],""))</f>
        <v/>
      </c>
      <c r="BF199" s="19"/>
      <c r="BG199" s="19"/>
      <c r="BH199" s="19" t="str">
        <f>IF(Table_Styles[[#This Row],[BL]]&lt;&gt;"",Table_Styles[[#This Row],[BL]],IF(Table_Styles[[#This Row],[BL Default]]&lt;&gt;"",Table_Styles[[#This Row],[BL Default]],""))</f>
        <v/>
      </c>
      <c r="BI199" s="19"/>
      <c r="BJ199" s="41"/>
      <c r="BK199" s="19" t="str">
        <f>IF(Table_Styles[[#This Row],[Width]]&lt;&gt;"",Table_Styles[[#This Row],[Width]],IF(Table_Styles[[#This Row],[Width Default]]&lt;&gt;"",Table_Styles[[#This Row],[Width Default]],""))</f>
        <v/>
      </c>
      <c r="BL199" s="19"/>
      <c r="BM199" s="19"/>
      <c r="BN199" s="19" t="str">
        <f>IF(Table_Styles[[#This Row],[Height]]&lt;&gt;"",Table_Styles[[#This Row],[Height]],IF(Table_Styles[[#This Row],[Height Default]]&lt;&gt;"",Table_Styles[[#This Row],[Height Default]],""))</f>
        <v/>
      </c>
      <c r="BO199" s="19"/>
      <c r="BP199" s="19"/>
      <c r="BQ199" s="19" t="str">
        <f>IF(Table_Styles[[#This Row],[Top]]&lt;&gt;"",Table_Styles[[#This Row],[Top]],IF(Table_Styles[[#This Row],[Top Default]]&lt;&gt;"",Table_Styles[[#This Row],[Top Default]],""))</f>
        <v/>
      </c>
      <c r="BR199" s="19"/>
      <c r="BS199" s="19"/>
      <c r="BT199" s="19" t="str">
        <f>IF(Table_Styles[[#This Row],[Right]]&lt;&gt;"",Table_Styles[[#This Row],[Right]],IF(Table_Styles[[#This Row],[Right Default]]&lt;&gt;"",Table_Styles[[#This Row],[Right Default]],""))</f>
        <v/>
      </c>
      <c r="BU199" s="19"/>
      <c r="BV199" s="19"/>
      <c r="BW199" s="19" t="str">
        <f>IF(Table_Styles[[#This Row],[Bottom]]&lt;&gt;"",Table_Styles[[#This Row],[Bottom]],IF(Table_Styles[[#This Row],[Bottom Default]]&lt;&gt;"",Table_Styles[[#This Row],[Bottom Default]],""))</f>
        <v/>
      </c>
      <c r="BX199" s="19"/>
      <c r="BY199" s="19"/>
      <c r="BZ199" s="19" t="str">
        <f>IF(Table_Styles[[#This Row],[Left]]&lt;&gt;"",Table_Styles[[#This Row],[Left]],IF(Table_Styles[[#This Row],[Left Default]]&lt;&gt;"",Table_Styles[[#This Row],[Left Default]],""))</f>
        <v/>
      </c>
      <c r="CA199" s="19"/>
      <c r="CB199" s="22" t="str">
        <f>IF(AND(Table_Styles[[#This Row],[Selector]]&lt;&gt;"",Table_Styles[[#This Row],[Font Family Used]]&lt;&gt;"",Table_Styles[[#This Row],[Font Weight Used]]&lt;&gt;""),Table_Styles[[#This Row],[Font Family Used]]&amp;" "&amp;Table_Styles[[#This Row],[Font Weight Used]],"")</f>
        <v/>
      </c>
      <c r="CC199" s="22" t="str">
        <f ca="1">IF(AND(Table_Styles[[#This Row],[Selector]],COUNTIF(OFFSET(CC:CC,0,0,ROW()-1,1),"="&amp;Table_Styles[[#This Row],[Font]])=0),Table_Styles[[#This Row],[Font]],"")</f>
        <v/>
      </c>
      <c r="CD199" s="22" t="str">
        <f ca="1">IF(Table_Styles[[#This Row],[Unique Font]]&lt;&gt;"",
"{""fontFamily"":"""&amp;Table_Styles[[#This Row],[Font Family Used]]&amp;""",""fontWeight"":"&amp;Table_Styles[[#This Row],[Font Weight Used]]&amp;"}","")</f>
        <v/>
      </c>
      <c r="CE19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99" s="22" t="str">
        <f>IF(AND(Table_Styles[[#This Row],[Selector]]&lt;&gt;"", Table_Styles[[#This Row],[Config Properties]]&lt;&gt;""),
Table_Styles[[#This Row],[Selector]]&amp;" { "&amp;Table_Styles[[#This Row],[Config Properties]]&amp;" }","")</f>
        <v>nav#formFooter-actions .btn { margin-right: 15px;margin-bottom: 15px }</v>
      </c>
      <c r="CG199" s="22" t="str">
        <f xml:space="preserve">
SUBSTITUTE(SUBSTITUTE(SUBSTITUTE(SUBSTITUTE(SUBSTITUTE(SUBSTITUTE(SUBSTITUTE(SUBSTITUTE(Table_Styles[[#This Row],[Config]],
" {","{"),
"{ ","{"),
" }","}"),
"} ","}"),
" ,",","),
", ",","),
" :",":"),
": ",":")</f>
        <v>nav#formFooter-actions .btn{margin-right:15px;margin-bottom:15px}</v>
      </c>
    </row>
    <row r="200" spans="2:85" ht="21" customHeight="1">
      <c r="B200" s="89" t="s">
        <v>444</v>
      </c>
      <c r="C200" s="22" t="s">
        <v>1464</v>
      </c>
      <c r="D200" s="19"/>
      <c r="E200" s="19"/>
      <c r="F200" s="19" t="str">
        <f>IF(Table_Styles[[#This Row],[Font Family]]&lt;&gt;"",Table_Styles[[#This Row],[Font Family]],IF(Table_Styles[[#This Row],[Font Family Default]]&lt;&gt;"",Table_Styles[[#This Row],[Font Family Default]],""))</f>
        <v/>
      </c>
      <c r="G200" s="19"/>
      <c r="H200" s="19"/>
      <c r="I200" s="19" t="str">
        <f>IF(Table_Styles[[#This Row],[Font Size]]&lt;&gt;"",Table_Styles[[#This Row],[Font Size]],IF(Table_Styles[[#This Row],[Font Size Default]]&lt;&gt;"",Table_Styles[[#This Row],[Font Size Default]],""))</f>
        <v/>
      </c>
      <c r="J200" s="19"/>
      <c r="K200" s="19"/>
      <c r="L200" s="19" t="str">
        <f>IF(Table_Styles[[#This Row],[Font Weight]]&lt;&gt;"",Table_Styles[[#This Row],[Font Weight]],IF(Table_Styles[[#This Row],[Font Weight Default]]&lt;&gt;"",Table_Styles[[#This Row],[Font Weight Default]],""))</f>
        <v/>
      </c>
      <c r="M200" s="19"/>
      <c r="N200" s="19"/>
      <c r="O200" s="19" t="str">
        <f>IF(Table_Styles[[#This Row],[Colour]]&lt;&gt;"",Table_Styles[[#This Row],[Colour]],IF(Table_Styles[[#This Row],[Colour Default]]&lt;&gt;"",Table_Styles[[#This Row],[Colour Default]],""))</f>
        <v/>
      </c>
      <c r="P200" s="19"/>
      <c r="Q200" s="19"/>
      <c r="R200" s="19" t="str">
        <f>IF(Table_Styles[[#This Row],[Background]]&lt;&gt;"",Table_Styles[[#This Row],[Background]],IF(Table_Styles[[#This Row],[Background Default]]&lt;&gt;"",Table_Styles[[#This Row],[Background Default]],""))</f>
        <v/>
      </c>
      <c r="S200" s="19"/>
      <c r="T200" s="19"/>
      <c r="U200" s="19" t="str">
        <f>IF(Table_Styles[[#This Row],[Border]]&lt;&gt;"",Table_Styles[[#This Row],[Border]],IF(Table_Styles[[#This Row],[Border Default]]&lt;&gt;"",Table_Styles[[#This Row],[Border Default]],""))</f>
        <v/>
      </c>
      <c r="V200" s="19"/>
      <c r="W200" s="19"/>
      <c r="X200" s="19" t="str">
        <f>IF(Table_Styles[[#This Row],[Border Radius]]&lt;&gt;"",Table_Styles[[#This Row],[Border Radius]],IF(Table_Styles[[#This Row],[Border Radius Default]]&lt;&gt;"",Table_Styles[[#This Row],[Border Radius Default]],""))</f>
        <v/>
      </c>
      <c r="Y200" s="19"/>
      <c r="Z200" s="19"/>
      <c r="AA200" s="19" t="str">
        <f>IF(Table_Styles[[#This Row],[MT]]&lt;&gt;"",Table_Styles[[#This Row],[MT]],IF(Table_Styles[[#This Row],[MT Default]]&lt;&gt;"",Table_Styles[[#This Row],[MT Default]],""))</f>
        <v/>
      </c>
      <c r="AB200" s="19"/>
      <c r="AC200" s="19"/>
      <c r="AD200" s="19" t="str">
        <f>IF(Table_Styles[[#This Row],[MR]]&lt;&gt;"",Table_Styles[[#This Row],[MR]],IF(Table_Styles[[#This Row],[MR Default]]&lt;&gt;"",Table_Styles[[#This Row],[MR Default]],""))</f>
        <v/>
      </c>
      <c r="AE200" s="19"/>
      <c r="AF200" s="19"/>
      <c r="AG200" s="19" t="str">
        <f>IF(Table_Styles[[#This Row],[MB]]&lt;&gt;"",Table_Styles[[#This Row],[MB]],IF(Table_Styles[[#This Row],[MB Default]]&lt;&gt;"",Table_Styles[[#This Row],[MB Default]],""))</f>
        <v/>
      </c>
      <c r="AH200" s="19"/>
      <c r="AI200" s="19"/>
      <c r="AJ200" s="19" t="str">
        <f>IF(Table_Styles[[#This Row],[ML]]&lt;&gt;"",Table_Styles[[#This Row],[ML]],IF(Table_Styles[[#This Row],[ML Default]]&lt;&gt;"",Table_Styles[[#This Row],[ML Default]],""))</f>
        <v/>
      </c>
      <c r="AK200" s="19"/>
      <c r="AL200" s="19"/>
      <c r="AM200" s="19" t="str">
        <f>IF(Table_Styles[[#This Row],[PT]]&lt;&gt;"",Table_Styles[[#This Row],[PT]],IF(Table_Styles[[#This Row],[PT Default]]&lt;&gt;"",Table_Styles[[#This Row],[PT Default]],""))</f>
        <v/>
      </c>
      <c r="AN200" s="19"/>
      <c r="AO200" s="19"/>
      <c r="AP200" s="19" t="str">
        <f>IF(Table_Styles[[#This Row],[PR]]&lt;&gt;"",Table_Styles[[#This Row],[PR]],IF(Table_Styles[[#This Row],[PR Default]]&lt;&gt;"",Table_Styles[[#This Row],[PR Default]],""))</f>
        <v/>
      </c>
      <c r="AQ200" s="19"/>
      <c r="AR200" s="19"/>
      <c r="AS200" s="19" t="str">
        <f>IF(Table_Styles[[#This Row],[PB]]&lt;&gt;"",Table_Styles[[#This Row],[PB]],IF(Table_Styles[[#This Row],[PB Default]]&lt;&gt;"",Table_Styles[[#This Row],[PB Default]],""))</f>
        <v/>
      </c>
      <c r="AT200" s="19"/>
      <c r="AU200" s="19"/>
      <c r="AV200" s="19" t="str">
        <f>IF(Table_Styles[[#This Row],[PL]]&lt;&gt;"",Table_Styles[[#This Row],[PL]],IF(Table_Styles[[#This Row],[PL Default]]&lt;&gt;"",Table_Styles[[#This Row],[PL Default]],""))</f>
        <v/>
      </c>
      <c r="AW200" s="19"/>
      <c r="AX200" s="19"/>
      <c r="AY200" s="19" t="str">
        <f>IF(Table_Styles[[#This Row],[BT]]&lt;&gt;"",Table_Styles[[#This Row],[BT]],IF(Table_Styles[[#This Row],[BT Default]]&lt;&gt;"",Table_Styles[[#This Row],[BT Default]],""))</f>
        <v/>
      </c>
      <c r="AZ200" s="19"/>
      <c r="BA200" s="19"/>
      <c r="BB200" s="19" t="str">
        <f>IF(Table_Styles[[#This Row],[BR]]&lt;&gt;"",Table_Styles[[#This Row],[BR]],IF(Table_Styles[[#This Row],[BR Default]]&lt;&gt;"",Table_Styles[[#This Row],[BR Default]],""))</f>
        <v/>
      </c>
      <c r="BC200" s="19"/>
      <c r="BD200" s="19"/>
      <c r="BE200" s="19" t="str">
        <f>IF(Table_Styles[[#This Row],[BB]]&lt;&gt;"",Table_Styles[[#This Row],[BB]],IF(Table_Styles[[#This Row],[BB Default]]&lt;&gt;"",Table_Styles[[#This Row],[BB Default]],""))</f>
        <v/>
      </c>
      <c r="BF200" s="19"/>
      <c r="BG200" s="19"/>
      <c r="BH200" s="19" t="str">
        <f>IF(Table_Styles[[#This Row],[BL]]&lt;&gt;"",Table_Styles[[#This Row],[BL]],IF(Table_Styles[[#This Row],[BL Default]]&lt;&gt;"",Table_Styles[[#This Row],[BL Default]],""))</f>
        <v/>
      </c>
      <c r="BI200" s="19"/>
      <c r="BJ200" s="41"/>
      <c r="BK200" s="19" t="str">
        <f>IF(Table_Styles[[#This Row],[Width]]&lt;&gt;"",Table_Styles[[#This Row],[Width]],IF(Table_Styles[[#This Row],[Width Default]]&lt;&gt;"",Table_Styles[[#This Row],[Width Default]],""))</f>
        <v/>
      </c>
      <c r="BL200" s="19"/>
      <c r="BM200" s="19"/>
      <c r="BN200" s="19" t="str">
        <f>IF(Table_Styles[[#This Row],[Height]]&lt;&gt;"",Table_Styles[[#This Row],[Height]],IF(Table_Styles[[#This Row],[Height Default]]&lt;&gt;"",Table_Styles[[#This Row],[Height Default]],""))</f>
        <v/>
      </c>
      <c r="BO200" s="19"/>
      <c r="BP200" s="19"/>
      <c r="BQ200" s="19" t="str">
        <f>IF(Table_Styles[[#This Row],[Top]]&lt;&gt;"",Table_Styles[[#This Row],[Top]],IF(Table_Styles[[#This Row],[Top Default]]&lt;&gt;"",Table_Styles[[#This Row],[Top Default]],""))</f>
        <v/>
      </c>
      <c r="BR200" s="19"/>
      <c r="BS200" s="19"/>
      <c r="BT200" s="19" t="str">
        <f>IF(Table_Styles[[#This Row],[Right]]&lt;&gt;"",Table_Styles[[#This Row],[Right]],IF(Table_Styles[[#This Row],[Right Default]]&lt;&gt;"",Table_Styles[[#This Row],[Right Default]],""))</f>
        <v/>
      </c>
      <c r="BU200" s="19"/>
      <c r="BV200" s="19"/>
      <c r="BW200" s="19" t="str">
        <f>IF(Table_Styles[[#This Row],[Bottom]]&lt;&gt;"",Table_Styles[[#This Row],[Bottom]],IF(Table_Styles[[#This Row],[Bottom Default]]&lt;&gt;"",Table_Styles[[#This Row],[Bottom Default]],""))</f>
        <v/>
      </c>
      <c r="BX200" s="19"/>
      <c r="BY200" s="19"/>
      <c r="BZ200" s="19" t="str">
        <f>IF(Table_Styles[[#This Row],[Left]]&lt;&gt;"",Table_Styles[[#This Row],[Left]],IF(Table_Styles[[#This Row],[Left Default]]&lt;&gt;"",Table_Styles[[#This Row],[Left Default]],""))</f>
        <v/>
      </c>
      <c r="CA200" s="19"/>
      <c r="CB200" s="22" t="str">
        <f>IF(AND(Table_Styles[[#This Row],[Selector]]&lt;&gt;"",Table_Styles[[#This Row],[Font Family Used]]&lt;&gt;"",Table_Styles[[#This Row],[Font Weight Used]]&lt;&gt;""),Table_Styles[[#This Row],[Font Family Used]]&amp;" "&amp;Table_Styles[[#This Row],[Font Weight Used]],"")</f>
        <v/>
      </c>
      <c r="CC200" s="22" t="str">
        <f ca="1">IF(AND(Table_Styles[[#This Row],[Selector]],COUNTIF(OFFSET(CC:CC,0,0,ROW()-1,1),"="&amp;Table_Styles[[#This Row],[Font]])=0),Table_Styles[[#This Row],[Font]],"")</f>
        <v/>
      </c>
      <c r="CD200" s="22" t="str">
        <f ca="1">IF(Table_Styles[[#This Row],[Unique Font]]&lt;&gt;"",
"{""fontFamily"":"""&amp;Table_Styles[[#This Row],[Font Family Used]]&amp;""",""fontWeight"":"&amp;Table_Styles[[#This Row],[Font Weight Used]]&amp;"}","")</f>
        <v/>
      </c>
      <c r="CE20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00" s="22" t="str">
        <f>IF(AND(Table_Styles[[#This Row],[Selector]]&lt;&gt;"", Table_Styles[[#This Row],[Config Properties]]&lt;&gt;""),
Table_Styles[[#This Row],[Selector]]&amp;" { "&amp;Table_Styles[[#This Row],[Config Properties]]&amp;" }","")</f>
        <v/>
      </c>
      <c r="CG200" s="22" t="str">
        <f xml:space="preserve">
SUBSTITUTE(SUBSTITUTE(SUBSTITUTE(SUBSTITUTE(SUBSTITUTE(SUBSTITUTE(SUBSTITUTE(SUBSTITUTE(Table_Styles[[#This Row],[Config]],
" {","{"),
"{ ","{"),
" }","}"),
"} ","}"),
" ,",","),
", ",","),
" :",":"),
": ",":")</f>
        <v/>
      </c>
    </row>
    <row r="201" spans="2:85" ht="21" customHeight="1">
      <c r="B201" s="89" t="s">
        <v>446</v>
      </c>
      <c r="C201" s="22" t="s">
        <v>1465</v>
      </c>
      <c r="D201" s="19"/>
      <c r="E201" s="19"/>
      <c r="F201" s="19" t="str">
        <f>IF(Table_Styles[[#This Row],[Font Family]]&lt;&gt;"",Table_Styles[[#This Row],[Font Family]],IF(Table_Styles[[#This Row],[Font Family Default]]&lt;&gt;"",Table_Styles[[#This Row],[Font Family Default]],""))</f>
        <v/>
      </c>
      <c r="G201" s="19"/>
      <c r="H201" s="19"/>
      <c r="I201" s="19" t="str">
        <f>IF(Table_Styles[[#This Row],[Font Size]]&lt;&gt;"",Table_Styles[[#This Row],[Font Size]],IF(Table_Styles[[#This Row],[Font Size Default]]&lt;&gt;"",Table_Styles[[#This Row],[Font Size Default]],""))</f>
        <v/>
      </c>
      <c r="J201" s="19"/>
      <c r="K201" s="19"/>
      <c r="L201" s="19" t="str">
        <f>IF(Table_Styles[[#This Row],[Font Weight]]&lt;&gt;"",Table_Styles[[#This Row],[Font Weight]],IF(Table_Styles[[#This Row],[Font Weight Default]]&lt;&gt;"",Table_Styles[[#This Row],[Font Weight Default]],""))</f>
        <v/>
      </c>
      <c r="M201" s="19"/>
      <c r="N201" s="19"/>
      <c r="O201" s="19" t="str">
        <f>IF(Table_Styles[[#This Row],[Colour]]&lt;&gt;"",Table_Styles[[#This Row],[Colour]],IF(Table_Styles[[#This Row],[Colour Default]]&lt;&gt;"",Table_Styles[[#This Row],[Colour Default]],""))</f>
        <v/>
      </c>
      <c r="P201" s="19"/>
      <c r="Q201" s="19"/>
      <c r="R201" s="19" t="str">
        <f>IF(Table_Styles[[#This Row],[Background]]&lt;&gt;"",Table_Styles[[#This Row],[Background]],IF(Table_Styles[[#This Row],[Background Default]]&lt;&gt;"",Table_Styles[[#This Row],[Background Default]],""))</f>
        <v/>
      </c>
      <c r="S201" s="19"/>
      <c r="T201" s="19"/>
      <c r="U201" s="19" t="str">
        <f>IF(Table_Styles[[#This Row],[Border]]&lt;&gt;"",Table_Styles[[#This Row],[Border]],IF(Table_Styles[[#This Row],[Border Default]]&lt;&gt;"",Table_Styles[[#This Row],[Border Default]],""))</f>
        <v/>
      </c>
      <c r="V201" s="19"/>
      <c r="W201" s="19"/>
      <c r="X201" s="19" t="str">
        <f>IF(Table_Styles[[#This Row],[Border Radius]]&lt;&gt;"",Table_Styles[[#This Row],[Border Radius]],IF(Table_Styles[[#This Row],[Border Radius Default]]&lt;&gt;"",Table_Styles[[#This Row],[Border Radius Default]],""))</f>
        <v/>
      </c>
      <c r="Y201" s="19"/>
      <c r="Z201" s="19"/>
      <c r="AA201" s="19" t="str">
        <f>IF(Table_Styles[[#This Row],[MT]]&lt;&gt;"",Table_Styles[[#This Row],[MT]],IF(Table_Styles[[#This Row],[MT Default]]&lt;&gt;"",Table_Styles[[#This Row],[MT Default]],""))</f>
        <v/>
      </c>
      <c r="AB201" s="19"/>
      <c r="AC201" s="19"/>
      <c r="AD201" s="19" t="str">
        <f>IF(Table_Styles[[#This Row],[MR]]&lt;&gt;"",Table_Styles[[#This Row],[MR]],IF(Table_Styles[[#This Row],[MR Default]]&lt;&gt;"",Table_Styles[[#This Row],[MR Default]],""))</f>
        <v/>
      </c>
      <c r="AE201" s="19"/>
      <c r="AF201" s="19"/>
      <c r="AG201" s="19" t="str">
        <f>IF(Table_Styles[[#This Row],[MB]]&lt;&gt;"",Table_Styles[[#This Row],[MB]],IF(Table_Styles[[#This Row],[MB Default]]&lt;&gt;"",Table_Styles[[#This Row],[MB Default]],""))</f>
        <v/>
      </c>
      <c r="AH201" s="19"/>
      <c r="AI201" s="19"/>
      <c r="AJ201" s="19" t="str">
        <f>IF(Table_Styles[[#This Row],[ML]]&lt;&gt;"",Table_Styles[[#This Row],[ML]],IF(Table_Styles[[#This Row],[ML Default]]&lt;&gt;"",Table_Styles[[#This Row],[ML Default]],""))</f>
        <v/>
      </c>
      <c r="AK201" s="19"/>
      <c r="AL201" s="19"/>
      <c r="AM201" s="19" t="str">
        <f>IF(Table_Styles[[#This Row],[PT]]&lt;&gt;"",Table_Styles[[#This Row],[PT]],IF(Table_Styles[[#This Row],[PT Default]]&lt;&gt;"",Table_Styles[[#This Row],[PT Default]],""))</f>
        <v/>
      </c>
      <c r="AN201" s="19"/>
      <c r="AO201" s="19"/>
      <c r="AP201" s="19" t="str">
        <f>IF(Table_Styles[[#This Row],[PR]]&lt;&gt;"",Table_Styles[[#This Row],[PR]],IF(Table_Styles[[#This Row],[PR Default]]&lt;&gt;"",Table_Styles[[#This Row],[PR Default]],""))</f>
        <v/>
      </c>
      <c r="AQ201" s="19"/>
      <c r="AR201" s="19"/>
      <c r="AS201" s="19" t="str">
        <f>IF(Table_Styles[[#This Row],[PB]]&lt;&gt;"",Table_Styles[[#This Row],[PB]],IF(Table_Styles[[#This Row],[PB Default]]&lt;&gt;"",Table_Styles[[#This Row],[PB Default]],""))</f>
        <v/>
      </c>
      <c r="AT201" s="19"/>
      <c r="AU201" s="19"/>
      <c r="AV201" s="19" t="str">
        <f>IF(Table_Styles[[#This Row],[PL]]&lt;&gt;"",Table_Styles[[#This Row],[PL]],IF(Table_Styles[[#This Row],[PL Default]]&lt;&gt;"",Table_Styles[[#This Row],[PL Default]],""))</f>
        <v/>
      </c>
      <c r="AW201" s="19"/>
      <c r="AX201" s="19"/>
      <c r="AY201" s="19" t="str">
        <f>IF(Table_Styles[[#This Row],[BT]]&lt;&gt;"",Table_Styles[[#This Row],[BT]],IF(Table_Styles[[#This Row],[BT Default]]&lt;&gt;"",Table_Styles[[#This Row],[BT Default]],""))</f>
        <v/>
      </c>
      <c r="AZ201" s="19"/>
      <c r="BA201" s="19"/>
      <c r="BB201" s="19" t="str">
        <f>IF(Table_Styles[[#This Row],[BR]]&lt;&gt;"",Table_Styles[[#This Row],[BR]],IF(Table_Styles[[#This Row],[BR Default]]&lt;&gt;"",Table_Styles[[#This Row],[BR Default]],""))</f>
        <v/>
      </c>
      <c r="BC201" s="19"/>
      <c r="BD201" s="19"/>
      <c r="BE201" s="19" t="str">
        <f>IF(Table_Styles[[#This Row],[BB]]&lt;&gt;"",Table_Styles[[#This Row],[BB]],IF(Table_Styles[[#This Row],[BB Default]]&lt;&gt;"",Table_Styles[[#This Row],[BB Default]],""))</f>
        <v/>
      </c>
      <c r="BF201" s="19"/>
      <c r="BG201" s="19"/>
      <c r="BH201" s="19" t="str">
        <f>IF(Table_Styles[[#This Row],[BL]]&lt;&gt;"",Table_Styles[[#This Row],[BL]],IF(Table_Styles[[#This Row],[BL Default]]&lt;&gt;"",Table_Styles[[#This Row],[BL Default]],""))</f>
        <v/>
      </c>
      <c r="BI201" s="19"/>
      <c r="BJ201" s="41"/>
      <c r="BK201" s="19" t="str">
        <f>IF(Table_Styles[[#This Row],[Width]]&lt;&gt;"",Table_Styles[[#This Row],[Width]],IF(Table_Styles[[#This Row],[Width Default]]&lt;&gt;"",Table_Styles[[#This Row],[Width Default]],""))</f>
        <v/>
      </c>
      <c r="BL201" s="19"/>
      <c r="BM201" s="19"/>
      <c r="BN201" s="19" t="str">
        <f>IF(Table_Styles[[#This Row],[Height]]&lt;&gt;"",Table_Styles[[#This Row],[Height]],IF(Table_Styles[[#This Row],[Height Default]]&lt;&gt;"",Table_Styles[[#This Row],[Height Default]],""))</f>
        <v/>
      </c>
      <c r="BO201" s="19"/>
      <c r="BP201" s="19"/>
      <c r="BQ201" s="19" t="str">
        <f>IF(Table_Styles[[#This Row],[Top]]&lt;&gt;"",Table_Styles[[#This Row],[Top]],IF(Table_Styles[[#This Row],[Top Default]]&lt;&gt;"",Table_Styles[[#This Row],[Top Default]],""))</f>
        <v/>
      </c>
      <c r="BR201" s="19"/>
      <c r="BS201" s="19"/>
      <c r="BT201" s="19" t="str">
        <f>IF(Table_Styles[[#This Row],[Right]]&lt;&gt;"",Table_Styles[[#This Row],[Right]],IF(Table_Styles[[#This Row],[Right Default]]&lt;&gt;"",Table_Styles[[#This Row],[Right Default]],""))</f>
        <v/>
      </c>
      <c r="BU201" s="19"/>
      <c r="BV201" s="19"/>
      <c r="BW201" s="19" t="str">
        <f>IF(Table_Styles[[#This Row],[Bottom]]&lt;&gt;"",Table_Styles[[#This Row],[Bottom]],IF(Table_Styles[[#This Row],[Bottom Default]]&lt;&gt;"",Table_Styles[[#This Row],[Bottom Default]],""))</f>
        <v/>
      </c>
      <c r="BX201" s="19"/>
      <c r="BY201" s="19"/>
      <c r="BZ201" s="19" t="str">
        <f>IF(Table_Styles[[#This Row],[Left]]&lt;&gt;"",Table_Styles[[#This Row],[Left]],IF(Table_Styles[[#This Row],[Left Default]]&lt;&gt;"",Table_Styles[[#This Row],[Left Default]],""))</f>
        <v/>
      </c>
      <c r="CA201" s="19"/>
      <c r="CB201" s="22" t="str">
        <f>IF(AND(Table_Styles[[#This Row],[Selector]]&lt;&gt;"",Table_Styles[[#This Row],[Font Family Used]]&lt;&gt;"",Table_Styles[[#This Row],[Font Weight Used]]&lt;&gt;""),Table_Styles[[#This Row],[Font Family Used]]&amp;" "&amp;Table_Styles[[#This Row],[Font Weight Used]],"")</f>
        <v/>
      </c>
      <c r="CC201" s="22" t="str">
        <f ca="1">IF(AND(Table_Styles[[#This Row],[Selector]],COUNTIF(OFFSET(CC:CC,0,0,ROW()-1,1),"="&amp;Table_Styles[[#This Row],[Font]])=0),Table_Styles[[#This Row],[Font]],"")</f>
        <v/>
      </c>
      <c r="CD201" s="22" t="str">
        <f ca="1">IF(Table_Styles[[#This Row],[Unique Font]]&lt;&gt;"",
"{""fontFamily"":"""&amp;Table_Styles[[#This Row],[Font Family Used]]&amp;""",""fontWeight"":"&amp;Table_Styles[[#This Row],[Font Weight Used]]&amp;"}","")</f>
        <v/>
      </c>
      <c r="CE20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01" s="22" t="str">
        <f>IF(AND(Table_Styles[[#This Row],[Selector]]&lt;&gt;"", Table_Styles[[#This Row],[Config Properties]]&lt;&gt;""),
Table_Styles[[#This Row],[Selector]]&amp;" { "&amp;Table_Styles[[#This Row],[Config Properties]]&amp;" }","")</f>
        <v/>
      </c>
      <c r="CG201" s="22" t="str">
        <f xml:space="preserve">
SUBSTITUTE(SUBSTITUTE(SUBSTITUTE(SUBSTITUTE(SUBSTITUTE(SUBSTITUTE(SUBSTITUTE(SUBSTITUTE(Table_Styles[[#This Row],[Config]],
" {","{"),
"{ ","{"),
" }","}"),
"} ","}"),
" ,",","),
", ",","),
" :",":"),
": ",":")</f>
        <v/>
      </c>
    </row>
    <row r="202" spans="2:85" ht="21" customHeight="1">
      <c r="B202" s="89" t="s">
        <v>448</v>
      </c>
      <c r="C202" s="22" t="s">
        <v>1466</v>
      </c>
      <c r="D202" s="19"/>
      <c r="E202" s="19"/>
      <c r="F202" s="19" t="str">
        <f>IF(Table_Styles[[#This Row],[Font Family]]&lt;&gt;"",Table_Styles[[#This Row],[Font Family]],IF(Table_Styles[[#This Row],[Font Family Default]]&lt;&gt;"",Table_Styles[[#This Row],[Font Family Default]],""))</f>
        <v/>
      </c>
      <c r="G202" s="19"/>
      <c r="H202" s="19"/>
      <c r="I202" s="19" t="str">
        <f>IF(Table_Styles[[#This Row],[Font Size]]&lt;&gt;"",Table_Styles[[#This Row],[Font Size]],IF(Table_Styles[[#This Row],[Font Size Default]]&lt;&gt;"",Table_Styles[[#This Row],[Font Size Default]],""))</f>
        <v/>
      </c>
      <c r="J202" s="19"/>
      <c r="K202" s="19"/>
      <c r="L202" s="19" t="str">
        <f>IF(Table_Styles[[#This Row],[Font Weight]]&lt;&gt;"",Table_Styles[[#This Row],[Font Weight]],IF(Table_Styles[[#This Row],[Font Weight Default]]&lt;&gt;"",Table_Styles[[#This Row],[Font Weight Default]],""))</f>
        <v/>
      </c>
      <c r="M202" s="19"/>
      <c r="N202" s="19"/>
      <c r="O202" s="19" t="str">
        <f>IF(Table_Styles[[#This Row],[Colour]]&lt;&gt;"",Table_Styles[[#This Row],[Colour]],IF(Table_Styles[[#This Row],[Colour Default]]&lt;&gt;"",Table_Styles[[#This Row],[Colour Default]],""))</f>
        <v/>
      </c>
      <c r="P202" s="19"/>
      <c r="Q202" s="19"/>
      <c r="R202" s="19" t="str">
        <f>IF(Table_Styles[[#This Row],[Background]]&lt;&gt;"",Table_Styles[[#This Row],[Background]],IF(Table_Styles[[#This Row],[Background Default]]&lt;&gt;"",Table_Styles[[#This Row],[Background Default]],""))</f>
        <v/>
      </c>
      <c r="S202" s="19"/>
      <c r="T202" s="19"/>
      <c r="U202" s="19" t="str">
        <f>IF(Table_Styles[[#This Row],[Border]]&lt;&gt;"",Table_Styles[[#This Row],[Border]],IF(Table_Styles[[#This Row],[Border Default]]&lt;&gt;"",Table_Styles[[#This Row],[Border Default]],""))</f>
        <v/>
      </c>
      <c r="V202" s="19"/>
      <c r="W202" s="19"/>
      <c r="X202" s="19" t="str">
        <f>IF(Table_Styles[[#This Row],[Border Radius]]&lt;&gt;"",Table_Styles[[#This Row],[Border Radius]],IF(Table_Styles[[#This Row],[Border Radius Default]]&lt;&gt;"",Table_Styles[[#This Row],[Border Radius Default]],""))</f>
        <v/>
      </c>
      <c r="Y202" s="19"/>
      <c r="Z202" s="19"/>
      <c r="AA202" s="19" t="str">
        <f>IF(Table_Styles[[#This Row],[MT]]&lt;&gt;"",Table_Styles[[#This Row],[MT]],IF(Table_Styles[[#This Row],[MT Default]]&lt;&gt;"",Table_Styles[[#This Row],[MT Default]],""))</f>
        <v/>
      </c>
      <c r="AB202" s="19"/>
      <c r="AC202" s="19"/>
      <c r="AD202" s="19" t="str">
        <f>IF(Table_Styles[[#This Row],[MR]]&lt;&gt;"",Table_Styles[[#This Row],[MR]],IF(Table_Styles[[#This Row],[MR Default]]&lt;&gt;"",Table_Styles[[#This Row],[MR Default]],""))</f>
        <v/>
      </c>
      <c r="AE202" s="19"/>
      <c r="AF202" s="19"/>
      <c r="AG202" s="19" t="str">
        <f>IF(Table_Styles[[#This Row],[MB]]&lt;&gt;"",Table_Styles[[#This Row],[MB]],IF(Table_Styles[[#This Row],[MB Default]]&lt;&gt;"",Table_Styles[[#This Row],[MB Default]],""))</f>
        <v/>
      </c>
      <c r="AH202" s="19"/>
      <c r="AI202" s="19"/>
      <c r="AJ202" s="19" t="str">
        <f>IF(Table_Styles[[#This Row],[ML]]&lt;&gt;"",Table_Styles[[#This Row],[ML]],IF(Table_Styles[[#This Row],[ML Default]]&lt;&gt;"",Table_Styles[[#This Row],[ML Default]],""))</f>
        <v/>
      </c>
      <c r="AK202" s="19"/>
      <c r="AL202" s="19"/>
      <c r="AM202" s="19" t="str">
        <f>IF(Table_Styles[[#This Row],[PT]]&lt;&gt;"",Table_Styles[[#This Row],[PT]],IF(Table_Styles[[#This Row],[PT Default]]&lt;&gt;"",Table_Styles[[#This Row],[PT Default]],""))</f>
        <v/>
      </c>
      <c r="AN202" s="19"/>
      <c r="AO202" s="19"/>
      <c r="AP202" s="19" t="str">
        <f>IF(Table_Styles[[#This Row],[PR]]&lt;&gt;"",Table_Styles[[#This Row],[PR]],IF(Table_Styles[[#This Row],[PR Default]]&lt;&gt;"",Table_Styles[[#This Row],[PR Default]],""))</f>
        <v/>
      </c>
      <c r="AQ202" s="19"/>
      <c r="AR202" s="19"/>
      <c r="AS202" s="19" t="str">
        <f>IF(Table_Styles[[#This Row],[PB]]&lt;&gt;"",Table_Styles[[#This Row],[PB]],IF(Table_Styles[[#This Row],[PB Default]]&lt;&gt;"",Table_Styles[[#This Row],[PB Default]],""))</f>
        <v/>
      </c>
      <c r="AT202" s="19"/>
      <c r="AU202" s="19"/>
      <c r="AV202" s="19" t="str">
        <f>IF(Table_Styles[[#This Row],[PL]]&lt;&gt;"",Table_Styles[[#This Row],[PL]],IF(Table_Styles[[#This Row],[PL Default]]&lt;&gt;"",Table_Styles[[#This Row],[PL Default]],""))</f>
        <v/>
      </c>
      <c r="AW202" s="19"/>
      <c r="AX202" s="19"/>
      <c r="AY202" s="19" t="str">
        <f>IF(Table_Styles[[#This Row],[BT]]&lt;&gt;"",Table_Styles[[#This Row],[BT]],IF(Table_Styles[[#This Row],[BT Default]]&lt;&gt;"",Table_Styles[[#This Row],[BT Default]],""))</f>
        <v/>
      </c>
      <c r="AZ202" s="19"/>
      <c r="BA202" s="19"/>
      <c r="BB202" s="19" t="str">
        <f>IF(Table_Styles[[#This Row],[BR]]&lt;&gt;"",Table_Styles[[#This Row],[BR]],IF(Table_Styles[[#This Row],[BR Default]]&lt;&gt;"",Table_Styles[[#This Row],[BR Default]],""))</f>
        <v/>
      </c>
      <c r="BC202" s="19"/>
      <c r="BD202" s="19"/>
      <c r="BE202" s="19" t="str">
        <f>IF(Table_Styles[[#This Row],[BB]]&lt;&gt;"",Table_Styles[[#This Row],[BB]],IF(Table_Styles[[#This Row],[BB Default]]&lt;&gt;"",Table_Styles[[#This Row],[BB Default]],""))</f>
        <v/>
      </c>
      <c r="BF202" s="19"/>
      <c r="BG202" s="19"/>
      <c r="BH202" s="19" t="str">
        <f>IF(Table_Styles[[#This Row],[BL]]&lt;&gt;"",Table_Styles[[#This Row],[BL]],IF(Table_Styles[[#This Row],[BL Default]]&lt;&gt;"",Table_Styles[[#This Row],[BL Default]],""))</f>
        <v/>
      </c>
      <c r="BI202" s="19"/>
      <c r="BJ202" s="41"/>
      <c r="BK202" s="19" t="str">
        <f>IF(Table_Styles[[#This Row],[Width]]&lt;&gt;"",Table_Styles[[#This Row],[Width]],IF(Table_Styles[[#This Row],[Width Default]]&lt;&gt;"",Table_Styles[[#This Row],[Width Default]],""))</f>
        <v/>
      </c>
      <c r="BL202" s="19"/>
      <c r="BM202" s="19"/>
      <c r="BN202" s="19" t="str">
        <f>IF(Table_Styles[[#This Row],[Height]]&lt;&gt;"",Table_Styles[[#This Row],[Height]],IF(Table_Styles[[#This Row],[Height Default]]&lt;&gt;"",Table_Styles[[#This Row],[Height Default]],""))</f>
        <v/>
      </c>
      <c r="BO202" s="19"/>
      <c r="BP202" s="19"/>
      <c r="BQ202" s="19" t="str">
        <f>IF(Table_Styles[[#This Row],[Top]]&lt;&gt;"",Table_Styles[[#This Row],[Top]],IF(Table_Styles[[#This Row],[Top Default]]&lt;&gt;"",Table_Styles[[#This Row],[Top Default]],""))</f>
        <v/>
      </c>
      <c r="BR202" s="19"/>
      <c r="BS202" s="19"/>
      <c r="BT202" s="19" t="str">
        <f>IF(Table_Styles[[#This Row],[Right]]&lt;&gt;"",Table_Styles[[#This Row],[Right]],IF(Table_Styles[[#This Row],[Right Default]]&lt;&gt;"",Table_Styles[[#This Row],[Right Default]],""))</f>
        <v/>
      </c>
      <c r="BU202" s="19"/>
      <c r="BV202" s="19"/>
      <c r="BW202" s="19" t="str">
        <f>IF(Table_Styles[[#This Row],[Bottom]]&lt;&gt;"",Table_Styles[[#This Row],[Bottom]],IF(Table_Styles[[#This Row],[Bottom Default]]&lt;&gt;"",Table_Styles[[#This Row],[Bottom Default]],""))</f>
        <v/>
      </c>
      <c r="BX202" s="19"/>
      <c r="BY202" s="19"/>
      <c r="BZ202" s="19" t="str">
        <f>IF(Table_Styles[[#This Row],[Left]]&lt;&gt;"",Table_Styles[[#This Row],[Left]],IF(Table_Styles[[#This Row],[Left Default]]&lt;&gt;"",Table_Styles[[#This Row],[Left Default]],""))</f>
        <v/>
      </c>
      <c r="CA202" s="19"/>
      <c r="CB202" s="22" t="str">
        <f>IF(AND(Table_Styles[[#This Row],[Selector]]&lt;&gt;"",Table_Styles[[#This Row],[Font Family Used]]&lt;&gt;"",Table_Styles[[#This Row],[Font Weight Used]]&lt;&gt;""),Table_Styles[[#This Row],[Font Family Used]]&amp;" "&amp;Table_Styles[[#This Row],[Font Weight Used]],"")</f>
        <v/>
      </c>
      <c r="CC202" s="22" t="str">
        <f ca="1">IF(AND(Table_Styles[[#This Row],[Selector]],COUNTIF(OFFSET(CC:CC,0,0,ROW()-1,1),"="&amp;Table_Styles[[#This Row],[Font]])=0),Table_Styles[[#This Row],[Font]],"")</f>
        <v/>
      </c>
      <c r="CD202" s="22" t="str">
        <f ca="1">IF(Table_Styles[[#This Row],[Unique Font]]&lt;&gt;"",
"{""fontFamily"":"""&amp;Table_Styles[[#This Row],[Font Family Used]]&amp;""",""fontWeight"":"&amp;Table_Styles[[#This Row],[Font Weight Used]]&amp;"}","")</f>
        <v/>
      </c>
      <c r="CE20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02" s="22" t="str">
        <f>IF(AND(Table_Styles[[#This Row],[Selector]]&lt;&gt;"", Table_Styles[[#This Row],[Config Properties]]&lt;&gt;""),
Table_Styles[[#This Row],[Selector]]&amp;" { "&amp;Table_Styles[[#This Row],[Config Properties]]&amp;" }","")</f>
        <v/>
      </c>
      <c r="CG202" s="22" t="str">
        <f xml:space="preserve">
SUBSTITUTE(SUBSTITUTE(SUBSTITUTE(SUBSTITUTE(SUBSTITUTE(SUBSTITUTE(SUBSTITUTE(SUBSTITUTE(Table_Styles[[#This Row],[Config]],
" {","{"),
"{ ","{"),
" }","}"),
"} ","}"),
" ,",","),
", ",","),
" :",":"),
": ",":")</f>
        <v/>
      </c>
    </row>
    <row r="203" spans="2:85" ht="21" customHeight="1">
      <c r="B203" s="89" t="s">
        <v>450</v>
      </c>
      <c r="C203" s="22" t="s">
        <v>1467</v>
      </c>
      <c r="D203" s="19"/>
      <c r="E203" s="19"/>
      <c r="F203" s="19" t="str">
        <f>IF(Table_Styles[[#This Row],[Font Family]]&lt;&gt;"",Table_Styles[[#This Row],[Font Family]],IF(Table_Styles[[#This Row],[Font Family Default]]&lt;&gt;"",Table_Styles[[#This Row],[Font Family Default]],""))</f>
        <v/>
      </c>
      <c r="G203" s="19"/>
      <c r="H203" s="19"/>
      <c r="I203" s="19" t="str">
        <f>IF(Table_Styles[[#This Row],[Font Size]]&lt;&gt;"",Table_Styles[[#This Row],[Font Size]],IF(Table_Styles[[#This Row],[Font Size Default]]&lt;&gt;"",Table_Styles[[#This Row],[Font Size Default]],""))</f>
        <v/>
      </c>
      <c r="J203" s="19"/>
      <c r="K203" s="19"/>
      <c r="L203" s="19" t="str">
        <f>IF(Table_Styles[[#This Row],[Font Weight]]&lt;&gt;"",Table_Styles[[#This Row],[Font Weight]],IF(Table_Styles[[#This Row],[Font Weight Default]]&lt;&gt;"",Table_Styles[[#This Row],[Font Weight Default]],""))</f>
        <v/>
      </c>
      <c r="M203" s="19"/>
      <c r="N203" s="19"/>
      <c r="O203" s="19" t="str">
        <f>IF(Table_Styles[[#This Row],[Colour]]&lt;&gt;"",Table_Styles[[#This Row],[Colour]],IF(Table_Styles[[#This Row],[Colour Default]]&lt;&gt;"",Table_Styles[[#This Row],[Colour Default]],""))</f>
        <v/>
      </c>
      <c r="P203" s="19"/>
      <c r="Q203" s="19"/>
      <c r="R203" s="19" t="str">
        <f>IF(Table_Styles[[#This Row],[Background]]&lt;&gt;"",Table_Styles[[#This Row],[Background]],IF(Table_Styles[[#This Row],[Background Default]]&lt;&gt;"",Table_Styles[[#This Row],[Background Default]],""))</f>
        <v/>
      </c>
      <c r="S203" s="19"/>
      <c r="T203" s="19"/>
      <c r="U203" s="19" t="str">
        <f>IF(Table_Styles[[#This Row],[Border]]&lt;&gt;"",Table_Styles[[#This Row],[Border]],IF(Table_Styles[[#This Row],[Border Default]]&lt;&gt;"",Table_Styles[[#This Row],[Border Default]],""))</f>
        <v/>
      </c>
      <c r="V203" s="19"/>
      <c r="W203" s="19"/>
      <c r="X203" s="19" t="str">
        <f>IF(Table_Styles[[#This Row],[Border Radius]]&lt;&gt;"",Table_Styles[[#This Row],[Border Radius]],IF(Table_Styles[[#This Row],[Border Radius Default]]&lt;&gt;"",Table_Styles[[#This Row],[Border Radius Default]],""))</f>
        <v/>
      </c>
      <c r="Y203" s="19"/>
      <c r="Z203" s="19"/>
      <c r="AA203" s="19" t="str">
        <f>IF(Table_Styles[[#This Row],[MT]]&lt;&gt;"",Table_Styles[[#This Row],[MT]],IF(Table_Styles[[#This Row],[MT Default]]&lt;&gt;"",Table_Styles[[#This Row],[MT Default]],""))</f>
        <v/>
      </c>
      <c r="AB203" s="19"/>
      <c r="AC203" s="19"/>
      <c r="AD203" s="19" t="str">
        <f>IF(Table_Styles[[#This Row],[MR]]&lt;&gt;"",Table_Styles[[#This Row],[MR]],IF(Table_Styles[[#This Row],[MR Default]]&lt;&gt;"",Table_Styles[[#This Row],[MR Default]],""))</f>
        <v/>
      </c>
      <c r="AE203" s="19"/>
      <c r="AF203" s="19"/>
      <c r="AG203" s="19" t="str">
        <f>IF(Table_Styles[[#This Row],[MB]]&lt;&gt;"",Table_Styles[[#This Row],[MB]],IF(Table_Styles[[#This Row],[MB Default]]&lt;&gt;"",Table_Styles[[#This Row],[MB Default]],""))</f>
        <v/>
      </c>
      <c r="AH203" s="19"/>
      <c r="AI203" s="19"/>
      <c r="AJ203" s="19" t="str">
        <f>IF(Table_Styles[[#This Row],[ML]]&lt;&gt;"",Table_Styles[[#This Row],[ML]],IF(Table_Styles[[#This Row],[ML Default]]&lt;&gt;"",Table_Styles[[#This Row],[ML Default]],""))</f>
        <v/>
      </c>
      <c r="AK203" s="19"/>
      <c r="AL203" s="19"/>
      <c r="AM203" s="19" t="str">
        <f>IF(Table_Styles[[#This Row],[PT]]&lt;&gt;"",Table_Styles[[#This Row],[PT]],IF(Table_Styles[[#This Row],[PT Default]]&lt;&gt;"",Table_Styles[[#This Row],[PT Default]],""))</f>
        <v/>
      </c>
      <c r="AN203" s="19"/>
      <c r="AO203" s="19"/>
      <c r="AP203" s="19" t="str">
        <f>IF(Table_Styles[[#This Row],[PR]]&lt;&gt;"",Table_Styles[[#This Row],[PR]],IF(Table_Styles[[#This Row],[PR Default]]&lt;&gt;"",Table_Styles[[#This Row],[PR Default]],""))</f>
        <v/>
      </c>
      <c r="AQ203" s="19"/>
      <c r="AR203" s="19"/>
      <c r="AS203" s="19" t="str">
        <f>IF(Table_Styles[[#This Row],[PB]]&lt;&gt;"",Table_Styles[[#This Row],[PB]],IF(Table_Styles[[#This Row],[PB Default]]&lt;&gt;"",Table_Styles[[#This Row],[PB Default]],""))</f>
        <v/>
      </c>
      <c r="AT203" s="19"/>
      <c r="AU203" s="19"/>
      <c r="AV203" s="19" t="str">
        <f>IF(Table_Styles[[#This Row],[PL]]&lt;&gt;"",Table_Styles[[#This Row],[PL]],IF(Table_Styles[[#This Row],[PL Default]]&lt;&gt;"",Table_Styles[[#This Row],[PL Default]],""))</f>
        <v/>
      </c>
      <c r="AW203" s="19"/>
      <c r="AX203" s="19"/>
      <c r="AY203" s="19" t="str">
        <f>IF(Table_Styles[[#This Row],[BT]]&lt;&gt;"",Table_Styles[[#This Row],[BT]],IF(Table_Styles[[#This Row],[BT Default]]&lt;&gt;"",Table_Styles[[#This Row],[BT Default]],""))</f>
        <v/>
      </c>
      <c r="AZ203" s="19"/>
      <c r="BA203" s="19"/>
      <c r="BB203" s="19" t="str">
        <f>IF(Table_Styles[[#This Row],[BR]]&lt;&gt;"",Table_Styles[[#This Row],[BR]],IF(Table_Styles[[#This Row],[BR Default]]&lt;&gt;"",Table_Styles[[#This Row],[BR Default]],""))</f>
        <v/>
      </c>
      <c r="BC203" s="19"/>
      <c r="BD203" s="19"/>
      <c r="BE203" s="19" t="str">
        <f>IF(Table_Styles[[#This Row],[BB]]&lt;&gt;"",Table_Styles[[#This Row],[BB]],IF(Table_Styles[[#This Row],[BB Default]]&lt;&gt;"",Table_Styles[[#This Row],[BB Default]],""))</f>
        <v/>
      </c>
      <c r="BF203" s="19"/>
      <c r="BG203" s="19"/>
      <c r="BH203" s="19" t="str">
        <f>IF(Table_Styles[[#This Row],[BL]]&lt;&gt;"",Table_Styles[[#This Row],[BL]],IF(Table_Styles[[#This Row],[BL Default]]&lt;&gt;"",Table_Styles[[#This Row],[BL Default]],""))</f>
        <v/>
      </c>
      <c r="BI203" s="19"/>
      <c r="BJ203" s="41"/>
      <c r="BK203" s="19" t="str">
        <f>IF(Table_Styles[[#This Row],[Width]]&lt;&gt;"",Table_Styles[[#This Row],[Width]],IF(Table_Styles[[#This Row],[Width Default]]&lt;&gt;"",Table_Styles[[#This Row],[Width Default]],""))</f>
        <v/>
      </c>
      <c r="BL203" s="19"/>
      <c r="BM203" s="19"/>
      <c r="BN203" s="19" t="str">
        <f>IF(Table_Styles[[#This Row],[Height]]&lt;&gt;"",Table_Styles[[#This Row],[Height]],IF(Table_Styles[[#This Row],[Height Default]]&lt;&gt;"",Table_Styles[[#This Row],[Height Default]],""))</f>
        <v/>
      </c>
      <c r="BO203" s="19"/>
      <c r="BP203" s="19"/>
      <c r="BQ203" s="19" t="str">
        <f>IF(Table_Styles[[#This Row],[Top]]&lt;&gt;"",Table_Styles[[#This Row],[Top]],IF(Table_Styles[[#This Row],[Top Default]]&lt;&gt;"",Table_Styles[[#This Row],[Top Default]],""))</f>
        <v/>
      </c>
      <c r="BR203" s="19"/>
      <c r="BS203" s="19"/>
      <c r="BT203" s="19" t="str">
        <f>IF(Table_Styles[[#This Row],[Right]]&lt;&gt;"",Table_Styles[[#This Row],[Right]],IF(Table_Styles[[#This Row],[Right Default]]&lt;&gt;"",Table_Styles[[#This Row],[Right Default]],""))</f>
        <v/>
      </c>
      <c r="BU203" s="19"/>
      <c r="BV203" s="19"/>
      <c r="BW203" s="19" t="str">
        <f>IF(Table_Styles[[#This Row],[Bottom]]&lt;&gt;"",Table_Styles[[#This Row],[Bottom]],IF(Table_Styles[[#This Row],[Bottom Default]]&lt;&gt;"",Table_Styles[[#This Row],[Bottom Default]],""))</f>
        <v/>
      </c>
      <c r="BX203" s="19"/>
      <c r="BY203" s="19"/>
      <c r="BZ203" s="19" t="str">
        <f>IF(Table_Styles[[#This Row],[Left]]&lt;&gt;"",Table_Styles[[#This Row],[Left]],IF(Table_Styles[[#This Row],[Left Default]]&lt;&gt;"",Table_Styles[[#This Row],[Left Default]],""))</f>
        <v/>
      </c>
      <c r="CA203" s="19"/>
      <c r="CB203" s="22" t="str">
        <f>IF(AND(Table_Styles[[#This Row],[Selector]]&lt;&gt;"",Table_Styles[[#This Row],[Font Family Used]]&lt;&gt;"",Table_Styles[[#This Row],[Font Weight Used]]&lt;&gt;""),Table_Styles[[#This Row],[Font Family Used]]&amp;" "&amp;Table_Styles[[#This Row],[Font Weight Used]],"")</f>
        <v/>
      </c>
      <c r="CC203" s="22" t="str">
        <f ca="1">IF(AND(Table_Styles[[#This Row],[Selector]],COUNTIF(OFFSET(CC:CC,0,0,ROW()-1,1),"="&amp;Table_Styles[[#This Row],[Font]])=0),Table_Styles[[#This Row],[Font]],"")</f>
        <v/>
      </c>
      <c r="CD203" s="22" t="str">
        <f ca="1">IF(Table_Styles[[#This Row],[Unique Font]]&lt;&gt;"",
"{""fontFamily"":"""&amp;Table_Styles[[#This Row],[Font Family Used]]&amp;""",""fontWeight"":"&amp;Table_Styles[[#This Row],[Font Weight Used]]&amp;"}","")</f>
        <v/>
      </c>
      <c r="CE20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03" s="22" t="str">
        <f>IF(AND(Table_Styles[[#This Row],[Selector]]&lt;&gt;"", Table_Styles[[#This Row],[Config Properties]]&lt;&gt;""),
Table_Styles[[#This Row],[Selector]]&amp;" { "&amp;Table_Styles[[#This Row],[Config Properties]]&amp;" }","")</f>
        <v/>
      </c>
      <c r="CG203" s="22" t="str">
        <f xml:space="preserve">
SUBSTITUTE(SUBSTITUTE(SUBSTITUTE(SUBSTITUTE(SUBSTITUTE(SUBSTITUTE(SUBSTITUTE(SUBSTITUTE(Table_Styles[[#This Row],[Config]],
" {","{"),
"{ ","{"),
" }","}"),
"} ","}"),
" ,",","),
", ",","),
" :",":"),
": ",":")</f>
        <v/>
      </c>
    </row>
    <row r="204" spans="2:85" ht="21" customHeight="1">
      <c r="B204" s="89" t="s">
        <v>452</v>
      </c>
      <c r="C204" s="22" t="s">
        <v>1468</v>
      </c>
      <c r="D204" s="19"/>
      <c r="E204" s="19"/>
      <c r="F204" s="19" t="str">
        <f>IF(Table_Styles[[#This Row],[Font Family]]&lt;&gt;"",Table_Styles[[#This Row],[Font Family]],IF(Table_Styles[[#This Row],[Font Family Default]]&lt;&gt;"",Table_Styles[[#This Row],[Font Family Default]],""))</f>
        <v/>
      </c>
      <c r="G204" s="19"/>
      <c r="H204" s="19"/>
      <c r="I204" s="19" t="str">
        <f>IF(Table_Styles[[#This Row],[Font Size]]&lt;&gt;"",Table_Styles[[#This Row],[Font Size]],IF(Table_Styles[[#This Row],[Font Size Default]]&lt;&gt;"",Table_Styles[[#This Row],[Font Size Default]],""))</f>
        <v/>
      </c>
      <c r="J204" s="19"/>
      <c r="K204" s="19"/>
      <c r="L204" s="19" t="str">
        <f>IF(Table_Styles[[#This Row],[Font Weight]]&lt;&gt;"",Table_Styles[[#This Row],[Font Weight]],IF(Table_Styles[[#This Row],[Font Weight Default]]&lt;&gt;"",Table_Styles[[#This Row],[Font Weight Default]],""))</f>
        <v/>
      </c>
      <c r="M204" s="19"/>
      <c r="N204" s="19"/>
      <c r="O204" s="19" t="str">
        <f>IF(Table_Styles[[#This Row],[Colour]]&lt;&gt;"",Table_Styles[[#This Row],[Colour]],IF(Table_Styles[[#This Row],[Colour Default]]&lt;&gt;"",Table_Styles[[#This Row],[Colour Default]],""))</f>
        <v/>
      </c>
      <c r="P204" s="19"/>
      <c r="Q204" s="19"/>
      <c r="R204" s="19" t="str">
        <f>IF(Table_Styles[[#This Row],[Background]]&lt;&gt;"",Table_Styles[[#This Row],[Background]],IF(Table_Styles[[#This Row],[Background Default]]&lt;&gt;"",Table_Styles[[#This Row],[Background Default]],""))</f>
        <v/>
      </c>
      <c r="S204" s="19"/>
      <c r="T204" s="19"/>
      <c r="U204" s="19" t="str">
        <f>IF(Table_Styles[[#This Row],[Border]]&lt;&gt;"",Table_Styles[[#This Row],[Border]],IF(Table_Styles[[#This Row],[Border Default]]&lt;&gt;"",Table_Styles[[#This Row],[Border Default]],""))</f>
        <v/>
      </c>
      <c r="V204" s="19"/>
      <c r="W204" s="19"/>
      <c r="X204" s="19" t="str">
        <f>IF(Table_Styles[[#This Row],[Border Radius]]&lt;&gt;"",Table_Styles[[#This Row],[Border Radius]],IF(Table_Styles[[#This Row],[Border Radius Default]]&lt;&gt;"",Table_Styles[[#This Row],[Border Radius Default]],""))</f>
        <v/>
      </c>
      <c r="Y204" s="19"/>
      <c r="Z204" s="19"/>
      <c r="AA204" s="19" t="str">
        <f>IF(Table_Styles[[#This Row],[MT]]&lt;&gt;"",Table_Styles[[#This Row],[MT]],IF(Table_Styles[[#This Row],[MT Default]]&lt;&gt;"",Table_Styles[[#This Row],[MT Default]],""))</f>
        <v/>
      </c>
      <c r="AB204" s="19"/>
      <c r="AC204" s="19"/>
      <c r="AD204" s="19" t="str">
        <f>IF(Table_Styles[[#This Row],[MR]]&lt;&gt;"",Table_Styles[[#This Row],[MR]],IF(Table_Styles[[#This Row],[MR Default]]&lt;&gt;"",Table_Styles[[#This Row],[MR Default]],""))</f>
        <v/>
      </c>
      <c r="AE204" s="19"/>
      <c r="AF204" s="19"/>
      <c r="AG204" s="19" t="str">
        <f>IF(Table_Styles[[#This Row],[MB]]&lt;&gt;"",Table_Styles[[#This Row],[MB]],IF(Table_Styles[[#This Row],[MB Default]]&lt;&gt;"",Table_Styles[[#This Row],[MB Default]],""))</f>
        <v/>
      </c>
      <c r="AH204" s="19"/>
      <c r="AI204" s="19"/>
      <c r="AJ204" s="19" t="str">
        <f>IF(Table_Styles[[#This Row],[ML]]&lt;&gt;"",Table_Styles[[#This Row],[ML]],IF(Table_Styles[[#This Row],[ML Default]]&lt;&gt;"",Table_Styles[[#This Row],[ML Default]],""))</f>
        <v/>
      </c>
      <c r="AK204" s="19"/>
      <c r="AL204" s="19"/>
      <c r="AM204" s="19" t="str">
        <f>IF(Table_Styles[[#This Row],[PT]]&lt;&gt;"",Table_Styles[[#This Row],[PT]],IF(Table_Styles[[#This Row],[PT Default]]&lt;&gt;"",Table_Styles[[#This Row],[PT Default]],""))</f>
        <v/>
      </c>
      <c r="AN204" s="19"/>
      <c r="AO204" s="19"/>
      <c r="AP204" s="19" t="str">
        <f>IF(Table_Styles[[#This Row],[PR]]&lt;&gt;"",Table_Styles[[#This Row],[PR]],IF(Table_Styles[[#This Row],[PR Default]]&lt;&gt;"",Table_Styles[[#This Row],[PR Default]],""))</f>
        <v/>
      </c>
      <c r="AQ204" s="19"/>
      <c r="AR204" s="19"/>
      <c r="AS204" s="19" t="str">
        <f>IF(Table_Styles[[#This Row],[PB]]&lt;&gt;"",Table_Styles[[#This Row],[PB]],IF(Table_Styles[[#This Row],[PB Default]]&lt;&gt;"",Table_Styles[[#This Row],[PB Default]],""))</f>
        <v/>
      </c>
      <c r="AT204" s="19"/>
      <c r="AU204" s="19"/>
      <c r="AV204" s="19" t="str">
        <f>IF(Table_Styles[[#This Row],[PL]]&lt;&gt;"",Table_Styles[[#This Row],[PL]],IF(Table_Styles[[#This Row],[PL Default]]&lt;&gt;"",Table_Styles[[#This Row],[PL Default]],""))</f>
        <v/>
      </c>
      <c r="AW204" s="19"/>
      <c r="AX204" s="19"/>
      <c r="AY204" s="19" t="str">
        <f>IF(Table_Styles[[#This Row],[BT]]&lt;&gt;"",Table_Styles[[#This Row],[BT]],IF(Table_Styles[[#This Row],[BT Default]]&lt;&gt;"",Table_Styles[[#This Row],[BT Default]],""))</f>
        <v/>
      </c>
      <c r="AZ204" s="19"/>
      <c r="BA204" s="19"/>
      <c r="BB204" s="19" t="str">
        <f>IF(Table_Styles[[#This Row],[BR]]&lt;&gt;"",Table_Styles[[#This Row],[BR]],IF(Table_Styles[[#This Row],[BR Default]]&lt;&gt;"",Table_Styles[[#This Row],[BR Default]],""))</f>
        <v/>
      </c>
      <c r="BC204" s="19"/>
      <c r="BD204" s="19"/>
      <c r="BE204" s="19" t="str">
        <f>IF(Table_Styles[[#This Row],[BB]]&lt;&gt;"",Table_Styles[[#This Row],[BB]],IF(Table_Styles[[#This Row],[BB Default]]&lt;&gt;"",Table_Styles[[#This Row],[BB Default]],""))</f>
        <v/>
      </c>
      <c r="BF204" s="19"/>
      <c r="BG204" s="19"/>
      <c r="BH204" s="19" t="str">
        <f>IF(Table_Styles[[#This Row],[BL]]&lt;&gt;"",Table_Styles[[#This Row],[BL]],IF(Table_Styles[[#This Row],[BL Default]]&lt;&gt;"",Table_Styles[[#This Row],[BL Default]],""))</f>
        <v/>
      </c>
      <c r="BI204" s="19"/>
      <c r="BJ204" s="41"/>
      <c r="BK204" s="19" t="str">
        <f>IF(Table_Styles[[#This Row],[Width]]&lt;&gt;"",Table_Styles[[#This Row],[Width]],IF(Table_Styles[[#This Row],[Width Default]]&lt;&gt;"",Table_Styles[[#This Row],[Width Default]],""))</f>
        <v/>
      </c>
      <c r="BL204" s="19"/>
      <c r="BM204" s="19"/>
      <c r="BN204" s="19" t="str">
        <f>IF(Table_Styles[[#This Row],[Height]]&lt;&gt;"",Table_Styles[[#This Row],[Height]],IF(Table_Styles[[#This Row],[Height Default]]&lt;&gt;"",Table_Styles[[#This Row],[Height Default]],""))</f>
        <v/>
      </c>
      <c r="BO204" s="19"/>
      <c r="BP204" s="19"/>
      <c r="BQ204" s="19" t="str">
        <f>IF(Table_Styles[[#This Row],[Top]]&lt;&gt;"",Table_Styles[[#This Row],[Top]],IF(Table_Styles[[#This Row],[Top Default]]&lt;&gt;"",Table_Styles[[#This Row],[Top Default]],""))</f>
        <v/>
      </c>
      <c r="BR204" s="19"/>
      <c r="BS204" s="19"/>
      <c r="BT204" s="19" t="str">
        <f>IF(Table_Styles[[#This Row],[Right]]&lt;&gt;"",Table_Styles[[#This Row],[Right]],IF(Table_Styles[[#This Row],[Right Default]]&lt;&gt;"",Table_Styles[[#This Row],[Right Default]],""))</f>
        <v/>
      </c>
      <c r="BU204" s="19"/>
      <c r="BV204" s="19"/>
      <c r="BW204" s="19" t="str">
        <f>IF(Table_Styles[[#This Row],[Bottom]]&lt;&gt;"",Table_Styles[[#This Row],[Bottom]],IF(Table_Styles[[#This Row],[Bottom Default]]&lt;&gt;"",Table_Styles[[#This Row],[Bottom Default]],""))</f>
        <v/>
      </c>
      <c r="BX204" s="19"/>
      <c r="BY204" s="19"/>
      <c r="BZ204" s="19" t="str">
        <f>IF(Table_Styles[[#This Row],[Left]]&lt;&gt;"",Table_Styles[[#This Row],[Left]],IF(Table_Styles[[#This Row],[Left Default]]&lt;&gt;"",Table_Styles[[#This Row],[Left Default]],""))</f>
        <v/>
      </c>
      <c r="CA204" s="19"/>
      <c r="CB204" s="22" t="str">
        <f>IF(AND(Table_Styles[[#This Row],[Selector]]&lt;&gt;"",Table_Styles[[#This Row],[Font Family Used]]&lt;&gt;"",Table_Styles[[#This Row],[Font Weight Used]]&lt;&gt;""),Table_Styles[[#This Row],[Font Family Used]]&amp;" "&amp;Table_Styles[[#This Row],[Font Weight Used]],"")</f>
        <v/>
      </c>
      <c r="CC204" s="22" t="str">
        <f ca="1">IF(AND(Table_Styles[[#This Row],[Selector]],COUNTIF(OFFSET(CC:CC,0,0,ROW()-1,1),"="&amp;Table_Styles[[#This Row],[Font]])=0),Table_Styles[[#This Row],[Font]],"")</f>
        <v/>
      </c>
      <c r="CD204" s="22" t="str">
        <f ca="1">IF(Table_Styles[[#This Row],[Unique Font]]&lt;&gt;"",
"{""fontFamily"":"""&amp;Table_Styles[[#This Row],[Font Family Used]]&amp;""",""fontWeight"":"&amp;Table_Styles[[#This Row],[Font Weight Used]]&amp;"}","")</f>
        <v/>
      </c>
      <c r="CE20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04" s="22" t="str">
        <f>IF(AND(Table_Styles[[#This Row],[Selector]]&lt;&gt;"", Table_Styles[[#This Row],[Config Properties]]&lt;&gt;""),
Table_Styles[[#This Row],[Selector]]&amp;" { "&amp;Table_Styles[[#This Row],[Config Properties]]&amp;" }","")</f>
        <v/>
      </c>
      <c r="CG204" s="22" t="str">
        <f xml:space="preserve">
SUBSTITUTE(SUBSTITUTE(SUBSTITUTE(SUBSTITUTE(SUBSTITUTE(SUBSTITUTE(SUBSTITUTE(SUBSTITUTE(Table_Styles[[#This Row],[Config]],
" {","{"),
"{ ","{"),
" }","}"),
"} ","}"),
" ,",","),
", ",","),
" :",":"),
": ",":")</f>
        <v/>
      </c>
    </row>
    <row r="205" spans="2:85" ht="21" customHeight="1">
      <c r="B205" s="89" t="s">
        <v>454</v>
      </c>
      <c r="C205" s="22" t="s">
        <v>1469</v>
      </c>
      <c r="D205" s="19"/>
      <c r="E205" s="19"/>
      <c r="F205" s="19" t="str">
        <f>IF(Table_Styles[[#This Row],[Font Family]]&lt;&gt;"",Table_Styles[[#This Row],[Font Family]],IF(Table_Styles[[#This Row],[Font Family Default]]&lt;&gt;"",Table_Styles[[#This Row],[Font Family Default]],""))</f>
        <v/>
      </c>
      <c r="G205" s="19"/>
      <c r="H205" s="19"/>
      <c r="I205" s="19" t="str">
        <f>IF(Table_Styles[[#This Row],[Font Size]]&lt;&gt;"",Table_Styles[[#This Row],[Font Size]],IF(Table_Styles[[#This Row],[Font Size Default]]&lt;&gt;"",Table_Styles[[#This Row],[Font Size Default]],""))</f>
        <v/>
      </c>
      <c r="J205" s="19"/>
      <c r="K205" s="19"/>
      <c r="L205" s="19" t="str">
        <f>IF(Table_Styles[[#This Row],[Font Weight]]&lt;&gt;"",Table_Styles[[#This Row],[Font Weight]],IF(Table_Styles[[#This Row],[Font Weight Default]]&lt;&gt;"",Table_Styles[[#This Row],[Font Weight Default]],""))</f>
        <v/>
      </c>
      <c r="M205" s="19"/>
      <c r="N205" s="19"/>
      <c r="O205" s="19" t="str">
        <f>IF(Table_Styles[[#This Row],[Colour]]&lt;&gt;"",Table_Styles[[#This Row],[Colour]],IF(Table_Styles[[#This Row],[Colour Default]]&lt;&gt;"",Table_Styles[[#This Row],[Colour Default]],""))</f>
        <v/>
      </c>
      <c r="P205" s="19"/>
      <c r="Q205" s="19"/>
      <c r="R205" s="19" t="str">
        <f>IF(Table_Styles[[#This Row],[Background]]&lt;&gt;"",Table_Styles[[#This Row],[Background]],IF(Table_Styles[[#This Row],[Background Default]]&lt;&gt;"",Table_Styles[[#This Row],[Background Default]],""))</f>
        <v/>
      </c>
      <c r="S205" s="19"/>
      <c r="T205" s="19"/>
      <c r="U205" s="19" t="str">
        <f>IF(Table_Styles[[#This Row],[Border]]&lt;&gt;"",Table_Styles[[#This Row],[Border]],IF(Table_Styles[[#This Row],[Border Default]]&lt;&gt;"",Table_Styles[[#This Row],[Border Default]],""))</f>
        <v/>
      </c>
      <c r="V205" s="19"/>
      <c r="W205" s="19"/>
      <c r="X205" s="19" t="str">
        <f>IF(Table_Styles[[#This Row],[Border Radius]]&lt;&gt;"",Table_Styles[[#This Row],[Border Radius]],IF(Table_Styles[[#This Row],[Border Radius Default]]&lt;&gt;"",Table_Styles[[#This Row],[Border Radius Default]],""))</f>
        <v/>
      </c>
      <c r="Y205" s="19"/>
      <c r="Z205" s="19"/>
      <c r="AA205" s="19" t="str">
        <f>IF(Table_Styles[[#This Row],[MT]]&lt;&gt;"",Table_Styles[[#This Row],[MT]],IF(Table_Styles[[#This Row],[MT Default]]&lt;&gt;"",Table_Styles[[#This Row],[MT Default]],""))</f>
        <v/>
      </c>
      <c r="AB205" s="19"/>
      <c r="AC205" s="19"/>
      <c r="AD205" s="19" t="str">
        <f>IF(Table_Styles[[#This Row],[MR]]&lt;&gt;"",Table_Styles[[#This Row],[MR]],IF(Table_Styles[[#This Row],[MR Default]]&lt;&gt;"",Table_Styles[[#This Row],[MR Default]],""))</f>
        <v/>
      </c>
      <c r="AE205" s="19"/>
      <c r="AF205" s="19"/>
      <c r="AG205" s="19" t="str">
        <f>IF(Table_Styles[[#This Row],[MB]]&lt;&gt;"",Table_Styles[[#This Row],[MB]],IF(Table_Styles[[#This Row],[MB Default]]&lt;&gt;"",Table_Styles[[#This Row],[MB Default]],""))</f>
        <v/>
      </c>
      <c r="AH205" s="19"/>
      <c r="AI205" s="19"/>
      <c r="AJ205" s="19" t="str">
        <f>IF(Table_Styles[[#This Row],[ML]]&lt;&gt;"",Table_Styles[[#This Row],[ML]],IF(Table_Styles[[#This Row],[ML Default]]&lt;&gt;"",Table_Styles[[#This Row],[ML Default]],""))</f>
        <v/>
      </c>
      <c r="AK205" s="19"/>
      <c r="AL205" s="19"/>
      <c r="AM205" s="19" t="str">
        <f>IF(Table_Styles[[#This Row],[PT]]&lt;&gt;"",Table_Styles[[#This Row],[PT]],IF(Table_Styles[[#This Row],[PT Default]]&lt;&gt;"",Table_Styles[[#This Row],[PT Default]],""))</f>
        <v/>
      </c>
      <c r="AN205" s="19"/>
      <c r="AO205" s="19"/>
      <c r="AP205" s="19" t="str">
        <f>IF(Table_Styles[[#This Row],[PR]]&lt;&gt;"",Table_Styles[[#This Row],[PR]],IF(Table_Styles[[#This Row],[PR Default]]&lt;&gt;"",Table_Styles[[#This Row],[PR Default]],""))</f>
        <v/>
      </c>
      <c r="AQ205" s="19"/>
      <c r="AR205" s="19"/>
      <c r="AS205" s="19" t="str">
        <f>IF(Table_Styles[[#This Row],[PB]]&lt;&gt;"",Table_Styles[[#This Row],[PB]],IF(Table_Styles[[#This Row],[PB Default]]&lt;&gt;"",Table_Styles[[#This Row],[PB Default]],""))</f>
        <v/>
      </c>
      <c r="AT205" s="19"/>
      <c r="AU205" s="19"/>
      <c r="AV205" s="19" t="str">
        <f>IF(Table_Styles[[#This Row],[PL]]&lt;&gt;"",Table_Styles[[#This Row],[PL]],IF(Table_Styles[[#This Row],[PL Default]]&lt;&gt;"",Table_Styles[[#This Row],[PL Default]],""))</f>
        <v/>
      </c>
      <c r="AW205" s="19"/>
      <c r="AX205" s="19"/>
      <c r="AY205" s="19" t="str">
        <f>IF(Table_Styles[[#This Row],[BT]]&lt;&gt;"",Table_Styles[[#This Row],[BT]],IF(Table_Styles[[#This Row],[BT Default]]&lt;&gt;"",Table_Styles[[#This Row],[BT Default]],""))</f>
        <v/>
      </c>
      <c r="AZ205" s="19"/>
      <c r="BA205" s="19"/>
      <c r="BB205" s="19" t="str">
        <f>IF(Table_Styles[[#This Row],[BR]]&lt;&gt;"",Table_Styles[[#This Row],[BR]],IF(Table_Styles[[#This Row],[BR Default]]&lt;&gt;"",Table_Styles[[#This Row],[BR Default]],""))</f>
        <v/>
      </c>
      <c r="BC205" s="19"/>
      <c r="BD205" s="19"/>
      <c r="BE205" s="19" t="str">
        <f>IF(Table_Styles[[#This Row],[BB]]&lt;&gt;"",Table_Styles[[#This Row],[BB]],IF(Table_Styles[[#This Row],[BB Default]]&lt;&gt;"",Table_Styles[[#This Row],[BB Default]],""))</f>
        <v/>
      </c>
      <c r="BF205" s="19"/>
      <c r="BG205" s="19"/>
      <c r="BH205" s="19" t="str">
        <f>IF(Table_Styles[[#This Row],[BL]]&lt;&gt;"",Table_Styles[[#This Row],[BL]],IF(Table_Styles[[#This Row],[BL Default]]&lt;&gt;"",Table_Styles[[#This Row],[BL Default]],""))</f>
        <v/>
      </c>
      <c r="BI205" s="19"/>
      <c r="BJ205" s="41"/>
      <c r="BK205" s="19" t="str">
        <f>IF(Table_Styles[[#This Row],[Width]]&lt;&gt;"",Table_Styles[[#This Row],[Width]],IF(Table_Styles[[#This Row],[Width Default]]&lt;&gt;"",Table_Styles[[#This Row],[Width Default]],""))</f>
        <v/>
      </c>
      <c r="BL205" s="19"/>
      <c r="BM205" s="19"/>
      <c r="BN205" s="19" t="str">
        <f>IF(Table_Styles[[#This Row],[Height]]&lt;&gt;"",Table_Styles[[#This Row],[Height]],IF(Table_Styles[[#This Row],[Height Default]]&lt;&gt;"",Table_Styles[[#This Row],[Height Default]],""))</f>
        <v/>
      </c>
      <c r="BO205" s="19"/>
      <c r="BP205" s="19"/>
      <c r="BQ205" s="19" t="str">
        <f>IF(Table_Styles[[#This Row],[Top]]&lt;&gt;"",Table_Styles[[#This Row],[Top]],IF(Table_Styles[[#This Row],[Top Default]]&lt;&gt;"",Table_Styles[[#This Row],[Top Default]],""))</f>
        <v/>
      </c>
      <c r="BR205" s="19"/>
      <c r="BS205" s="19"/>
      <c r="BT205" s="19" t="str">
        <f>IF(Table_Styles[[#This Row],[Right]]&lt;&gt;"",Table_Styles[[#This Row],[Right]],IF(Table_Styles[[#This Row],[Right Default]]&lt;&gt;"",Table_Styles[[#This Row],[Right Default]],""))</f>
        <v/>
      </c>
      <c r="BU205" s="19"/>
      <c r="BV205" s="19"/>
      <c r="BW205" s="19" t="str">
        <f>IF(Table_Styles[[#This Row],[Bottom]]&lt;&gt;"",Table_Styles[[#This Row],[Bottom]],IF(Table_Styles[[#This Row],[Bottom Default]]&lt;&gt;"",Table_Styles[[#This Row],[Bottom Default]],""))</f>
        <v/>
      </c>
      <c r="BX205" s="19"/>
      <c r="BY205" s="19"/>
      <c r="BZ205" s="19" t="str">
        <f>IF(Table_Styles[[#This Row],[Left]]&lt;&gt;"",Table_Styles[[#This Row],[Left]],IF(Table_Styles[[#This Row],[Left Default]]&lt;&gt;"",Table_Styles[[#This Row],[Left Default]],""))</f>
        <v/>
      </c>
      <c r="CA205" s="19"/>
      <c r="CB205" s="22" t="str">
        <f>IF(AND(Table_Styles[[#This Row],[Selector]]&lt;&gt;"",Table_Styles[[#This Row],[Font Family Used]]&lt;&gt;"",Table_Styles[[#This Row],[Font Weight Used]]&lt;&gt;""),Table_Styles[[#This Row],[Font Family Used]]&amp;" "&amp;Table_Styles[[#This Row],[Font Weight Used]],"")</f>
        <v/>
      </c>
      <c r="CC205" s="22" t="str">
        <f ca="1">IF(AND(Table_Styles[[#This Row],[Selector]],COUNTIF(OFFSET(CC:CC,0,0,ROW()-1,1),"="&amp;Table_Styles[[#This Row],[Font]])=0),Table_Styles[[#This Row],[Font]],"")</f>
        <v/>
      </c>
      <c r="CD205" s="22" t="str">
        <f ca="1">IF(Table_Styles[[#This Row],[Unique Font]]&lt;&gt;"",
"{""fontFamily"":"""&amp;Table_Styles[[#This Row],[Font Family Used]]&amp;""",""fontWeight"":"&amp;Table_Styles[[#This Row],[Font Weight Used]]&amp;"}","")</f>
        <v/>
      </c>
      <c r="CE20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05" s="22" t="str">
        <f>IF(AND(Table_Styles[[#This Row],[Selector]]&lt;&gt;"", Table_Styles[[#This Row],[Config Properties]]&lt;&gt;""),
Table_Styles[[#This Row],[Selector]]&amp;" { "&amp;Table_Styles[[#This Row],[Config Properties]]&amp;" }","")</f>
        <v/>
      </c>
      <c r="CG205" s="22" t="str">
        <f xml:space="preserve">
SUBSTITUTE(SUBSTITUTE(SUBSTITUTE(SUBSTITUTE(SUBSTITUTE(SUBSTITUTE(SUBSTITUTE(SUBSTITUTE(Table_Styles[[#This Row],[Config]],
" {","{"),
"{ ","{"),
" }","}"),
"} ","}"),
" ,",","),
", ",","),
" :",":"),
": ",":")</f>
        <v/>
      </c>
    </row>
    <row r="206" spans="2:85" ht="29.25" thickBot="1">
      <c r="B206" s="65" t="s">
        <v>951</v>
      </c>
      <c r="C206" s="65"/>
      <c r="D206" s="33"/>
      <c r="E206" s="33"/>
      <c r="F206" s="33" t="str">
        <f>IF(Table_Styles[[#This Row],[Font Family]]&lt;&gt;"",Table_Styles[[#This Row],[Font Family]],IF(Table_Styles[[#This Row],[Font Family Default]]&lt;&gt;"",Table_Styles[[#This Row],[Font Family Default]],""))</f>
        <v/>
      </c>
      <c r="G206" s="33"/>
      <c r="H206" s="33"/>
      <c r="I206" s="33" t="str">
        <f>IF(Table_Styles[[#This Row],[Font Size]]&lt;&gt;"",Table_Styles[[#This Row],[Font Size]],IF(Table_Styles[[#This Row],[Font Size Default]]&lt;&gt;"",Table_Styles[[#This Row],[Font Size Default]],""))</f>
        <v/>
      </c>
      <c r="J206" s="33"/>
      <c r="K206" s="33"/>
      <c r="L206" s="33" t="str">
        <f>IF(Table_Styles[[#This Row],[Font Weight]]&lt;&gt;"",Table_Styles[[#This Row],[Font Weight]],IF(Table_Styles[[#This Row],[Font Weight Default]]&lt;&gt;"",Table_Styles[[#This Row],[Font Weight Default]],""))</f>
        <v/>
      </c>
      <c r="M206" s="33"/>
      <c r="N206" s="33"/>
      <c r="O206" s="33" t="str">
        <f>IF(Table_Styles[[#This Row],[Colour]]&lt;&gt;"",Table_Styles[[#This Row],[Colour]],IF(Table_Styles[[#This Row],[Colour Default]]&lt;&gt;"",Table_Styles[[#This Row],[Colour Default]],""))</f>
        <v/>
      </c>
      <c r="P206" s="33"/>
      <c r="Q206" s="33"/>
      <c r="R206" s="33" t="str">
        <f>IF(Table_Styles[[#This Row],[Background]]&lt;&gt;"",Table_Styles[[#This Row],[Background]],IF(Table_Styles[[#This Row],[Background Default]]&lt;&gt;"",Table_Styles[[#This Row],[Background Default]],""))</f>
        <v/>
      </c>
      <c r="S206" s="33"/>
      <c r="T206" s="33"/>
      <c r="U206" s="33" t="str">
        <f>IF(Table_Styles[[#This Row],[Border]]&lt;&gt;"",Table_Styles[[#This Row],[Border]],IF(Table_Styles[[#This Row],[Border Default]]&lt;&gt;"",Table_Styles[[#This Row],[Border Default]],""))</f>
        <v/>
      </c>
      <c r="V206" s="33"/>
      <c r="W206" s="33"/>
      <c r="X206" s="33" t="str">
        <f>IF(Table_Styles[[#This Row],[Border Radius]]&lt;&gt;"",Table_Styles[[#This Row],[Border Radius]],IF(Table_Styles[[#This Row],[Border Radius Default]]&lt;&gt;"",Table_Styles[[#This Row],[Border Radius Default]],""))</f>
        <v/>
      </c>
      <c r="Y206" s="33"/>
      <c r="Z206" s="33"/>
      <c r="AA206" s="33" t="str">
        <f>IF(Table_Styles[[#This Row],[MT]]&lt;&gt;"",Table_Styles[[#This Row],[MT]],IF(Table_Styles[[#This Row],[MT Default]]&lt;&gt;"",Table_Styles[[#This Row],[MT Default]],""))</f>
        <v/>
      </c>
      <c r="AB206" s="33"/>
      <c r="AC206" s="33"/>
      <c r="AD206" s="33" t="str">
        <f>IF(Table_Styles[[#This Row],[MR]]&lt;&gt;"",Table_Styles[[#This Row],[MR]],IF(Table_Styles[[#This Row],[MR Default]]&lt;&gt;"",Table_Styles[[#This Row],[MR Default]],""))</f>
        <v/>
      </c>
      <c r="AE206" s="33"/>
      <c r="AF206" s="33"/>
      <c r="AG206" s="33" t="str">
        <f>IF(Table_Styles[[#This Row],[MB]]&lt;&gt;"",Table_Styles[[#This Row],[MB]],IF(Table_Styles[[#This Row],[MB Default]]&lt;&gt;"",Table_Styles[[#This Row],[MB Default]],""))</f>
        <v/>
      </c>
      <c r="AH206" s="33"/>
      <c r="AI206" s="33"/>
      <c r="AJ206" s="33" t="str">
        <f>IF(Table_Styles[[#This Row],[ML]]&lt;&gt;"",Table_Styles[[#This Row],[ML]],IF(Table_Styles[[#This Row],[ML Default]]&lt;&gt;"",Table_Styles[[#This Row],[ML Default]],""))</f>
        <v/>
      </c>
      <c r="AK206" s="33"/>
      <c r="AL206" s="33"/>
      <c r="AM206" s="33" t="str">
        <f>IF(Table_Styles[[#This Row],[PT]]&lt;&gt;"",Table_Styles[[#This Row],[PT]],IF(Table_Styles[[#This Row],[PT Default]]&lt;&gt;"",Table_Styles[[#This Row],[PT Default]],""))</f>
        <v/>
      </c>
      <c r="AN206" s="33"/>
      <c r="AO206" s="33"/>
      <c r="AP206" s="33" t="str">
        <f>IF(Table_Styles[[#This Row],[PR]]&lt;&gt;"",Table_Styles[[#This Row],[PR]],IF(Table_Styles[[#This Row],[PR Default]]&lt;&gt;"",Table_Styles[[#This Row],[PR Default]],""))</f>
        <v/>
      </c>
      <c r="AQ206" s="33"/>
      <c r="AR206" s="33"/>
      <c r="AS206" s="33" t="str">
        <f>IF(Table_Styles[[#This Row],[PB]]&lt;&gt;"",Table_Styles[[#This Row],[PB]],IF(Table_Styles[[#This Row],[PB Default]]&lt;&gt;"",Table_Styles[[#This Row],[PB Default]],""))</f>
        <v/>
      </c>
      <c r="AT206" s="33"/>
      <c r="AU206" s="33"/>
      <c r="AV206" s="33" t="str">
        <f>IF(Table_Styles[[#This Row],[PL]]&lt;&gt;"",Table_Styles[[#This Row],[PL]],IF(Table_Styles[[#This Row],[PL Default]]&lt;&gt;"",Table_Styles[[#This Row],[PL Default]],""))</f>
        <v/>
      </c>
      <c r="AW206" s="33"/>
      <c r="AX206" s="33"/>
      <c r="AY206" s="33" t="str">
        <f>IF(Table_Styles[[#This Row],[BT]]&lt;&gt;"",Table_Styles[[#This Row],[BT]],IF(Table_Styles[[#This Row],[BT Default]]&lt;&gt;"",Table_Styles[[#This Row],[BT Default]],""))</f>
        <v/>
      </c>
      <c r="AZ206" s="33"/>
      <c r="BA206" s="33"/>
      <c r="BB206" s="33" t="str">
        <f>IF(Table_Styles[[#This Row],[BR]]&lt;&gt;"",Table_Styles[[#This Row],[BR]],IF(Table_Styles[[#This Row],[BR Default]]&lt;&gt;"",Table_Styles[[#This Row],[BR Default]],""))</f>
        <v/>
      </c>
      <c r="BC206" s="33"/>
      <c r="BD206" s="33"/>
      <c r="BE206" s="33" t="str">
        <f>IF(Table_Styles[[#This Row],[BB]]&lt;&gt;"",Table_Styles[[#This Row],[BB]],IF(Table_Styles[[#This Row],[BB Default]]&lt;&gt;"",Table_Styles[[#This Row],[BB Default]],""))</f>
        <v/>
      </c>
      <c r="BF206" s="33"/>
      <c r="BG206" s="33"/>
      <c r="BH206" s="33" t="str">
        <f>IF(Table_Styles[[#This Row],[BL]]&lt;&gt;"",Table_Styles[[#This Row],[BL]],IF(Table_Styles[[#This Row],[BL Default]]&lt;&gt;"",Table_Styles[[#This Row],[BL Default]],""))</f>
        <v/>
      </c>
      <c r="BI206" s="33"/>
      <c r="BJ206" s="33"/>
      <c r="BK206" s="33" t="str">
        <f>IF(Table_Styles[[#This Row],[Width]]&lt;&gt;"",Table_Styles[[#This Row],[Width]],IF(Table_Styles[[#This Row],[Width Default]]&lt;&gt;"",Table_Styles[[#This Row],[Width Default]],""))</f>
        <v/>
      </c>
      <c r="BL206" s="33"/>
      <c r="BM206" s="33"/>
      <c r="BN206" s="33" t="str">
        <f>IF(Table_Styles[[#This Row],[Height]]&lt;&gt;"",Table_Styles[[#This Row],[Height]],IF(Table_Styles[[#This Row],[Height Default]]&lt;&gt;"",Table_Styles[[#This Row],[Height Default]],""))</f>
        <v/>
      </c>
      <c r="BO206" s="33"/>
      <c r="BP206" s="33"/>
      <c r="BQ206" s="33" t="str">
        <f>IF(Table_Styles[[#This Row],[Top]]&lt;&gt;"",Table_Styles[[#This Row],[Top]],IF(Table_Styles[[#This Row],[Top Default]]&lt;&gt;"",Table_Styles[[#This Row],[Top Default]],""))</f>
        <v/>
      </c>
      <c r="BR206" s="33"/>
      <c r="BS206" s="33"/>
      <c r="BT206" s="33" t="str">
        <f>IF(Table_Styles[[#This Row],[Right]]&lt;&gt;"",Table_Styles[[#This Row],[Right]],IF(Table_Styles[[#This Row],[Right Default]]&lt;&gt;"",Table_Styles[[#This Row],[Right Default]],""))</f>
        <v/>
      </c>
      <c r="BU206" s="33"/>
      <c r="BV206" s="33"/>
      <c r="BW206" s="33" t="str">
        <f>IF(Table_Styles[[#This Row],[Bottom]]&lt;&gt;"",Table_Styles[[#This Row],[Bottom]],IF(Table_Styles[[#This Row],[Bottom Default]]&lt;&gt;"",Table_Styles[[#This Row],[Bottom Default]],""))</f>
        <v/>
      </c>
      <c r="BX206" s="33"/>
      <c r="BY206" s="33"/>
      <c r="BZ206" s="33" t="str">
        <f>IF(Table_Styles[[#This Row],[Left]]&lt;&gt;"",Table_Styles[[#This Row],[Left]],IF(Table_Styles[[#This Row],[Left Default]]&lt;&gt;"",Table_Styles[[#This Row],[Left Default]],""))</f>
        <v/>
      </c>
      <c r="CA206" s="33"/>
      <c r="CB206" s="65" t="str">
        <f>IF(AND(Table_Styles[[#This Row],[Selector]]&lt;&gt;"",Table_Styles[[#This Row],[Font Family Used]]&lt;&gt;"",Table_Styles[[#This Row],[Font Weight Used]]&lt;&gt;""),Table_Styles[[#This Row],[Font Family Used]]&amp;" "&amp;Table_Styles[[#This Row],[Font Weight Used]],"")</f>
        <v/>
      </c>
      <c r="CC206" s="65" t="str">
        <f ca="1">IF(AND(Table_Styles[[#This Row],[Selector]],COUNTIF(OFFSET(CC:CC,0,0,ROW()-1,1),"="&amp;Table_Styles[[#This Row],[Font]])=0),Table_Styles[[#This Row],[Font]],"")</f>
        <v/>
      </c>
      <c r="CD206" s="65" t="str">
        <f ca="1">IF(Table_Styles[[#This Row],[Unique Font]]&lt;&gt;"",
"{""fontFamily"":"""&amp;Table_Styles[[#This Row],[Font Family Used]]&amp;""",""fontWeight"":"&amp;Table_Styles[[#This Row],[Font Weight Used]]&amp;"}","")</f>
        <v/>
      </c>
      <c r="CE206" s="6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06" s="65" t="str">
        <f>IF(AND(Table_Styles[[#This Row],[Selector]]&lt;&gt;"", Table_Styles[[#This Row],[Config Properties]]&lt;&gt;""),
Table_Styles[[#This Row],[Selector]]&amp;" { "&amp;Table_Styles[[#This Row],[Config Properties]]&amp;" }","")</f>
        <v/>
      </c>
      <c r="CG206" s="65" t="str">
        <f xml:space="preserve">
SUBSTITUTE(SUBSTITUTE(SUBSTITUTE(SUBSTITUTE(SUBSTITUTE(SUBSTITUTE(SUBSTITUTE(SUBSTITUTE(Table_Styles[[#This Row],[Config]],
" {","{"),
"{ ","{"),
" }","}"),
"} ","}"),
" ,",","),
", ",","),
" :",":"),
": ",":")</f>
        <v/>
      </c>
    </row>
    <row r="207" spans="2:85" ht="21" customHeight="1">
      <c r="B207" s="44" t="s">
        <v>952</v>
      </c>
      <c r="C207" s="44" t="s">
        <v>955</v>
      </c>
      <c r="D207" s="19"/>
      <c r="E207" s="19"/>
      <c r="F207" s="19" t="str">
        <f>IF(Table_Styles[[#This Row],[Font Family]]&lt;&gt;"",Table_Styles[[#This Row],[Font Family]],IF(Table_Styles[[#This Row],[Font Family Default]]&lt;&gt;"",Table_Styles[[#This Row],[Font Family Default]],""))</f>
        <v/>
      </c>
      <c r="G207" s="19"/>
      <c r="H207" s="19"/>
      <c r="I207" s="19" t="str">
        <f>IF(Table_Styles[[#This Row],[Font Size]]&lt;&gt;"",Table_Styles[[#This Row],[Font Size]],IF(Table_Styles[[#This Row],[Font Size Default]]&lt;&gt;"",Table_Styles[[#This Row],[Font Size Default]],""))</f>
        <v/>
      </c>
      <c r="J207" s="19"/>
      <c r="K207" s="19"/>
      <c r="L207" s="19" t="str">
        <f>IF(Table_Styles[[#This Row],[Font Weight]]&lt;&gt;"",Table_Styles[[#This Row],[Font Weight]],IF(Table_Styles[[#This Row],[Font Weight Default]]&lt;&gt;"",Table_Styles[[#This Row],[Font Weight Default]],""))</f>
        <v/>
      </c>
      <c r="M207" s="19"/>
      <c r="N207" s="19"/>
      <c r="O207" s="19" t="str">
        <f>IF(Table_Styles[[#This Row],[Colour]]&lt;&gt;"",Table_Styles[[#This Row],[Colour]],IF(Table_Styles[[#This Row],[Colour Default]]&lt;&gt;"",Table_Styles[[#This Row],[Colour Default]],""))</f>
        <v/>
      </c>
      <c r="P207" s="19"/>
      <c r="Q207" s="19" t="str">
        <f>Colour_Background_2</f>
        <v>#f5f5f5</v>
      </c>
      <c r="R207" s="19" t="str">
        <f>IF(Table_Styles[[#This Row],[Background]]&lt;&gt;"",Table_Styles[[#This Row],[Background]],IF(Table_Styles[[#This Row],[Background Default]]&lt;&gt;"",Table_Styles[[#This Row],[Background Default]],""))</f>
        <v>#f5f5f5</v>
      </c>
      <c r="S207" s="19"/>
      <c r="T207" s="19"/>
      <c r="U207" s="19" t="str">
        <f>IF(Table_Styles[[#This Row],[Border]]&lt;&gt;"",Table_Styles[[#This Row],[Border]],IF(Table_Styles[[#This Row],[Border Default]]&lt;&gt;"",Table_Styles[[#This Row],[Border Default]],""))</f>
        <v/>
      </c>
      <c r="V207" s="19"/>
      <c r="W207" s="35" t="s">
        <v>345</v>
      </c>
      <c r="X207" s="19" t="str">
        <f>IF(Table_Styles[[#This Row],[Border Radius]]&lt;&gt;"",Table_Styles[[#This Row],[Border Radius]],IF(Table_Styles[[#This Row],[Border Radius Default]]&lt;&gt;"",Table_Styles[[#This Row],[Border Radius Default]],""))</f>
        <v>5px</v>
      </c>
      <c r="Y207" s="19"/>
      <c r="Z207" s="35" t="s">
        <v>341</v>
      </c>
      <c r="AA207" s="19" t="str">
        <f>IF(Table_Styles[[#This Row],[MT]]&lt;&gt;"",Table_Styles[[#This Row],[MT]],IF(Table_Styles[[#This Row],[MT Default]]&lt;&gt;"",Table_Styles[[#This Row],[MT Default]],""))</f>
        <v>24px</v>
      </c>
      <c r="AB207" s="19"/>
      <c r="AC207" s="19"/>
      <c r="AD207" s="19" t="str">
        <f>IF(Table_Styles[[#This Row],[MR]]&lt;&gt;"",Table_Styles[[#This Row],[MR]],IF(Table_Styles[[#This Row],[MR Default]]&lt;&gt;"",Table_Styles[[#This Row],[MR Default]],""))</f>
        <v/>
      </c>
      <c r="AE207" s="19"/>
      <c r="AF207" s="19"/>
      <c r="AG207" s="19" t="str">
        <f>IF(Table_Styles[[#This Row],[MB]]&lt;&gt;"",Table_Styles[[#This Row],[MB]],IF(Table_Styles[[#This Row],[MB Default]]&lt;&gt;"",Table_Styles[[#This Row],[MB Default]],""))</f>
        <v/>
      </c>
      <c r="AH207" s="19"/>
      <c r="AI207" s="19"/>
      <c r="AJ207" s="19" t="str">
        <f>IF(Table_Styles[[#This Row],[ML]]&lt;&gt;"",Table_Styles[[#This Row],[ML]],IF(Table_Styles[[#This Row],[ML Default]]&lt;&gt;"",Table_Styles[[#This Row],[ML Default]],""))</f>
        <v/>
      </c>
      <c r="AK207" s="19"/>
      <c r="AL207" s="35" t="s">
        <v>406</v>
      </c>
      <c r="AM207" s="19" t="str">
        <f>IF(Table_Styles[[#This Row],[PT]]&lt;&gt;"",Table_Styles[[#This Row],[PT]],IF(Table_Styles[[#This Row],[PT Default]]&lt;&gt;"",Table_Styles[[#This Row],[PT Default]],""))</f>
        <v>16px</v>
      </c>
      <c r="AN207" s="19"/>
      <c r="AO207" s="35" t="s">
        <v>406</v>
      </c>
      <c r="AP207" s="19" t="str">
        <f>IF(Table_Styles[[#This Row],[PR]]&lt;&gt;"",Table_Styles[[#This Row],[PR]],IF(Table_Styles[[#This Row],[PR Default]]&lt;&gt;"",Table_Styles[[#This Row],[PR Default]],""))</f>
        <v>16px</v>
      </c>
      <c r="AQ207" s="19"/>
      <c r="AR207" s="35" t="s">
        <v>406</v>
      </c>
      <c r="AS207" s="19" t="str">
        <f>IF(Table_Styles[[#This Row],[PB]]&lt;&gt;"",Table_Styles[[#This Row],[PB]],IF(Table_Styles[[#This Row],[PB Default]]&lt;&gt;"",Table_Styles[[#This Row],[PB Default]],""))</f>
        <v>16px</v>
      </c>
      <c r="AT207" s="19"/>
      <c r="AU207" s="35" t="s">
        <v>406</v>
      </c>
      <c r="AV207" s="19" t="str">
        <f>IF(Table_Styles[[#This Row],[PL]]&lt;&gt;"",Table_Styles[[#This Row],[PL]],IF(Table_Styles[[#This Row],[PL Default]]&lt;&gt;"",Table_Styles[[#This Row],[PL Default]],""))</f>
        <v>16px</v>
      </c>
      <c r="AW207" s="19"/>
      <c r="AX207" s="19"/>
      <c r="AY207" s="19" t="str">
        <f>IF(Table_Styles[[#This Row],[BT]]&lt;&gt;"",Table_Styles[[#This Row],[BT]],IF(Table_Styles[[#This Row],[BT Default]]&lt;&gt;"",Table_Styles[[#This Row],[BT Default]],""))</f>
        <v/>
      </c>
      <c r="AZ207" s="19"/>
      <c r="BA207" s="19"/>
      <c r="BB207" s="19" t="str">
        <f>IF(Table_Styles[[#This Row],[BR]]&lt;&gt;"",Table_Styles[[#This Row],[BR]],IF(Table_Styles[[#This Row],[BR Default]]&lt;&gt;"",Table_Styles[[#This Row],[BR Default]],""))</f>
        <v/>
      </c>
      <c r="BC207" s="19"/>
      <c r="BD207" s="19"/>
      <c r="BE207" s="19" t="str">
        <f>IF(Table_Styles[[#This Row],[BB]]&lt;&gt;"",Table_Styles[[#This Row],[BB]],IF(Table_Styles[[#This Row],[BB Default]]&lt;&gt;"",Table_Styles[[#This Row],[BB Default]],""))</f>
        <v/>
      </c>
      <c r="BF207" s="19"/>
      <c r="BG207" s="19"/>
      <c r="BH207" s="19" t="str">
        <f>IF(Table_Styles[[#This Row],[BL]]&lt;&gt;"",Table_Styles[[#This Row],[BL]],IF(Table_Styles[[#This Row],[BL Default]]&lt;&gt;"",Table_Styles[[#This Row],[BL Default]],""))</f>
        <v/>
      </c>
      <c r="BI207" s="19"/>
      <c r="BJ207" s="41"/>
      <c r="BK207" s="19" t="str">
        <f>IF(Table_Styles[[#This Row],[Width]]&lt;&gt;"",Table_Styles[[#This Row],[Width]],IF(Table_Styles[[#This Row],[Width Default]]&lt;&gt;"",Table_Styles[[#This Row],[Width Default]],""))</f>
        <v/>
      </c>
      <c r="BL207" s="19"/>
      <c r="BM207" s="19"/>
      <c r="BN207" s="19" t="str">
        <f>IF(Table_Styles[[#This Row],[Height]]&lt;&gt;"",Table_Styles[[#This Row],[Height]],IF(Table_Styles[[#This Row],[Height Default]]&lt;&gt;"",Table_Styles[[#This Row],[Height Default]],""))</f>
        <v/>
      </c>
      <c r="BO207" s="19"/>
      <c r="BP207" s="19"/>
      <c r="BQ207" s="19" t="str">
        <f>IF(Table_Styles[[#This Row],[Top]]&lt;&gt;"",Table_Styles[[#This Row],[Top]],IF(Table_Styles[[#This Row],[Top Default]]&lt;&gt;"",Table_Styles[[#This Row],[Top Default]],""))</f>
        <v/>
      </c>
      <c r="BR207" s="19"/>
      <c r="BS207" s="19"/>
      <c r="BT207" s="19" t="str">
        <f>IF(Table_Styles[[#This Row],[Right]]&lt;&gt;"",Table_Styles[[#This Row],[Right]],IF(Table_Styles[[#This Row],[Right Default]]&lt;&gt;"",Table_Styles[[#This Row],[Right Default]],""))</f>
        <v/>
      </c>
      <c r="BU207" s="19"/>
      <c r="BV207" s="19"/>
      <c r="BW207" s="19" t="str">
        <f>IF(Table_Styles[[#This Row],[Bottom]]&lt;&gt;"",Table_Styles[[#This Row],[Bottom]],IF(Table_Styles[[#This Row],[Bottom Default]]&lt;&gt;"",Table_Styles[[#This Row],[Bottom Default]],""))</f>
        <v/>
      </c>
      <c r="BX207" s="19"/>
      <c r="BY207" s="19"/>
      <c r="BZ207" s="19" t="str">
        <f>IF(Table_Styles[[#This Row],[Left]]&lt;&gt;"",Table_Styles[[#This Row],[Left]],IF(Table_Styles[[#This Row],[Left Default]]&lt;&gt;"",Table_Styles[[#This Row],[Left Default]],""))</f>
        <v/>
      </c>
      <c r="CA207" s="19" t="s">
        <v>890</v>
      </c>
      <c r="CB207" s="22" t="str">
        <f>IF(AND(Table_Styles[[#This Row],[Selector]]&lt;&gt;"",Table_Styles[[#This Row],[Font Family Used]]&lt;&gt;"",Table_Styles[[#This Row],[Font Weight Used]]&lt;&gt;""),Table_Styles[[#This Row],[Font Family Used]]&amp;" "&amp;Table_Styles[[#This Row],[Font Weight Used]],"")</f>
        <v/>
      </c>
      <c r="CC207" s="22" t="str">
        <f ca="1">IF(AND(Table_Styles[[#This Row],[Selector]],COUNTIF(OFFSET(CC:CC,0,0,ROW()-1,1),"="&amp;Table_Styles[[#This Row],[Font]])=0),Table_Styles[[#This Row],[Font]],"")</f>
        <v/>
      </c>
      <c r="CD207" s="22" t="str">
        <f ca="1">IF(Table_Styles[[#This Row],[Unique Font]]&lt;&gt;"",
"{""fontFamily"":"""&amp;Table_Styles[[#This Row],[Font Family Used]]&amp;""",""fontWeight"":"&amp;Table_Styles[[#This Row],[Font Weight Used]]&amp;"}","")</f>
        <v/>
      </c>
      <c r="CE207"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#f5f5f5;border-radius: 5px;margin-top: 24px;padding-top: 16px;padding-right: 16px;padding-bottom: 16px;padding-left: 16px;box-shadow: 0 1px 3px rgba(0,0,0,0.12), 0 1px 2px rgba(0,0,0,0.24);</v>
      </c>
      <c r="CF207" s="22" t="str">
        <f>IF(AND(Table_Styles[[#This Row],[Selector]]&lt;&gt;"", Table_Styles[[#This Row],[Config Properties]]&lt;&gt;""),
Table_Styles[[#This Row],[Selector]]&amp;" { "&amp;Table_Styles[[#This Row],[Config Properties]]&amp;" }","")</f>
        <v>.card { background: #f5f5f5;border-radius: 5px;margin-top: 24px;padding-top: 16px;padding-right: 16px;padding-bottom: 16px;padding-left: 16px;box-shadow: 0 1px 3px rgba(0,0,0,0.12), 0 1px 2px rgba(0,0,0,0.24); }</v>
      </c>
      <c r="CG207" s="22" t="str">
        <f xml:space="preserve">
SUBSTITUTE(SUBSTITUTE(SUBSTITUTE(SUBSTITUTE(SUBSTITUTE(SUBSTITUTE(SUBSTITUTE(SUBSTITUTE(Table_Styles[[#This Row],[Config]],
" {","{"),
"{ ","{"),
" }","}"),
"} ","}"),
" ,",","),
", ",","),
" :",":"),
": ",":")</f>
        <v>.card{background:#f5f5f5;border-radius:5px;margin-top:24px;padding-top:16px;padding-right:16px;padding-bottom:16px;padding-left:16px;box-shadow:0 1px 3px rgba(0,0,0,0.12),0 1px 2px rgba(0,0,0,0.24);}</v>
      </c>
    </row>
    <row r="208" spans="2:85" ht="21" customHeight="1">
      <c r="B208" s="44" t="s">
        <v>953</v>
      </c>
      <c r="C208" s="44" t="s">
        <v>956</v>
      </c>
      <c r="D208" s="19"/>
      <c r="E208" s="19"/>
      <c r="F208" s="19" t="str">
        <f>IF(Table_Styles[[#This Row],[Font Family]]&lt;&gt;"",Table_Styles[[#This Row],[Font Family]],IF(Table_Styles[[#This Row],[Font Family Default]]&lt;&gt;"",Table_Styles[[#This Row],[Font Family Default]],""))</f>
        <v/>
      </c>
      <c r="G208" s="19"/>
      <c r="H208" s="19"/>
      <c r="I208" s="19" t="str">
        <f>IF(Table_Styles[[#This Row],[Font Size]]&lt;&gt;"",Table_Styles[[#This Row],[Font Size]],IF(Table_Styles[[#This Row],[Font Size Default]]&lt;&gt;"",Table_Styles[[#This Row],[Font Size Default]],""))</f>
        <v/>
      </c>
      <c r="J208" s="19"/>
      <c r="K208" s="19"/>
      <c r="L208" s="19" t="str">
        <f>IF(Table_Styles[[#This Row],[Font Weight]]&lt;&gt;"",Table_Styles[[#This Row],[Font Weight]],IF(Table_Styles[[#This Row],[Font Weight Default]]&lt;&gt;"",Table_Styles[[#This Row],[Font Weight Default]],""))</f>
        <v/>
      </c>
      <c r="M208" s="19"/>
      <c r="N208" s="19"/>
      <c r="O208" s="19" t="str">
        <f>IF(Table_Styles[[#This Row],[Colour]]&lt;&gt;"",Table_Styles[[#This Row],[Colour]],IF(Table_Styles[[#This Row],[Colour Default]]&lt;&gt;"",Table_Styles[[#This Row],[Colour Default]],""))</f>
        <v/>
      </c>
      <c r="P208" s="19"/>
      <c r="Q208" s="19"/>
      <c r="R208" s="19" t="str">
        <f>IF(Table_Styles[[#This Row],[Background]]&lt;&gt;"",Table_Styles[[#This Row],[Background]],IF(Table_Styles[[#This Row],[Background Default]]&lt;&gt;"",Table_Styles[[#This Row],[Background Default]],""))</f>
        <v/>
      </c>
      <c r="S208" s="19"/>
      <c r="T208" s="19"/>
      <c r="U208" s="19" t="str">
        <f>IF(Table_Styles[[#This Row],[Border]]&lt;&gt;"",Table_Styles[[#This Row],[Border]],IF(Table_Styles[[#This Row],[Border Default]]&lt;&gt;"",Table_Styles[[#This Row],[Border Default]],""))</f>
        <v/>
      </c>
      <c r="V208" s="19"/>
      <c r="W208" s="19"/>
      <c r="X208" s="19" t="str">
        <f>IF(Table_Styles[[#This Row],[Border Radius]]&lt;&gt;"",Table_Styles[[#This Row],[Border Radius]],IF(Table_Styles[[#This Row],[Border Radius Default]]&lt;&gt;"",Table_Styles[[#This Row],[Border Radius Default]],""))</f>
        <v/>
      </c>
      <c r="Y208" s="19"/>
      <c r="Z208" s="19">
        <v>0</v>
      </c>
      <c r="AA208" s="19">
        <f>IF(Table_Styles[[#This Row],[MT]]&lt;&gt;"",Table_Styles[[#This Row],[MT]],IF(Table_Styles[[#This Row],[MT Default]]&lt;&gt;"",Table_Styles[[#This Row],[MT Default]],""))</f>
        <v>0</v>
      </c>
      <c r="AB208" s="19"/>
      <c r="AC208" s="19"/>
      <c r="AD208" s="19" t="str">
        <f>IF(Table_Styles[[#This Row],[MR]]&lt;&gt;"",Table_Styles[[#This Row],[MR]],IF(Table_Styles[[#This Row],[MR Default]]&lt;&gt;"",Table_Styles[[#This Row],[MR Default]],""))</f>
        <v/>
      </c>
      <c r="AE208" s="19"/>
      <c r="AF208" s="19"/>
      <c r="AG208" s="19" t="str">
        <f>IF(Table_Styles[[#This Row],[MB]]&lt;&gt;"",Table_Styles[[#This Row],[MB]],IF(Table_Styles[[#This Row],[MB Default]]&lt;&gt;"",Table_Styles[[#This Row],[MB Default]],""))</f>
        <v/>
      </c>
      <c r="AH208" s="19"/>
      <c r="AI208" s="19"/>
      <c r="AJ208" s="19" t="str">
        <f>IF(Table_Styles[[#This Row],[ML]]&lt;&gt;"",Table_Styles[[#This Row],[ML]],IF(Table_Styles[[#This Row],[ML Default]]&lt;&gt;"",Table_Styles[[#This Row],[ML Default]],""))</f>
        <v/>
      </c>
      <c r="AK208" s="19"/>
      <c r="AL208" s="19"/>
      <c r="AM208" s="19" t="str">
        <f>IF(Table_Styles[[#This Row],[PT]]&lt;&gt;"",Table_Styles[[#This Row],[PT]],IF(Table_Styles[[#This Row],[PT Default]]&lt;&gt;"",Table_Styles[[#This Row],[PT Default]],""))</f>
        <v/>
      </c>
      <c r="AN208" s="19"/>
      <c r="AO208" s="19"/>
      <c r="AP208" s="19" t="str">
        <f>IF(Table_Styles[[#This Row],[PR]]&lt;&gt;"",Table_Styles[[#This Row],[PR]],IF(Table_Styles[[#This Row],[PR Default]]&lt;&gt;"",Table_Styles[[#This Row],[PR Default]],""))</f>
        <v/>
      </c>
      <c r="AQ208" s="19"/>
      <c r="AR208" s="19"/>
      <c r="AS208" s="19" t="str">
        <f>IF(Table_Styles[[#This Row],[PB]]&lt;&gt;"",Table_Styles[[#This Row],[PB]],IF(Table_Styles[[#This Row],[PB Default]]&lt;&gt;"",Table_Styles[[#This Row],[PB Default]],""))</f>
        <v/>
      </c>
      <c r="AT208" s="19"/>
      <c r="AU208" s="19"/>
      <c r="AV208" s="19" t="str">
        <f>IF(Table_Styles[[#This Row],[PL]]&lt;&gt;"",Table_Styles[[#This Row],[PL]],IF(Table_Styles[[#This Row],[PL Default]]&lt;&gt;"",Table_Styles[[#This Row],[PL Default]],""))</f>
        <v/>
      </c>
      <c r="AW208" s="19"/>
      <c r="AX208" s="19"/>
      <c r="AY208" s="19" t="str">
        <f>IF(Table_Styles[[#This Row],[BT]]&lt;&gt;"",Table_Styles[[#This Row],[BT]],IF(Table_Styles[[#This Row],[BT Default]]&lt;&gt;"",Table_Styles[[#This Row],[BT Default]],""))</f>
        <v/>
      </c>
      <c r="AZ208" s="19"/>
      <c r="BA208" s="19"/>
      <c r="BB208" s="19" t="str">
        <f>IF(Table_Styles[[#This Row],[BR]]&lt;&gt;"",Table_Styles[[#This Row],[BR]],IF(Table_Styles[[#This Row],[BR Default]]&lt;&gt;"",Table_Styles[[#This Row],[BR Default]],""))</f>
        <v/>
      </c>
      <c r="BC208" s="19"/>
      <c r="BD208" s="19"/>
      <c r="BE208" s="19" t="str">
        <f>IF(Table_Styles[[#This Row],[BB]]&lt;&gt;"",Table_Styles[[#This Row],[BB]],IF(Table_Styles[[#This Row],[BB Default]]&lt;&gt;"",Table_Styles[[#This Row],[BB Default]],""))</f>
        <v/>
      </c>
      <c r="BF208" s="19"/>
      <c r="BG208" s="19"/>
      <c r="BH208" s="19" t="str">
        <f>IF(Table_Styles[[#This Row],[BL]]&lt;&gt;"",Table_Styles[[#This Row],[BL]],IF(Table_Styles[[#This Row],[BL Default]]&lt;&gt;"",Table_Styles[[#This Row],[BL Default]],""))</f>
        <v/>
      </c>
      <c r="BI208" s="19"/>
      <c r="BJ208" s="41"/>
      <c r="BK208" s="19" t="str">
        <f>IF(Table_Styles[[#This Row],[Width]]&lt;&gt;"",Table_Styles[[#This Row],[Width]],IF(Table_Styles[[#This Row],[Width Default]]&lt;&gt;"",Table_Styles[[#This Row],[Width Default]],""))</f>
        <v/>
      </c>
      <c r="BL208" s="19"/>
      <c r="BM208" s="19"/>
      <c r="BN208" s="19" t="str">
        <f>IF(Table_Styles[[#This Row],[Height]]&lt;&gt;"",Table_Styles[[#This Row],[Height]],IF(Table_Styles[[#This Row],[Height Default]]&lt;&gt;"",Table_Styles[[#This Row],[Height Default]],""))</f>
        <v/>
      </c>
      <c r="BO208" s="19"/>
      <c r="BP208" s="19"/>
      <c r="BQ208" s="19" t="str">
        <f>IF(Table_Styles[[#This Row],[Top]]&lt;&gt;"",Table_Styles[[#This Row],[Top]],IF(Table_Styles[[#This Row],[Top Default]]&lt;&gt;"",Table_Styles[[#This Row],[Top Default]],""))</f>
        <v/>
      </c>
      <c r="BR208" s="19"/>
      <c r="BS208" s="19"/>
      <c r="BT208" s="19" t="str">
        <f>IF(Table_Styles[[#This Row],[Right]]&lt;&gt;"",Table_Styles[[#This Row],[Right]],IF(Table_Styles[[#This Row],[Right Default]]&lt;&gt;"",Table_Styles[[#This Row],[Right Default]],""))</f>
        <v/>
      </c>
      <c r="BU208" s="19"/>
      <c r="BV208" s="19"/>
      <c r="BW208" s="19" t="str">
        <f>IF(Table_Styles[[#This Row],[Bottom]]&lt;&gt;"",Table_Styles[[#This Row],[Bottom]],IF(Table_Styles[[#This Row],[Bottom Default]]&lt;&gt;"",Table_Styles[[#This Row],[Bottom Default]],""))</f>
        <v/>
      </c>
      <c r="BX208" s="19"/>
      <c r="BY208" s="19"/>
      <c r="BZ208" s="19" t="str">
        <f>IF(Table_Styles[[#This Row],[Left]]&lt;&gt;"",Table_Styles[[#This Row],[Left]],IF(Table_Styles[[#This Row],[Left Default]]&lt;&gt;"",Table_Styles[[#This Row],[Left Default]],""))</f>
        <v/>
      </c>
      <c r="CA208" s="19"/>
      <c r="CB208" s="22" t="str">
        <f>IF(AND(Table_Styles[[#This Row],[Selector]]&lt;&gt;"",Table_Styles[[#This Row],[Font Family Used]]&lt;&gt;"",Table_Styles[[#This Row],[Font Weight Used]]&lt;&gt;""),Table_Styles[[#This Row],[Font Family Used]]&amp;" "&amp;Table_Styles[[#This Row],[Font Weight Used]],"")</f>
        <v/>
      </c>
      <c r="CC208" s="22" t="str">
        <f ca="1">IF(AND(Table_Styles[[#This Row],[Selector]],COUNTIF(OFFSET(CC:CC,0,0,ROW()-1,1),"="&amp;Table_Styles[[#This Row],[Font]])=0),Table_Styles[[#This Row],[Font]],"")</f>
        <v/>
      </c>
      <c r="CD208" s="22" t="str">
        <f ca="1">IF(Table_Styles[[#This Row],[Unique Font]]&lt;&gt;"",
"{""fontFamily"":"""&amp;Table_Styles[[#This Row],[Font Family Used]]&amp;""",""fontWeight"":"&amp;Table_Styles[[#This Row],[Font Weight Used]]&amp;"}","")</f>
        <v/>
      </c>
      <c r="CE20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v>
      </c>
      <c r="CF208" s="22" t="str">
        <f>IF(AND(Table_Styles[[#This Row],[Selector]]&lt;&gt;"", Table_Styles[[#This Row],[Config Properties]]&lt;&gt;""),
Table_Styles[[#This Row],[Selector]]&amp;" { "&amp;Table_Styles[[#This Row],[Config Properties]]&amp;" }","")</f>
        <v>.card h3 { margin-top: 0 }</v>
      </c>
      <c r="CG208" s="22" t="str">
        <f xml:space="preserve">
SUBSTITUTE(SUBSTITUTE(SUBSTITUTE(SUBSTITUTE(SUBSTITUTE(SUBSTITUTE(SUBSTITUTE(SUBSTITUTE(Table_Styles[[#This Row],[Config]],
" {","{"),
"{ ","{"),
" }","}"),
"} ","}"),
" ,",","),
", ",","),
" :",":"),
": ",":")</f>
        <v>.card h3{margin-top:0}</v>
      </c>
    </row>
    <row r="209" spans="2:85" ht="21" customHeight="1">
      <c r="B209" s="44" t="s">
        <v>954</v>
      </c>
      <c r="C209" s="44" t="s">
        <v>957</v>
      </c>
      <c r="D209" s="19"/>
      <c r="E209" s="19"/>
      <c r="F209" s="19" t="str">
        <f>IF(Table_Styles[[#This Row],[Font Family]]&lt;&gt;"",Table_Styles[[#This Row],[Font Family]],IF(Table_Styles[[#This Row],[Font Family Default]]&lt;&gt;"",Table_Styles[[#This Row],[Font Family Default]],""))</f>
        <v/>
      </c>
      <c r="G209" s="19"/>
      <c r="H209" s="19"/>
      <c r="I209" s="19" t="str">
        <f>IF(Table_Styles[[#This Row],[Font Size]]&lt;&gt;"",Table_Styles[[#This Row],[Font Size]],IF(Table_Styles[[#This Row],[Font Size Default]]&lt;&gt;"",Table_Styles[[#This Row],[Font Size Default]],""))</f>
        <v/>
      </c>
      <c r="J209" s="19"/>
      <c r="K209" s="19"/>
      <c r="L209" s="19" t="str">
        <f>IF(Table_Styles[[#This Row],[Font Weight]]&lt;&gt;"",Table_Styles[[#This Row],[Font Weight]],IF(Table_Styles[[#This Row],[Font Weight Default]]&lt;&gt;"",Table_Styles[[#This Row],[Font Weight Default]],""))</f>
        <v/>
      </c>
      <c r="M209" s="19"/>
      <c r="N209" s="19"/>
      <c r="O209" s="19" t="str">
        <f>IF(Table_Styles[[#This Row],[Colour]]&lt;&gt;"",Table_Styles[[#This Row],[Colour]],IF(Table_Styles[[#This Row],[Colour Default]]&lt;&gt;"",Table_Styles[[#This Row],[Colour Default]],""))</f>
        <v/>
      </c>
      <c r="P209" s="19"/>
      <c r="Q209" s="19"/>
      <c r="R209" s="19" t="str">
        <f>IF(Table_Styles[[#This Row],[Background]]&lt;&gt;"",Table_Styles[[#This Row],[Background]],IF(Table_Styles[[#This Row],[Background Default]]&lt;&gt;"",Table_Styles[[#This Row],[Background Default]],""))</f>
        <v/>
      </c>
      <c r="S209" s="19"/>
      <c r="T209" s="19"/>
      <c r="U209" s="19" t="str">
        <f>IF(Table_Styles[[#This Row],[Border]]&lt;&gt;"",Table_Styles[[#This Row],[Border]],IF(Table_Styles[[#This Row],[Border Default]]&lt;&gt;"",Table_Styles[[#This Row],[Border Default]],""))</f>
        <v/>
      </c>
      <c r="V209" s="19"/>
      <c r="W209" s="19"/>
      <c r="X209" s="19" t="str">
        <f>IF(Table_Styles[[#This Row],[Border Radius]]&lt;&gt;"",Table_Styles[[#This Row],[Border Radius]],IF(Table_Styles[[#This Row],[Border Radius Default]]&lt;&gt;"",Table_Styles[[#This Row],[Border Radius Default]],""))</f>
        <v/>
      </c>
      <c r="Y209" s="19"/>
      <c r="Z209" s="19"/>
      <c r="AA209" s="19" t="str">
        <f>IF(Table_Styles[[#This Row],[MT]]&lt;&gt;"",Table_Styles[[#This Row],[MT]],IF(Table_Styles[[#This Row],[MT Default]]&lt;&gt;"",Table_Styles[[#This Row],[MT Default]],""))</f>
        <v/>
      </c>
      <c r="AB209" s="19"/>
      <c r="AC209" s="19"/>
      <c r="AD209" s="19" t="str">
        <f>IF(Table_Styles[[#This Row],[MR]]&lt;&gt;"",Table_Styles[[#This Row],[MR]],IF(Table_Styles[[#This Row],[MR Default]]&lt;&gt;"",Table_Styles[[#This Row],[MR Default]],""))</f>
        <v/>
      </c>
      <c r="AE209" s="19"/>
      <c r="AF209" s="19"/>
      <c r="AG209" s="19" t="str">
        <f>IF(Table_Styles[[#This Row],[MB]]&lt;&gt;"",Table_Styles[[#This Row],[MB]],IF(Table_Styles[[#This Row],[MB Default]]&lt;&gt;"",Table_Styles[[#This Row],[MB Default]],""))</f>
        <v/>
      </c>
      <c r="AH209" s="19"/>
      <c r="AI209" s="19"/>
      <c r="AJ209" s="19" t="str">
        <f>IF(Table_Styles[[#This Row],[ML]]&lt;&gt;"",Table_Styles[[#This Row],[ML]],IF(Table_Styles[[#This Row],[ML Default]]&lt;&gt;"",Table_Styles[[#This Row],[ML Default]],""))</f>
        <v/>
      </c>
      <c r="AK209" s="19"/>
      <c r="AL209" s="19"/>
      <c r="AM209" s="19" t="str">
        <f>IF(Table_Styles[[#This Row],[PT]]&lt;&gt;"",Table_Styles[[#This Row],[PT]],IF(Table_Styles[[#This Row],[PT Default]]&lt;&gt;"",Table_Styles[[#This Row],[PT Default]],""))</f>
        <v/>
      </c>
      <c r="AN209" s="19"/>
      <c r="AO209" s="19"/>
      <c r="AP209" s="19" t="str">
        <f>IF(Table_Styles[[#This Row],[PR]]&lt;&gt;"",Table_Styles[[#This Row],[PR]],IF(Table_Styles[[#This Row],[PR Default]]&lt;&gt;"",Table_Styles[[#This Row],[PR Default]],""))</f>
        <v/>
      </c>
      <c r="AQ209" s="19"/>
      <c r="AR209" s="19"/>
      <c r="AS209" s="19" t="str">
        <f>IF(Table_Styles[[#This Row],[PB]]&lt;&gt;"",Table_Styles[[#This Row],[PB]],IF(Table_Styles[[#This Row],[PB Default]]&lt;&gt;"",Table_Styles[[#This Row],[PB Default]],""))</f>
        <v/>
      </c>
      <c r="AT209" s="19"/>
      <c r="AU209" s="19"/>
      <c r="AV209" s="19" t="str">
        <f>IF(Table_Styles[[#This Row],[PL]]&lt;&gt;"",Table_Styles[[#This Row],[PL]],IF(Table_Styles[[#This Row],[PL Default]]&lt;&gt;"",Table_Styles[[#This Row],[PL Default]],""))</f>
        <v/>
      </c>
      <c r="AW209" s="19"/>
      <c r="AX209" s="19"/>
      <c r="AY209" s="19" t="str">
        <f>IF(Table_Styles[[#This Row],[BT]]&lt;&gt;"",Table_Styles[[#This Row],[BT]],IF(Table_Styles[[#This Row],[BT Default]]&lt;&gt;"",Table_Styles[[#This Row],[BT Default]],""))</f>
        <v/>
      </c>
      <c r="AZ209" s="19"/>
      <c r="BA209" s="19"/>
      <c r="BB209" s="19" t="str">
        <f>IF(Table_Styles[[#This Row],[BR]]&lt;&gt;"",Table_Styles[[#This Row],[BR]],IF(Table_Styles[[#This Row],[BR Default]]&lt;&gt;"",Table_Styles[[#This Row],[BR Default]],""))</f>
        <v/>
      </c>
      <c r="BC209" s="19"/>
      <c r="BD209" s="19"/>
      <c r="BE209" s="19" t="str">
        <f>IF(Table_Styles[[#This Row],[BB]]&lt;&gt;"",Table_Styles[[#This Row],[BB]],IF(Table_Styles[[#This Row],[BB Default]]&lt;&gt;"",Table_Styles[[#This Row],[BB Default]],""))</f>
        <v/>
      </c>
      <c r="BF209" s="19"/>
      <c r="BG209" s="19"/>
      <c r="BH209" s="19" t="str">
        <f>IF(Table_Styles[[#This Row],[BL]]&lt;&gt;"",Table_Styles[[#This Row],[BL]],IF(Table_Styles[[#This Row],[BL Default]]&lt;&gt;"",Table_Styles[[#This Row],[BL Default]],""))</f>
        <v/>
      </c>
      <c r="BI209" s="19"/>
      <c r="BJ209" s="41"/>
      <c r="BK209" s="19" t="str">
        <f>IF(Table_Styles[[#This Row],[Width]]&lt;&gt;"",Table_Styles[[#This Row],[Width]],IF(Table_Styles[[#This Row],[Width Default]]&lt;&gt;"",Table_Styles[[#This Row],[Width Default]],""))</f>
        <v/>
      </c>
      <c r="BL209" s="19"/>
      <c r="BM209" s="19"/>
      <c r="BN209" s="19" t="str">
        <f>IF(Table_Styles[[#This Row],[Height]]&lt;&gt;"",Table_Styles[[#This Row],[Height]],IF(Table_Styles[[#This Row],[Height Default]]&lt;&gt;"",Table_Styles[[#This Row],[Height Default]],""))</f>
        <v/>
      </c>
      <c r="BO209" s="19"/>
      <c r="BP209" s="19"/>
      <c r="BQ209" s="19" t="str">
        <f>IF(Table_Styles[[#This Row],[Top]]&lt;&gt;"",Table_Styles[[#This Row],[Top]],IF(Table_Styles[[#This Row],[Top Default]]&lt;&gt;"",Table_Styles[[#This Row],[Top Default]],""))</f>
        <v/>
      </c>
      <c r="BR209" s="19"/>
      <c r="BS209" s="19"/>
      <c r="BT209" s="19" t="str">
        <f>IF(Table_Styles[[#This Row],[Right]]&lt;&gt;"",Table_Styles[[#This Row],[Right]],IF(Table_Styles[[#This Row],[Right Default]]&lt;&gt;"",Table_Styles[[#This Row],[Right Default]],""))</f>
        <v/>
      </c>
      <c r="BU209" s="19"/>
      <c r="BV209" s="19"/>
      <c r="BW209" s="19" t="str">
        <f>IF(Table_Styles[[#This Row],[Bottom]]&lt;&gt;"",Table_Styles[[#This Row],[Bottom]],IF(Table_Styles[[#This Row],[Bottom Default]]&lt;&gt;"",Table_Styles[[#This Row],[Bottom Default]],""))</f>
        <v/>
      </c>
      <c r="BX209" s="19"/>
      <c r="BY209" s="19"/>
      <c r="BZ209" s="19" t="str">
        <f>IF(Table_Styles[[#This Row],[Left]]&lt;&gt;"",Table_Styles[[#This Row],[Left]],IF(Table_Styles[[#This Row],[Left Default]]&lt;&gt;"",Table_Styles[[#This Row],[Left Default]],""))</f>
        <v/>
      </c>
      <c r="CA209" s="19"/>
      <c r="CB209" s="22" t="str">
        <f>IF(AND(Table_Styles[[#This Row],[Selector]]&lt;&gt;"",Table_Styles[[#This Row],[Font Family Used]]&lt;&gt;"",Table_Styles[[#This Row],[Font Weight Used]]&lt;&gt;""),Table_Styles[[#This Row],[Font Family Used]]&amp;" "&amp;Table_Styles[[#This Row],[Font Weight Used]],"")</f>
        <v/>
      </c>
      <c r="CC209" s="22" t="str">
        <f ca="1">IF(AND(Table_Styles[[#This Row],[Selector]],COUNTIF(OFFSET(CC:CC,0,0,ROW()-1,1),"="&amp;Table_Styles[[#This Row],[Font]])=0),Table_Styles[[#This Row],[Font]],"")</f>
        <v/>
      </c>
      <c r="CD209" s="22" t="str">
        <f ca="1">IF(Table_Styles[[#This Row],[Unique Font]]&lt;&gt;"",
"{""fontFamily"":"""&amp;Table_Styles[[#This Row],[Font Family Used]]&amp;""",""fontWeight"":"&amp;Table_Styles[[#This Row],[Font Weight Used]]&amp;"}","")</f>
        <v/>
      </c>
      <c r="CE20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09" s="22" t="str">
        <f>IF(AND(Table_Styles[[#This Row],[Selector]]&lt;&gt;"", Table_Styles[[#This Row],[Config Properties]]&lt;&gt;""),
Table_Styles[[#This Row],[Selector]]&amp;" { "&amp;Table_Styles[[#This Row],[Config Properties]]&amp;" }","")</f>
        <v/>
      </c>
      <c r="CG209" s="22" t="str">
        <f xml:space="preserve">
SUBSTITUTE(SUBSTITUTE(SUBSTITUTE(SUBSTITUTE(SUBSTITUTE(SUBSTITUTE(SUBSTITUTE(SUBSTITUTE(Table_Styles[[#This Row],[Config]],
" {","{"),
"{ ","{"),
" }","}"),
"} ","}"),
" ,",","),
", ",","),
" :",":"),
": ",":")</f>
        <v/>
      </c>
    </row>
    <row r="210" spans="2:85" ht="29.25" thickBot="1">
      <c r="B210" s="3" t="s">
        <v>475</v>
      </c>
      <c r="C210" s="3"/>
      <c r="D210" s="3"/>
      <c r="E210" s="3"/>
      <c r="F210" s="3" t="str">
        <f>IF(Table_Styles[[#This Row],[Font Family]]&lt;&gt;"",Table_Styles[[#This Row],[Font Family]],IF(Table_Styles[[#This Row],[Font Family Default]]&lt;&gt;"",Table_Styles[[#This Row],[Font Family Default]],""))</f>
        <v/>
      </c>
      <c r="G210" s="3"/>
      <c r="H210" s="3"/>
      <c r="I210" s="3" t="str">
        <f>IF(Table_Styles[[#This Row],[Font Size]]&lt;&gt;"",Table_Styles[[#This Row],[Font Size]],IF(Table_Styles[[#This Row],[Font Size Default]]&lt;&gt;"",Table_Styles[[#This Row],[Font Size Default]],""))</f>
        <v/>
      </c>
      <c r="J210" s="3"/>
      <c r="K210" s="3"/>
      <c r="L210" s="3" t="str">
        <f>IF(Table_Styles[[#This Row],[Font Weight]]&lt;&gt;"",Table_Styles[[#This Row],[Font Weight]],IF(Table_Styles[[#This Row],[Font Weight Default]]&lt;&gt;"",Table_Styles[[#This Row],[Font Weight Default]],""))</f>
        <v/>
      </c>
      <c r="M210" s="3"/>
      <c r="N210" s="3"/>
      <c r="O210" s="3" t="str">
        <f>IF(Table_Styles[[#This Row],[Colour]]&lt;&gt;"",Table_Styles[[#This Row],[Colour]],IF(Table_Styles[[#This Row],[Colour Default]]&lt;&gt;"",Table_Styles[[#This Row],[Colour Default]],""))</f>
        <v/>
      </c>
      <c r="P210" s="3"/>
      <c r="Q210" s="3"/>
      <c r="R210" s="3" t="str">
        <f>IF(Table_Styles[[#This Row],[Background]]&lt;&gt;"",Table_Styles[[#This Row],[Background]],IF(Table_Styles[[#This Row],[Background Default]]&lt;&gt;"",Table_Styles[[#This Row],[Background Default]],""))</f>
        <v/>
      </c>
      <c r="S210" s="3"/>
      <c r="T210" s="3"/>
      <c r="U210" s="3" t="str">
        <f>IF(Table_Styles[[#This Row],[Border]]&lt;&gt;"",Table_Styles[[#This Row],[Border]],IF(Table_Styles[[#This Row],[Border Default]]&lt;&gt;"",Table_Styles[[#This Row],[Border Default]],""))</f>
        <v/>
      </c>
      <c r="V210" s="3"/>
      <c r="W210" s="3"/>
      <c r="X210" s="3" t="str">
        <f>IF(Table_Styles[[#This Row],[Border Radius]]&lt;&gt;"",Table_Styles[[#This Row],[Border Radius]],IF(Table_Styles[[#This Row],[Border Radius Default]]&lt;&gt;"",Table_Styles[[#This Row],[Border Radius Default]],""))</f>
        <v/>
      </c>
      <c r="Y210" s="3"/>
      <c r="Z210" s="3"/>
      <c r="AA210" s="3" t="str">
        <f>IF(Table_Styles[[#This Row],[MT]]&lt;&gt;"",Table_Styles[[#This Row],[MT]],IF(Table_Styles[[#This Row],[MT Default]]&lt;&gt;"",Table_Styles[[#This Row],[MT Default]],""))</f>
        <v/>
      </c>
      <c r="AB210" s="3"/>
      <c r="AC210" s="3"/>
      <c r="AD210" s="3" t="str">
        <f>IF(Table_Styles[[#This Row],[MR]]&lt;&gt;"",Table_Styles[[#This Row],[MR]],IF(Table_Styles[[#This Row],[MR Default]]&lt;&gt;"",Table_Styles[[#This Row],[MR Default]],""))</f>
        <v/>
      </c>
      <c r="AE210" s="3"/>
      <c r="AF210" s="3"/>
      <c r="AG210" s="3" t="str">
        <f>IF(Table_Styles[[#This Row],[MB]]&lt;&gt;"",Table_Styles[[#This Row],[MB]],IF(Table_Styles[[#This Row],[MB Default]]&lt;&gt;"",Table_Styles[[#This Row],[MB Default]],""))</f>
        <v/>
      </c>
      <c r="AH210" s="3"/>
      <c r="AI210" s="3"/>
      <c r="AJ210" s="3" t="str">
        <f>IF(Table_Styles[[#This Row],[ML]]&lt;&gt;"",Table_Styles[[#This Row],[ML]],IF(Table_Styles[[#This Row],[ML Default]]&lt;&gt;"",Table_Styles[[#This Row],[ML Default]],""))</f>
        <v/>
      </c>
      <c r="AK210" s="3"/>
      <c r="AL210" s="3"/>
      <c r="AM210" s="3" t="str">
        <f>IF(Table_Styles[[#This Row],[PT]]&lt;&gt;"",Table_Styles[[#This Row],[PT]],IF(Table_Styles[[#This Row],[PT Default]]&lt;&gt;"",Table_Styles[[#This Row],[PT Default]],""))</f>
        <v/>
      </c>
      <c r="AN210" s="3"/>
      <c r="AO210" s="3"/>
      <c r="AP210" s="3" t="str">
        <f>IF(Table_Styles[[#This Row],[PR]]&lt;&gt;"",Table_Styles[[#This Row],[PR]],IF(Table_Styles[[#This Row],[PR Default]]&lt;&gt;"",Table_Styles[[#This Row],[PR Default]],""))</f>
        <v/>
      </c>
      <c r="AQ210" s="3"/>
      <c r="AR210" s="3"/>
      <c r="AS210" s="3" t="str">
        <f>IF(Table_Styles[[#This Row],[PB]]&lt;&gt;"",Table_Styles[[#This Row],[PB]],IF(Table_Styles[[#This Row],[PB Default]]&lt;&gt;"",Table_Styles[[#This Row],[PB Default]],""))</f>
        <v/>
      </c>
      <c r="AT210" s="3"/>
      <c r="AU210" s="3"/>
      <c r="AV210" s="3" t="str">
        <f>IF(Table_Styles[[#This Row],[PL]]&lt;&gt;"",Table_Styles[[#This Row],[PL]],IF(Table_Styles[[#This Row],[PL Default]]&lt;&gt;"",Table_Styles[[#This Row],[PL Default]],""))</f>
        <v/>
      </c>
      <c r="AW210" s="3"/>
      <c r="AX210" s="3"/>
      <c r="AY210" s="3" t="str">
        <f>IF(Table_Styles[[#This Row],[BT]]&lt;&gt;"",Table_Styles[[#This Row],[BT]],IF(Table_Styles[[#This Row],[BT Default]]&lt;&gt;"",Table_Styles[[#This Row],[BT Default]],""))</f>
        <v/>
      </c>
      <c r="AZ210" s="3"/>
      <c r="BA210" s="3"/>
      <c r="BB210" s="3" t="str">
        <f>IF(Table_Styles[[#This Row],[BR]]&lt;&gt;"",Table_Styles[[#This Row],[BR]],IF(Table_Styles[[#This Row],[BR Default]]&lt;&gt;"",Table_Styles[[#This Row],[BR Default]],""))</f>
        <v/>
      </c>
      <c r="BC210" s="3"/>
      <c r="BD210" s="3"/>
      <c r="BE210" s="3" t="str">
        <f>IF(Table_Styles[[#This Row],[BB]]&lt;&gt;"",Table_Styles[[#This Row],[BB]],IF(Table_Styles[[#This Row],[BB Default]]&lt;&gt;"",Table_Styles[[#This Row],[BB Default]],""))</f>
        <v/>
      </c>
      <c r="BF210" s="3"/>
      <c r="BG210" s="3"/>
      <c r="BH210" s="3" t="str">
        <f>IF(Table_Styles[[#This Row],[BL]]&lt;&gt;"",Table_Styles[[#This Row],[BL]],IF(Table_Styles[[#This Row],[BL Default]]&lt;&gt;"",Table_Styles[[#This Row],[BL Default]],""))</f>
        <v/>
      </c>
      <c r="BI210" s="3"/>
      <c r="BJ210" s="3"/>
      <c r="BK210" s="3" t="str">
        <f>IF(Table_Styles[[#This Row],[Width]]&lt;&gt;"",Table_Styles[[#This Row],[Width]],IF(Table_Styles[[#This Row],[Width Default]]&lt;&gt;"",Table_Styles[[#This Row],[Width Default]],""))</f>
        <v/>
      </c>
      <c r="BL210" s="3"/>
      <c r="BM210" s="3"/>
      <c r="BN210" s="3" t="str">
        <f>IF(Table_Styles[[#This Row],[Height]]&lt;&gt;"",Table_Styles[[#This Row],[Height]],IF(Table_Styles[[#This Row],[Height Default]]&lt;&gt;"",Table_Styles[[#This Row],[Height Default]],""))</f>
        <v/>
      </c>
      <c r="BO210" s="3"/>
      <c r="BP210" s="3"/>
      <c r="BQ210" s="3" t="str">
        <f>IF(Table_Styles[[#This Row],[Top]]&lt;&gt;"",Table_Styles[[#This Row],[Top]],IF(Table_Styles[[#This Row],[Top Default]]&lt;&gt;"",Table_Styles[[#This Row],[Top Default]],""))</f>
        <v/>
      </c>
      <c r="BR210" s="3"/>
      <c r="BS210" s="3"/>
      <c r="BT210" s="3" t="str">
        <f>IF(Table_Styles[[#This Row],[Right]]&lt;&gt;"",Table_Styles[[#This Row],[Right]],IF(Table_Styles[[#This Row],[Right Default]]&lt;&gt;"",Table_Styles[[#This Row],[Right Default]],""))</f>
        <v/>
      </c>
      <c r="BU210" s="3"/>
      <c r="BV210" s="3"/>
      <c r="BW210" s="3" t="str">
        <f>IF(Table_Styles[[#This Row],[Bottom]]&lt;&gt;"",Table_Styles[[#This Row],[Bottom]],IF(Table_Styles[[#This Row],[Bottom Default]]&lt;&gt;"",Table_Styles[[#This Row],[Bottom Default]],""))</f>
        <v/>
      </c>
      <c r="BX210" s="3"/>
      <c r="BY210" s="3"/>
      <c r="BZ210" s="3" t="str">
        <f>IF(Table_Styles[[#This Row],[Left]]&lt;&gt;"",Table_Styles[[#This Row],[Left]],IF(Table_Styles[[#This Row],[Left Default]]&lt;&gt;"",Table_Styles[[#This Row],[Left Default]],""))</f>
        <v/>
      </c>
      <c r="CA210" s="3"/>
      <c r="CB210" s="3" t="str">
        <f>IF(AND(Table_Styles[[#This Row],[Selector]]&lt;&gt;"",Table_Styles[[#This Row],[Font Family Used]]&lt;&gt;"",Table_Styles[[#This Row],[Font Weight Used]]&lt;&gt;""),Table_Styles[[#This Row],[Font Family Used]]&amp;" "&amp;Table_Styles[[#This Row],[Font Weight Used]],"")</f>
        <v/>
      </c>
      <c r="CC210" s="3" t="str">
        <f ca="1">IF(AND(Table_Styles[[#This Row],[Selector]],COUNTIF(OFFSET(CC:CC,0,0,ROW()-1,1),"="&amp;Table_Styles[[#This Row],[Font]])=0),Table_Styles[[#This Row],[Font]],"")</f>
        <v/>
      </c>
      <c r="CD210" s="3" t="str">
        <f ca="1">IF(Table_Styles[[#This Row],[Unique Font]]&lt;&gt;"",
"{""fontFamily"":"""&amp;Table_Styles[[#This Row],[Font Family Used]]&amp;""",""fontWeight"":"&amp;Table_Styles[[#This Row],[Font Weight Used]]&amp;"}","")</f>
        <v/>
      </c>
      <c r="CE210" s="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10" s="3" t="str">
        <f>IF(AND(Table_Styles[[#This Row],[Selector]]&lt;&gt;"", Table_Styles[[#This Row],[Config Properties]]&lt;&gt;""),
Table_Styles[[#This Row],[Selector]]&amp;" { "&amp;Table_Styles[[#This Row],[Config Properties]]&amp;" }","")</f>
        <v/>
      </c>
      <c r="CG210" s="3" t="str">
        <f xml:space="preserve">
SUBSTITUTE(SUBSTITUTE(SUBSTITUTE(SUBSTITUTE(SUBSTITUTE(SUBSTITUTE(SUBSTITUTE(SUBSTITUTE(Table_Styles[[#This Row],[Config]],
" {","{"),
"{ ","{"),
" }","}"),
"} ","}"),
" ,",","),
", ",","),
" :",":"),
": ",":")</f>
        <v/>
      </c>
    </row>
    <row r="211" spans="2:85" ht="21" customHeight="1">
      <c r="B211" t="s">
        <v>823</v>
      </c>
      <c r="C211" s="1" t="s">
        <v>1320</v>
      </c>
      <c r="D211"/>
      <c r="E211"/>
      <c r="F211" t="str">
        <f>IF(Table_Styles[[#This Row],[Font Family]]&lt;&gt;"",Table_Styles[[#This Row],[Font Family]],IF(Table_Styles[[#This Row],[Font Family Default]]&lt;&gt;"",Table_Styles[[#This Row],[Font Family Default]],""))</f>
        <v/>
      </c>
      <c r="G211"/>
      <c r="H211"/>
      <c r="I211" t="str">
        <f>IF(Table_Styles[[#This Row],[Font Size]]&lt;&gt;"",Table_Styles[[#This Row],[Font Size]],IF(Table_Styles[[#This Row],[Font Size Default]]&lt;&gt;"",Table_Styles[[#This Row],[Font Size Default]],""))</f>
        <v/>
      </c>
      <c r="J211"/>
      <c r="K211"/>
      <c r="L211" t="str">
        <f>IF(Table_Styles[[#This Row],[Font Weight]]&lt;&gt;"",Table_Styles[[#This Row],[Font Weight]],IF(Table_Styles[[#This Row],[Font Weight Default]]&lt;&gt;"",Table_Styles[[#This Row],[Font Weight Default]],""))</f>
        <v/>
      </c>
      <c r="M211"/>
      <c r="N211"/>
      <c r="O211" t="str">
        <f>IF(Table_Styles[[#This Row],[Colour]]&lt;&gt;"",Table_Styles[[#This Row],[Colour]],IF(Table_Styles[[#This Row],[Colour Default]]&lt;&gt;"",Table_Styles[[#This Row],[Colour Default]],""))</f>
        <v/>
      </c>
      <c r="P211"/>
      <c r="Q211"/>
      <c r="R211" t="str">
        <f>IF(Table_Styles[[#This Row],[Background]]&lt;&gt;"",Table_Styles[[#This Row],[Background]],IF(Table_Styles[[#This Row],[Background Default]]&lt;&gt;"",Table_Styles[[#This Row],[Background Default]],""))</f>
        <v/>
      </c>
      <c r="S211"/>
      <c r="T211"/>
      <c r="U211" t="str">
        <f>IF(Table_Styles[[#This Row],[Border]]&lt;&gt;"",Table_Styles[[#This Row],[Border]],IF(Table_Styles[[#This Row],[Border Default]]&lt;&gt;"",Table_Styles[[#This Row],[Border Default]],""))</f>
        <v/>
      </c>
      <c r="V211"/>
      <c r="W211"/>
      <c r="X211" t="str">
        <f>IF(Table_Styles[[#This Row],[Border Radius]]&lt;&gt;"",Table_Styles[[#This Row],[Border Radius]],IF(Table_Styles[[#This Row],[Border Radius Default]]&lt;&gt;"",Table_Styles[[#This Row],[Border Radius Default]],""))</f>
        <v/>
      </c>
      <c r="Y211"/>
      <c r="Z211" s="1" t="s">
        <v>339</v>
      </c>
      <c r="AA211" t="str">
        <f>IF(Table_Styles[[#This Row],[MT]]&lt;&gt;"",Table_Styles[[#This Row],[MT]],IF(Table_Styles[[#This Row],[MT Default]]&lt;&gt;"",Table_Styles[[#This Row],[MT Default]],""))</f>
        <v>10px</v>
      </c>
      <c r="AB211"/>
      <c r="AC211"/>
      <c r="AD211" t="str">
        <f>IF(Table_Styles[[#This Row],[MR]]&lt;&gt;"",Table_Styles[[#This Row],[MR]],IF(Table_Styles[[#This Row],[MR Default]]&lt;&gt;"",Table_Styles[[#This Row],[MR Default]],""))</f>
        <v/>
      </c>
      <c r="AE211"/>
      <c r="AF211"/>
      <c r="AG211" t="str">
        <f>IF(Table_Styles[[#This Row],[MB]]&lt;&gt;"",Table_Styles[[#This Row],[MB]],IF(Table_Styles[[#This Row],[MB Default]]&lt;&gt;"",Table_Styles[[#This Row],[MB Default]],""))</f>
        <v/>
      </c>
      <c r="AH211"/>
      <c r="AI211"/>
      <c r="AJ211" t="str">
        <f>IF(Table_Styles[[#This Row],[ML]]&lt;&gt;"",Table_Styles[[#This Row],[ML]],IF(Table_Styles[[#This Row],[ML Default]]&lt;&gt;"",Table_Styles[[#This Row],[ML Default]],""))</f>
        <v/>
      </c>
      <c r="AK211"/>
      <c r="AL211"/>
      <c r="AM211" t="str">
        <f>IF(Table_Styles[[#This Row],[PT]]&lt;&gt;"",Table_Styles[[#This Row],[PT]],IF(Table_Styles[[#This Row],[PT Default]]&lt;&gt;"",Table_Styles[[#This Row],[PT Default]],""))</f>
        <v/>
      </c>
      <c r="AN211"/>
      <c r="AO211"/>
      <c r="AP211" t="str">
        <f>IF(Table_Styles[[#This Row],[PR]]&lt;&gt;"",Table_Styles[[#This Row],[PR]],IF(Table_Styles[[#This Row],[PR Default]]&lt;&gt;"",Table_Styles[[#This Row],[PR Default]],""))</f>
        <v/>
      </c>
      <c r="AQ211"/>
      <c r="AR211"/>
      <c r="AS211" t="str">
        <f>IF(Table_Styles[[#This Row],[PB]]&lt;&gt;"",Table_Styles[[#This Row],[PB]],IF(Table_Styles[[#This Row],[PB Default]]&lt;&gt;"",Table_Styles[[#This Row],[PB Default]],""))</f>
        <v/>
      </c>
      <c r="AT211"/>
      <c r="AU211"/>
      <c r="AV211" t="str">
        <f>IF(Table_Styles[[#This Row],[PL]]&lt;&gt;"",Table_Styles[[#This Row],[PL]],IF(Table_Styles[[#This Row],[PL Default]]&lt;&gt;"",Table_Styles[[#This Row],[PL Default]],""))</f>
        <v/>
      </c>
      <c r="AW211"/>
      <c r="AX211"/>
      <c r="AY211" t="str">
        <f>IF(Table_Styles[[#This Row],[BT]]&lt;&gt;"",Table_Styles[[#This Row],[BT]],IF(Table_Styles[[#This Row],[BT Default]]&lt;&gt;"",Table_Styles[[#This Row],[BT Default]],""))</f>
        <v/>
      </c>
      <c r="AZ211"/>
      <c r="BA211"/>
      <c r="BB211" t="str">
        <f>IF(Table_Styles[[#This Row],[BR]]&lt;&gt;"",Table_Styles[[#This Row],[BR]],IF(Table_Styles[[#This Row],[BR Default]]&lt;&gt;"",Table_Styles[[#This Row],[BR Default]],""))</f>
        <v/>
      </c>
      <c r="BC211"/>
      <c r="BD211"/>
      <c r="BE211" t="str">
        <f>IF(Table_Styles[[#This Row],[BB]]&lt;&gt;"",Table_Styles[[#This Row],[BB]],IF(Table_Styles[[#This Row],[BB Default]]&lt;&gt;"",Table_Styles[[#This Row],[BB Default]],""))</f>
        <v/>
      </c>
      <c r="BF211"/>
      <c r="BG211"/>
      <c r="BH211" t="str">
        <f>IF(Table_Styles[[#This Row],[BL]]&lt;&gt;"",Table_Styles[[#This Row],[BL]],IF(Table_Styles[[#This Row],[BL Default]]&lt;&gt;"",Table_Styles[[#This Row],[BL Default]],""))</f>
        <v/>
      </c>
      <c r="BI211" s="57"/>
      <c r="BJ211" s="57" t="s">
        <v>428</v>
      </c>
      <c r="BK211" t="str">
        <f>IF(Table_Styles[[#This Row],[Width]]&lt;&gt;"",Table_Styles[[#This Row],[Width]],IF(Table_Styles[[#This Row],[Width Default]]&lt;&gt;"",Table_Styles[[#This Row],[Width Default]],""))</f>
        <v>100%</v>
      </c>
      <c r="BL211"/>
      <c r="BM211"/>
      <c r="BN211" t="str">
        <f>IF(Table_Styles[[#This Row],[Height]]&lt;&gt;"",Table_Styles[[#This Row],[Height]],IF(Table_Styles[[#This Row],[Height Default]]&lt;&gt;"",Table_Styles[[#This Row],[Height Default]],""))</f>
        <v/>
      </c>
      <c r="BO211"/>
      <c r="BP211"/>
      <c r="BQ211" t="str">
        <f>IF(Table_Styles[[#This Row],[Top]]&lt;&gt;"",Table_Styles[[#This Row],[Top]],IF(Table_Styles[[#This Row],[Top Default]]&lt;&gt;"",Table_Styles[[#This Row],[Top Default]],""))</f>
        <v/>
      </c>
      <c r="BR211"/>
      <c r="BS211"/>
      <c r="BT211" t="str">
        <f>IF(Table_Styles[[#This Row],[Right]]&lt;&gt;"",Table_Styles[[#This Row],[Right]],IF(Table_Styles[[#This Row],[Right Default]]&lt;&gt;"",Table_Styles[[#This Row],[Right Default]],""))</f>
        <v/>
      </c>
      <c r="BU211"/>
      <c r="BV211"/>
      <c r="BW211" t="str">
        <f>IF(Table_Styles[[#This Row],[Bottom]]&lt;&gt;"",Table_Styles[[#This Row],[Bottom]],IF(Table_Styles[[#This Row],[Bottom Default]]&lt;&gt;"",Table_Styles[[#This Row],[Bottom Default]],""))</f>
        <v/>
      </c>
      <c r="BX211"/>
      <c r="BY211"/>
      <c r="BZ211" t="str">
        <f>IF(Table_Styles[[#This Row],[Left]]&lt;&gt;"",Table_Styles[[#This Row],[Left]],IF(Table_Styles[[#This Row],[Left Default]]&lt;&gt;"",Table_Styles[[#This Row],[Left Default]],""))</f>
        <v/>
      </c>
      <c r="CA211" t="s">
        <v>1121</v>
      </c>
      <c r="CB211" t="str">
        <f>IF(AND(Table_Styles[[#This Row],[Selector]]&lt;&gt;"",Table_Styles[[#This Row],[Font Family Used]]&lt;&gt;"",Table_Styles[[#This Row],[Font Weight Used]]&lt;&gt;""),Table_Styles[[#This Row],[Font Family Used]]&amp;" "&amp;Table_Styles[[#This Row],[Font Weight Used]],"")</f>
        <v/>
      </c>
      <c r="CC211" t="str">
        <f ca="1">IF(AND(Table_Styles[[#This Row],[Selector]],COUNTIF(OFFSET(CC:CC,0,0,ROW()-1,1),"="&amp;Table_Styles[[#This Row],[Font]])=0),Table_Styles[[#This Row],[Font]],"")</f>
        <v/>
      </c>
      <c r="CD211" t="str">
        <f ca="1">IF(Table_Styles[[#This Row],[Unique Font]]&lt;&gt;"",
"{""fontFamily"":"""&amp;Table_Styles[[#This Row],[Font Family Used]]&amp;""",""fontWeight"":"&amp;Table_Styles[[#This Row],[Font Weight Used]]&amp;"}","")</f>
        <v/>
      </c>
      <c r="CE21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10px;width: 100%;border-collapse: collapse;</v>
      </c>
      <c r="CF211" t="str">
        <f>IF(AND(Table_Styles[[#This Row],[Selector]]&lt;&gt;"", Table_Styles[[#This Row],[Config Properties]]&lt;&gt;""),
Table_Styles[[#This Row],[Selector]]&amp;" { "&amp;Table_Styles[[#This Row],[Config Properties]]&amp;" }","")</f>
        <v>table.summary-table { margin-top: 10px;width: 100%;border-collapse: collapse; }</v>
      </c>
      <c r="CG211" t="str">
        <f xml:space="preserve">
SUBSTITUTE(SUBSTITUTE(SUBSTITUTE(SUBSTITUTE(SUBSTITUTE(SUBSTITUTE(SUBSTITUTE(SUBSTITUTE(Table_Styles[[#This Row],[Config]],
" {","{"),
"{ ","{"),
" }","}"),
"} ","}"),
" ,",","),
", ",","),
" :",":"),
": ",":")</f>
        <v>table.summary-table{margin-top:10px;width:100%;border-collapse:collapse;}</v>
      </c>
    </row>
    <row r="212" spans="2:85" ht="21" customHeight="1">
      <c r="B212" t="s">
        <v>941</v>
      </c>
      <c r="C212" s="1" t="s">
        <v>1321</v>
      </c>
      <c r="D212"/>
      <c r="E212"/>
      <c r="F212" t="str">
        <f>IF(Table_Styles[[#This Row],[Font Family]]&lt;&gt;"",Table_Styles[[#This Row],[Font Family]],IF(Table_Styles[[#This Row],[Font Family Default]]&lt;&gt;"",Table_Styles[[#This Row],[Font Family Default]],""))</f>
        <v/>
      </c>
      <c r="G212"/>
      <c r="H212"/>
      <c r="I212" t="str">
        <f>IF(Table_Styles[[#This Row],[Font Size]]&lt;&gt;"",Table_Styles[[#This Row],[Font Size]],IF(Table_Styles[[#This Row],[Font Size Default]]&lt;&gt;"",Table_Styles[[#This Row],[Font Size Default]],""))</f>
        <v/>
      </c>
      <c r="J212"/>
      <c r="K212"/>
      <c r="L212" t="str">
        <f>IF(Table_Styles[[#This Row],[Font Weight]]&lt;&gt;"",Table_Styles[[#This Row],[Font Weight]],IF(Table_Styles[[#This Row],[Font Weight Default]]&lt;&gt;"",Table_Styles[[#This Row],[Font Weight Default]],""))</f>
        <v/>
      </c>
      <c r="M212"/>
      <c r="N212"/>
      <c r="O212" t="str">
        <f>IF(Table_Styles[[#This Row],[Colour]]&lt;&gt;"",Table_Styles[[#This Row],[Colour]],IF(Table_Styles[[#This Row],[Colour Default]]&lt;&gt;"",Table_Styles[[#This Row],[Colour Default]],""))</f>
        <v/>
      </c>
      <c r="P212"/>
      <c r="Q212"/>
      <c r="R212" t="str">
        <f>IF(Table_Styles[[#This Row],[Background]]&lt;&gt;"",Table_Styles[[#This Row],[Background]],IF(Table_Styles[[#This Row],[Background Default]]&lt;&gt;"",Table_Styles[[#This Row],[Background Default]],""))</f>
        <v/>
      </c>
      <c r="S212"/>
      <c r="T212"/>
      <c r="U212" t="str">
        <f>IF(Table_Styles[[#This Row],[Border]]&lt;&gt;"",Table_Styles[[#This Row],[Border]],IF(Table_Styles[[#This Row],[Border Default]]&lt;&gt;"",Table_Styles[[#This Row],[Border Default]],""))</f>
        <v/>
      </c>
      <c r="V212"/>
      <c r="W212"/>
      <c r="X212" t="str">
        <f>IF(Table_Styles[[#This Row],[Border Radius]]&lt;&gt;"",Table_Styles[[#This Row],[Border Radius]],IF(Table_Styles[[#This Row],[Border Radius Default]]&lt;&gt;"",Table_Styles[[#This Row],[Border Radius Default]],""))</f>
        <v/>
      </c>
      <c r="Y212"/>
      <c r="Z212"/>
      <c r="AA212" t="str">
        <f>IF(Table_Styles[[#This Row],[MT]]&lt;&gt;"",Table_Styles[[#This Row],[MT]],IF(Table_Styles[[#This Row],[MT Default]]&lt;&gt;"",Table_Styles[[#This Row],[MT Default]],""))</f>
        <v/>
      </c>
      <c r="AB212"/>
      <c r="AC212"/>
      <c r="AD212" t="str">
        <f>IF(Table_Styles[[#This Row],[MR]]&lt;&gt;"",Table_Styles[[#This Row],[MR]],IF(Table_Styles[[#This Row],[MR Default]]&lt;&gt;"",Table_Styles[[#This Row],[MR Default]],""))</f>
        <v/>
      </c>
      <c r="AE212"/>
      <c r="AF212"/>
      <c r="AG212" t="str">
        <f>IF(Table_Styles[[#This Row],[MB]]&lt;&gt;"",Table_Styles[[#This Row],[MB]],IF(Table_Styles[[#This Row],[MB Default]]&lt;&gt;"",Table_Styles[[#This Row],[MB Default]],""))</f>
        <v/>
      </c>
      <c r="AH212"/>
      <c r="AI212"/>
      <c r="AJ212" t="str">
        <f>IF(Table_Styles[[#This Row],[ML]]&lt;&gt;"",Table_Styles[[#This Row],[ML]],IF(Table_Styles[[#This Row],[ML Default]]&lt;&gt;"",Table_Styles[[#This Row],[ML Default]],""))</f>
        <v/>
      </c>
      <c r="AK212"/>
      <c r="AL212"/>
      <c r="AM212" t="str">
        <f>IF(Table_Styles[[#This Row],[PT]]&lt;&gt;"",Table_Styles[[#This Row],[PT]],IF(Table_Styles[[#This Row],[PT Default]]&lt;&gt;"",Table_Styles[[#This Row],[PT Default]],""))</f>
        <v/>
      </c>
      <c r="AN212"/>
      <c r="AO212"/>
      <c r="AP212" t="str">
        <f>IF(Table_Styles[[#This Row],[PR]]&lt;&gt;"",Table_Styles[[#This Row],[PR]],IF(Table_Styles[[#This Row],[PR Default]]&lt;&gt;"",Table_Styles[[#This Row],[PR Default]],""))</f>
        <v/>
      </c>
      <c r="AQ212"/>
      <c r="AR212"/>
      <c r="AS212" t="str">
        <f>IF(Table_Styles[[#This Row],[PB]]&lt;&gt;"",Table_Styles[[#This Row],[PB]],IF(Table_Styles[[#This Row],[PB Default]]&lt;&gt;"",Table_Styles[[#This Row],[PB Default]],""))</f>
        <v/>
      </c>
      <c r="AT212"/>
      <c r="AU212"/>
      <c r="AV212" t="str">
        <f>IF(Table_Styles[[#This Row],[PL]]&lt;&gt;"",Table_Styles[[#This Row],[PL]],IF(Table_Styles[[#This Row],[PL Default]]&lt;&gt;"",Table_Styles[[#This Row],[PL Default]],""))</f>
        <v/>
      </c>
      <c r="AW212"/>
      <c r="AX212"/>
      <c r="AY212" t="str">
        <f>IF(Table_Styles[[#This Row],[BT]]&lt;&gt;"",Table_Styles[[#This Row],[BT]],IF(Table_Styles[[#This Row],[BT Default]]&lt;&gt;"",Table_Styles[[#This Row],[BT Default]],""))</f>
        <v/>
      </c>
      <c r="AZ212"/>
      <c r="BA212"/>
      <c r="BB212" t="str">
        <f>IF(Table_Styles[[#This Row],[BR]]&lt;&gt;"",Table_Styles[[#This Row],[BR]],IF(Table_Styles[[#This Row],[BR Default]]&lt;&gt;"",Table_Styles[[#This Row],[BR Default]],""))</f>
        <v/>
      </c>
      <c r="BC212"/>
      <c r="BD212"/>
      <c r="BE212" t="str">
        <f>IF(Table_Styles[[#This Row],[BB]]&lt;&gt;"",Table_Styles[[#This Row],[BB]],IF(Table_Styles[[#This Row],[BB Default]]&lt;&gt;"",Table_Styles[[#This Row],[BB Default]],""))</f>
        <v/>
      </c>
      <c r="BF212"/>
      <c r="BG212"/>
      <c r="BH212" t="str">
        <f>IF(Table_Styles[[#This Row],[BL]]&lt;&gt;"",Table_Styles[[#This Row],[BL]],IF(Table_Styles[[#This Row],[BL Default]]&lt;&gt;"",Table_Styles[[#This Row],[BL Default]],""))</f>
        <v/>
      </c>
      <c r="BI212" s="131"/>
      <c r="BJ212"/>
      <c r="BK212" t="str">
        <f>IF(Table_Styles[[#This Row],[Width]]&lt;&gt;"",Table_Styles[[#This Row],[Width]],IF(Table_Styles[[#This Row],[Width Default]]&lt;&gt;"",Table_Styles[[#This Row],[Width Default]],""))</f>
        <v/>
      </c>
      <c r="BL212"/>
      <c r="BM212"/>
      <c r="BN212" t="str">
        <f>IF(Table_Styles[[#This Row],[Height]]&lt;&gt;"",Table_Styles[[#This Row],[Height]],IF(Table_Styles[[#This Row],[Height Default]]&lt;&gt;"",Table_Styles[[#This Row],[Height Default]],""))</f>
        <v/>
      </c>
      <c r="BO212"/>
      <c r="BP212"/>
      <c r="BQ212" t="str">
        <f>IF(Table_Styles[[#This Row],[Top]]&lt;&gt;"",Table_Styles[[#This Row],[Top]],IF(Table_Styles[[#This Row],[Top Default]]&lt;&gt;"",Table_Styles[[#This Row],[Top Default]],""))</f>
        <v/>
      </c>
      <c r="BR212"/>
      <c r="BS212"/>
      <c r="BT212" t="str">
        <f>IF(Table_Styles[[#This Row],[Right]]&lt;&gt;"",Table_Styles[[#This Row],[Right]],IF(Table_Styles[[#This Row],[Right Default]]&lt;&gt;"",Table_Styles[[#This Row],[Right Default]],""))</f>
        <v/>
      </c>
      <c r="BU212"/>
      <c r="BV212"/>
      <c r="BW212" t="str">
        <f>IF(Table_Styles[[#This Row],[Bottom]]&lt;&gt;"",Table_Styles[[#This Row],[Bottom]],IF(Table_Styles[[#This Row],[Bottom Default]]&lt;&gt;"",Table_Styles[[#This Row],[Bottom Default]],""))</f>
        <v/>
      </c>
      <c r="BX212"/>
      <c r="BY212"/>
      <c r="BZ212" t="str">
        <f>IF(Table_Styles[[#This Row],[Left]]&lt;&gt;"",Table_Styles[[#This Row],[Left]],IF(Table_Styles[[#This Row],[Left Default]]&lt;&gt;"",Table_Styles[[#This Row],[Left Default]],""))</f>
        <v/>
      </c>
      <c r="CA212"/>
      <c r="CB212" t="str">
        <f>IF(AND(Table_Styles[[#This Row],[Selector]]&lt;&gt;"",Table_Styles[[#This Row],[Font Family Used]]&lt;&gt;"",Table_Styles[[#This Row],[Font Weight Used]]&lt;&gt;""),Table_Styles[[#This Row],[Font Family Used]]&amp;" "&amp;Table_Styles[[#This Row],[Font Weight Used]],"")</f>
        <v/>
      </c>
      <c r="CC212" t="str">
        <f ca="1">IF(AND(Table_Styles[[#This Row],[Selector]],COUNTIF(OFFSET(CC:CC,0,0,ROW()-1,1),"="&amp;Table_Styles[[#This Row],[Font]])=0),Table_Styles[[#This Row],[Font]],"")</f>
        <v/>
      </c>
      <c r="CD212" t="str">
        <f ca="1">IF(Table_Styles[[#This Row],[Unique Font]]&lt;&gt;"",
"{""fontFamily"":"""&amp;Table_Styles[[#This Row],[Font Family Used]]&amp;""",""fontWeight"":"&amp;Table_Styles[[#This Row],[Font Weight Used]]&amp;"}","")</f>
        <v/>
      </c>
      <c r="CE21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12" t="str">
        <f>IF(AND(Table_Styles[[#This Row],[Selector]]&lt;&gt;"", Table_Styles[[#This Row],[Config Properties]]&lt;&gt;""),
Table_Styles[[#This Row],[Selector]]&amp;" { "&amp;Table_Styles[[#This Row],[Config Properties]]&amp;" }","")</f>
        <v/>
      </c>
      <c r="CG212" t="str">
        <f xml:space="preserve">
SUBSTITUTE(SUBSTITUTE(SUBSTITUTE(SUBSTITUTE(SUBSTITUTE(SUBSTITUTE(SUBSTITUTE(SUBSTITUTE(Table_Styles[[#This Row],[Config]],
" {","{"),
"{ ","{"),
" }","}"),
"} ","}"),
" ,",","),
", ",","),
" :",":"),
": ",":")</f>
        <v/>
      </c>
    </row>
    <row r="213" spans="2:85" ht="21" hidden="1" customHeight="1" thickBot="1">
      <c r="B213" t="s">
        <v>941</v>
      </c>
      <c r="C213" t="s">
        <v>940</v>
      </c>
      <c r="D213"/>
      <c r="E213"/>
      <c r="F213" t="str">
        <f>IF(Table_Styles[[#This Row],[Font Family]]&lt;&gt;"",Table_Styles[[#This Row],[Font Family]],IF(Table_Styles[[#This Row],[Font Family Default]]&lt;&gt;"",Table_Styles[[#This Row],[Font Family Default]],""))</f>
        <v/>
      </c>
      <c r="G213"/>
      <c r="H213"/>
      <c r="I213" t="str">
        <f>IF(Table_Styles[[#This Row],[Font Size]]&lt;&gt;"",Table_Styles[[#This Row],[Font Size]],IF(Table_Styles[[#This Row],[Font Size Default]]&lt;&gt;"",Table_Styles[[#This Row],[Font Size Default]],""))</f>
        <v/>
      </c>
      <c r="J213"/>
      <c r="K213"/>
      <c r="L213" t="str">
        <f>IF(Table_Styles[[#This Row],[Font Weight]]&lt;&gt;"",Table_Styles[[#This Row],[Font Weight]],IF(Table_Styles[[#This Row],[Font Weight Default]]&lt;&gt;"",Table_Styles[[#This Row],[Font Weight Default]],""))</f>
        <v/>
      </c>
      <c r="M213"/>
      <c r="N213"/>
      <c r="O213" t="str">
        <f>IF(Table_Styles[[#This Row],[Colour]]&lt;&gt;"",Table_Styles[[#This Row],[Colour]],IF(Table_Styles[[#This Row],[Colour Default]]&lt;&gt;"",Table_Styles[[#This Row],[Colour Default]],""))</f>
        <v/>
      </c>
      <c r="P213"/>
      <c r="Q213"/>
      <c r="R213" t="str">
        <f>IF(Table_Styles[[#This Row],[Background]]&lt;&gt;"",Table_Styles[[#This Row],[Background]],IF(Table_Styles[[#This Row],[Background Default]]&lt;&gt;"",Table_Styles[[#This Row],[Background Default]],""))</f>
        <v/>
      </c>
      <c r="S213"/>
      <c r="T213"/>
      <c r="U213" t="str">
        <f>IF(Table_Styles[[#This Row],[Border]]&lt;&gt;"",Table_Styles[[#This Row],[Border]],IF(Table_Styles[[#This Row],[Border Default]]&lt;&gt;"",Table_Styles[[#This Row],[Border Default]],""))</f>
        <v/>
      </c>
      <c r="V213"/>
      <c r="W213"/>
      <c r="X213" t="str">
        <f>IF(Table_Styles[[#This Row],[Border Radius]]&lt;&gt;"",Table_Styles[[#This Row],[Border Radius]],IF(Table_Styles[[#This Row],[Border Radius Default]]&lt;&gt;"",Table_Styles[[#This Row],[Border Radius Default]],""))</f>
        <v/>
      </c>
      <c r="Y213"/>
      <c r="Z213"/>
      <c r="AA213" t="str">
        <f>IF(Table_Styles[[#This Row],[MT]]&lt;&gt;"",Table_Styles[[#This Row],[MT]],IF(Table_Styles[[#This Row],[MT Default]]&lt;&gt;"",Table_Styles[[#This Row],[MT Default]],""))</f>
        <v/>
      </c>
      <c r="AB213"/>
      <c r="AC213"/>
      <c r="AD213" t="str">
        <f>IF(Table_Styles[[#This Row],[MR]]&lt;&gt;"",Table_Styles[[#This Row],[MR]],IF(Table_Styles[[#This Row],[MR Default]]&lt;&gt;"",Table_Styles[[#This Row],[MR Default]],""))</f>
        <v/>
      </c>
      <c r="AE213"/>
      <c r="AF213"/>
      <c r="AG213" t="str">
        <f>IF(Table_Styles[[#This Row],[MB]]&lt;&gt;"",Table_Styles[[#This Row],[MB]],IF(Table_Styles[[#This Row],[MB Default]]&lt;&gt;"",Table_Styles[[#This Row],[MB Default]],""))</f>
        <v/>
      </c>
      <c r="AH213"/>
      <c r="AI213"/>
      <c r="AJ213" t="str">
        <f>IF(Table_Styles[[#This Row],[ML]]&lt;&gt;"",Table_Styles[[#This Row],[ML]],IF(Table_Styles[[#This Row],[ML Default]]&lt;&gt;"",Table_Styles[[#This Row],[ML Default]],""))</f>
        <v/>
      </c>
      <c r="AK213"/>
      <c r="AL213"/>
      <c r="AM213" t="str">
        <f>IF(Table_Styles[[#This Row],[PT]]&lt;&gt;"",Table_Styles[[#This Row],[PT]],IF(Table_Styles[[#This Row],[PT Default]]&lt;&gt;"",Table_Styles[[#This Row],[PT Default]],""))</f>
        <v/>
      </c>
      <c r="AN213"/>
      <c r="AO213"/>
      <c r="AP213" t="str">
        <f>IF(Table_Styles[[#This Row],[PR]]&lt;&gt;"",Table_Styles[[#This Row],[PR]],IF(Table_Styles[[#This Row],[PR Default]]&lt;&gt;"",Table_Styles[[#This Row],[PR Default]],""))</f>
        <v/>
      </c>
      <c r="AQ213"/>
      <c r="AR213"/>
      <c r="AS213" t="str">
        <f>IF(Table_Styles[[#This Row],[PB]]&lt;&gt;"",Table_Styles[[#This Row],[PB]],IF(Table_Styles[[#This Row],[PB Default]]&lt;&gt;"",Table_Styles[[#This Row],[PB Default]],""))</f>
        <v/>
      </c>
      <c r="AT213"/>
      <c r="AU213"/>
      <c r="AV213" t="str">
        <f>IF(Table_Styles[[#This Row],[PL]]&lt;&gt;"",Table_Styles[[#This Row],[PL]],IF(Table_Styles[[#This Row],[PL Default]]&lt;&gt;"",Table_Styles[[#This Row],[PL Default]],""))</f>
        <v/>
      </c>
      <c r="AW213"/>
      <c r="AX213"/>
      <c r="AY213" t="str">
        <f>IF(Table_Styles[[#This Row],[BT]]&lt;&gt;"",Table_Styles[[#This Row],[BT]],IF(Table_Styles[[#This Row],[BT Default]]&lt;&gt;"",Table_Styles[[#This Row],[BT Default]],""))</f>
        <v/>
      </c>
      <c r="AZ213"/>
      <c r="BA213"/>
      <c r="BB213" t="str">
        <f>IF(Table_Styles[[#This Row],[BR]]&lt;&gt;"",Table_Styles[[#This Row],[BR]],IF(Table_Styles[[#This Row],[BR Default]]&lt;&gt;"",Table_Styles[[#This Row],[BR Default]],""))</f>
        <v/>
      </c>
      <c r="BC213"/>
      <c r="BD213"/>
      <c r="BE213" t="str">
        <f>IF(Table_Styles[[#This Row],[BB]]&lt;&gt;"",Table_Styles[[#This Row],[BB]],IF(Table_Styles[[#This Row],[BB Default]]&lt;&gt;"",Table_Styles[[#This Row],[BB Default]],""))</f>
        <v/>
      </c>
      <c r="BF213"/>
      <c r="BG213"/>
      <c r="BH213" t="str">
        <f>IF(Table_Styles[[#This Row],[BL]]&lt;&gt;"",Table_Styles[[#This Row],[BL]],IF(Table_Styles[[#This Row],[BL Default]]&lt;&gt;"",Table_Styles[[#This Row],[BL Default]],""))</f>
        <v/>
      </c>
      <c r="BI213" s="131"/>
      <c r="BJ213"/>
      <c r="BK213" t="str">
        <f>IF(Table_Styles[[#This Row],[Width]]&lt;&gt;"",Table_Styles[[#This Row],[Width]],IF(Table_Styles[[#This Row],[Width Default]]&lt;&gt;"",Table_Styles[[#This Row],[Width Default]],""))</f>
        <v/>
      </c>
      <c r="BL213"/>
      <c r="BM213"/>
      <c r="BN213" t="str">
        <f>IF(Table_Styles[[#This Row],[Height]]&lt;&gt;"",Table_Styles[[#This Row],[Height]],IF(Table_Styles[[#This Row],[Height Default]]&lt;&gt;"",Table_Styles[[#This Row],[Height Default]],""))</f>
        <v/>
      </c>
      <c r="BO213"/>
      <c r="BP213"/>
      <c r="BQ213" t="str">
        <f>IF(Table_Styles[[#This Row],[Top]]&lt;&gt;"",Table_Styles[[#This Row],[Top]],IF(Table_Styles[[#This Row],[Top Default]]&lt;&gt;"",Table_Styles[[#This Row],[Top Default]],""))</f>
        <v/>
      </c>
      <c r="BR213"/>
      <c r="BS213"/>
      <c r="BT213" t="str">
        <f>IF(Table_Styles[[#This Row],[Right]]&lt;&gt;"",Table_Styles[[#This Row],[Right]],IF(Table_Styles[[#This Row],[Right Default]]&lt;&gt;"",Table_Styles[[#This Row],[Right Default]],""))</f>
        <v/>
      </c>
      <c r="BU213"/>
      <c r="BV213"/>
      <c r="BW213" t="str">
        <f>IF(Table_Styles[[#This Row],[Bottom]]&lt;&gt;"",Table_Styles[[#This Row],[Bottom]],IF(Table_Styles[[#This Row],[Bottom Default]]&lt;&gt;"",Table_Styles[[#This Row],[Bottom Default]],""))</f>
        <v/>
      </c>
      <c r="BX213"/>
      <c r="BY213"/>
      <c r="BZ213" t="str">
        <f>IF(Table_Styles[[#This Row],[Left]]&lt;&gt;"",Table_Styles[[#This Row],[Left]],IF(Table_Styles[[#This Row],[Left Default]]&lt;&gt;"",Table_Styles[[#This Row],[Left Default]],""))</f>
        <v/>
      </c>
      <c r="CA213"/>
      <c r="CB213" t="str">
        <f>IF(AND(Table_Styles[[#This Row],[Selector]]&lt;&gt;"",Table_Styles[[#This Row],[Font Family Used]]&lt;&gt;"",Table_Styles[[#This Row],[Font Weight Used]]&lt;&gt;""),Table_Styles[[#This Row],[Font Family Used]]&amp;" "&amp;Table_Styles[[#This Row],[Font Weight Used]],"")</f>
        <v/>
      </c>
      <c r="CC213" t="str">
        <f ca="1">IF(AND(Table_Styles[[#This Row],[Selector]],COUNTIF(OFFSET(CC:CC,0,0,ROW()-1,1),"="&amp;Table_Styles[[#This Row],[Font]])=0),Table_Styles[[#This Row],[Font]],"")</f>
        <v/>
      </c>
      <c r="CD213" t="str">
        <f ca="1">IF(Table_Styles[[#This Row],[Unique Font]]&lt;&gt;"",
"{""fontFamily"":"""&amp;Table_Styles[[#This Row],[Font Family Used]]&amp;""",""fontWeight"":"&amp;Table_Styles[[#This Row],[Font Weight Used]]&amp;"}","")</f>
        <v/>
      </c>
      <c r="CE21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13" t="str">
        <f>IF(AND(Table_Styles[[#This Row],[Selector]]&lt;&gt;"", Table_Styles[[#This Row],[Config Properties]]&lt;&gt;""),
Table_Styles[[#This Row],[Selector]]&amp;" { "&amp;Table_Styles[[#This Row],[Config Properties]]&amp;" }","")</f>
        <v/>
      </c>
      <c r="CG213" t="str">
        <f xml:space="preserve">
SUBSTITUTE(SUBSTITUTE(SUBSTITUTE(SUBSTITUTE(SUBSTITUTE(SUBSTITUTE(SUBSTITUTE(SUBSTITUTE(Table_Styles[[#This Row],[Config]],
" {","{"),
"{ ","{"),
" }","}"),
"} ","}"),
" ,",","),
", ",","),
" :",":"),
": ",":")</f>
        <v/>
      </c>
    </row>
    <row r="214" spans="2:85" ht="21" customHeight="1">
      <c r="B214" t="s">
        <v>942</v>
      </c>
      <c r="C214" s="180" t="s">
        <v>1322</v>
      </c>
      <c r="D214"/>
      <c r="E214"/>
      <c r="F214" t="str">
        <f>IF(Table_Styles[[#This Row],[Font Family]]&lt;&gt;"",Table_Styles[[#This Row],[Font Family]],IF(Table_Styles[[#This Row],[Font Family Default]]&lt;&gt;"",Table_Styles[[#This Row],[Font Family Default]],""))</f>
        <v/>
      </c>
      <c r="G214"/>
      <c r="H214"/>
      <c r="I214" t="str">
        <f>IF(Table_Styles[[#This Row],[Font Size]]&lt;&gt;"",Table_Styles[[#This Row],[Font Size]],IF(Table_Styles[[#This Row],[Font Size Default]]&lt;&gt;"",Table_Styles[[#This Row],[Font Size Default]],""))</f>
        <v/>
      </c>
      <c r="J214"/>
      <c r="K214">
        <v>500</v>
      </c>
      <c r="L214">
        <f>IF(Table_Styles[[#This Row],[Font Weight]]&lt;&gt;"",Table_Styles[[#This Row],[Font Weight]],IF(Table_Styles[[#This Row],[Font Weight Default]]&lt;&gt;"",Table_Styles[[#This Row],[Font Weight Default]],""))</f>
        <v>500</v>
      </c>
      <c r="M214"/>
      <c r="N214"/>
      <c r="O214" t="str">
        <f>IF(Table_Styles[[#This Row],[Colour]]&lt;&gt;"",Table_Styles[[#This Row],[Colour]],IF(Table_Styles[[#This Row],[Colour Default]]&lt;&gt;"",Table_Styles[[#This Row],[Colour Default]],""))</f>
        <v/>
      </c>
      <c r="P214"/>
      <c r="Q214"/>
      <c r="R214" t="str">
        <f>IF(Table_Styles[[#This Row],[Background]]&lt;&gt;"",Table_Styles[[#This Row],[Background]],IF(Table_Styles[[#This Row],[Background Default]]&lt;&gt;"",Table_Styles[[#This Row],[Background Default]],""))</f>
        <v/>
      </c>
      <c r="S214"/>
      <c r="T214"/>
      <c r="U214" t="str">
        <f>IF(Table_Styles[[#This Row],[Border]]&lt;&gt;"",Table_Styles[[#This Row],[Border]],IF(Table_Styles[[#This Row],[Border Default]]&lt;&gt;"",Table_Styles[[#This Row],[Border Default]],""))</f>
        <v/>
      </c>
      <c r="V214"/>
      <c r="W214"/>
      <c r="X214" t="str">
        <f>IF(Table_Styles[[#This Row],[Border Radius]]&lt;&gt;"",Table_Styles[[#This Row],[Border Radius]],IF(Table_Styles[[#This Row],[Border Radius Default]]&lt;&gt;"",Table_Styles[[#This Row],[Border Radius Default]],""))</f>
        <v/>
      </c>
      <c r="Y214"/>
      <c r="Z214" s="1"/>
      <c r="AA214" t="str">
        <f>IF(Table_Styles[[#This Row],[MT]]&lt;&gt;"",Table_Styles[[#This Row],[MT]],IF(Table_Styles[[#This Row],[MT Default]]&lt;&gt;"",Table_Styles[[#This Row],[MT Default]],""))</f>
        <v/>
      </c>
      <c r="AB214"/>
      <c r="AC214"/>
      <c r="AD214" t="str">
        <f>IF(Table_Styles[[#This Row],[MR]]&lt;&gt;"",Table_Styles[[#This Row],[MR]],IF(Table_Styles[[#This Row],[MR Default]]&lt;&gt;"",Table_Styles[[#This Row],[MR Default]],""))</f>
        <v/>
      </c>
      <c r="AE214"/>
      <c r="AF214" s="1"/>
      <c r="AG214" t="str">
        <f>IF(Table_Styles[[#This Row],[MB]]&lt;&gt;"",Table_Styles[[#This Row],[MB]],IF(Table_Styles[[#This Row],[MB Default]]&lt;&gt;"",Table_Styles[[#This Row],[MB Default]],""))</f>
        <v/>
      </c>
      <c r="AH214"/>
      <c r="AI214"/>
      <c r="AJ214" t="str">
        <f>IF(Table_Styles[[#This Row],[ML]]&lt;&gt;"",Table_Styles[[#This Row],[ML]],IF(Table_Styles[[#This Row],[ML Default]]&lt;&gt;"",Table_Styles[[#This Row],[ML Default]],""))</f>
        <v/>
      </c>
      <c r="AK214"/>
      <c r="AL214" s="1" t="s">
        <v>345</v>
      </c>
      <c r="AM214" t="str">
        <f>IF(Table_Styles[[#This Row],[PT]]&lt;&gt;"",Table_Styles[[#This Row],[PT]],IF(Table_Styles[[#This Row],[PT Default]]&lt;&gt;"",Table_Styles[[#This Row],[PT Default]],""))</f>
        <v>5px</v>
      </c>
      <c r="AN214"/>
      <c r="AO214"/>
      <c r="AP214" t="str">
        <f>IF(Table_Styles[[#This Row],[PR]]&lt;&gt;"",Table_Styles[[#This Row],[PR]],IF(Table_Styles[[#This Row],[PR Default]]&lt;&gt;"",Table_Styles[[#This Row],[PR Default]],""))</f>
        <v/>
      </c>
      <c r="AQ214"/>
      <c r="AR214" s="1" t="s">
        <v>345</v>
      </c>
      <c r="AS214" t="str">
        <f>IF(Table_Styles[[#This Row],[PB]]&lt;&gt;"",Table_Styles[[#This Row],[PB]],IF(Table_Styles[[#This Row],[PB Default]]&lt;&gt;"",Table_Styles[[#This Row],[PB Default]],""))</f>
        <v>5px</v>
      </c>
      <c r="AT214"/>
      <c r="AU214"/>
      <c r="AV214" t="str">
        <f>IF(Table_Styles[[#This Row],[PL]]&lt;&gt;"",Table_Styles[[#This Row],[PL]],IF(Table_Styles[[#This Row],[PL Default]]&lt;&gt;"",Table_Styles[[#This Row],[PL Default]],""))</f>
        <v/>
      </c>
      <c r="AW214"/>
      <c r="AX214"/>
      <c r="AY214" t="str">
        <f>IF(Table_Styles[[#This Row],[BT]]&lt;&gt;"",Table_Styles[[#This Row],[BT]],IF(Table_Styles[[#This Row],[BT Default]]&lt;&gt;"",Table_Styles[[#This Row],[BT Default]],""))</f>
        <v/>
      </c>
      <c r="AZ214"/>
      <c r="BA214"/>
      <c r="BB214" t="str">
        <f>IF(Table_Styles[[#This Row],[BR]]&lt;&gt;"",Table_Styles[[#This Row],[BR]],IF(Table_Styles[[#This Row],[BR Default]]&lt;&gt;"",Table_Styles[[#This Row],[BR Default]],""))</f>
        <v/>
      </c>
      <c r="BC214"/>
      <c r="BD214"/>
      <c r="BE214" t="str">
        <f>IF(Table_Styles[[#This Row],[BB]]&lt;&gt;"",Table_Styles[[#This Row],[BB]],IF(Table_Styles[[#This Row],[BB Default]]&lt;&gt;"",Table_Styles[[#This Row],[BB Default]],""))</f>
        <v/>
      </c>
      <c r="BF214"/>
      <c r="BG214"/>
      <c r="BH214" t="str">
        <f>IF(Table_Styles[[#This Row],[BL]]&lt;&gt;"",Table_Styles[[#This Row],[BL]],IF(Table_Styles[[#This Row],[BL Default]]&lt;&gt;"",Table_Styles[[#This Row],[BL Default]],""))</f>
        <v/>
      </c>
      <c r="BI214" s="131"/>
      <c r="BJ214"/>
      <c r="BK214" t="str">
        <f>IF(Table_Styles[[#This Row],[Width]]&lt;&gt;"",Table_Styles[[#This Row],[Width]],IF(Table_Styles[[#This Row],[Width Default]]&lt;&gt;"",Table_Styles[[#This Row],[Width Default]],""))</f>
        <v/>
      </c>
      <c r="BL214"/>
      <c r="BM214"/>
      <c r="BN214" t="str">
        <f>IF(Table_Styles[[#This Row],[Height]]&lt;&gt;"",Table_Styles[[#This Row],[Height]],IF(Table_Styles[[#This Row],[Height Default]]&lt;&gt;"",Table_Styles[[#This Row],[Height Default]],""))</f>
        <v/>
      </c>
      <c r="BO214"/>
      <c r="BP214"/>
      <c r="BQ214" t="str">
        <f>IF(Table_Styles[[#This Row],[Top]]&lt;&gt;"",Table_Styles[[#This Row],[Top]],IF(Table_Styles[[#This Row],[Top Default]]&lt;&gt;"",Table_Styles[[#This Row],[Top Default]],""))</f>
        <v/>
      </c>
      <c r="BR214"/>
      <c r="BS214"/>
      <c r="BT214" t="str">
        <f>IF(Table_Styles[[#This Row],[Right]]&lt;&gt;"",Table_Styles[[#This Row],[Right]],IF(Table_Styles[[#This Row],[Right Default]]&lt;&gt;"",Table_Styles[[#This Row],[Right Default]],""))</f>
        <v/>
      </c>
      <c r="BU214"/>
      <c r="BV214"/>
      <c r="BW214" t="str">
        <f>IF(Table_Styles[[#This Row],[Bottom]]&lt;&gt;"",Table_Styles[[#This Row],[Bottom]],IF(Table_Styles[[#This Row],[Bottom Default]]&lt;&gt;"",Table_Styles[[#This Row],[Bottom Default]],""))</f>
        <v/>
      </c>
      <c r="BX214"/>
      <c r="BY214"/>
      <c r="BZ214" t="str">
        <f>IF(Table_Styles[[#This Row],[Left]]&lt;&gt;"",Table_Styles[[#This Row],[Left]],IF(Table_Styles[[#This Row],[Left Default]]&lt;&gt;"",Table_Styles[[#This Row],[Left Default]],""))</f>
        <v/>
      </c>
      <c r="CA214" t="s">
        <v>1122</v>
      </c>
      <c r="CB214" t="str">
        <f>IF(AND(Table_Styles[[#This Row],[Selector]]&lt;&gt;"",Table_Styles[[#This Row],[Font Family Used]]&lt;&gt;"",Table_Styles[[#This Row],[Font Weight Used]]&lt;&gt;""),Table_Styles[[#This Row],[Font Family Used]]&amp;" "&amp;Table_Styles[[#This Row],[Font Weight Used]],"")</f>
        <v/>
      </c>
      <c r="CC214" t="str">
        <f ca="1">IF(AND(Table_Styles[[#This Row],[Selector]],COUNTIF(OFFSET(CC:CC,0,0,ROW()-1,1),"="&amp;Table_Styles[[#This Row],[Font]])=0),Table_Styles[[#This Row],[Font]],"")</f>
        <v/>
      </c>
      <c r="CD214" t="str">
        <f ca="1">IF(Table_Styles[[#This Row],[Unique Font]]&lt;&gt;"",
"{""fontFamily"":"""&amp;Table_Styles[[#This Row],[Font Family Used]]&amp;""",""fontWeight"":"&amp;Table_Styles[[#This Row],[Font Weight Used]]&amp;"}","")</f>
        <v/>
      </c>
      <c r="CE21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font-weight: 500;padding-top: 5px;padding-bottom: 5px;vertical-align: bottom;</v>
      </c>
      <c r="CF214" t="str">
        <f>IF(AND(Table_Styles[[#This Row],[Selector]]&lt;&gt;"", Table_Styles[[#This Row],[Config Properties]]&lt;&gt;""),
Table_Styles[[#This Row],[Selector]]&amp;" { "&amp;Table_Styles[[#This Row],[Config Properties]]&amp;" }","")</f>
        <v>table.summary-table th { font-weight: 500;padding-top: 5px;padding-bottom: 5px;vertical-align: bottom; }</v>
      </c>
      <c r="CG214" t="str">
        <f xml:space="preserve">
SUBSTITUTE(SUBSTITUTE(SUBSTITUTE(SUBSTITUTE(SUBSTITUTE(SUBSTITUTE(SUBSTITUTE(SUBSTITUTE(Table_Styles[[#This Row],[Config]],
" {","{"),
"{ ","{"),
" }","}"),
"} ","}"),
" ,",","),
", ",","),
" :",":"),
": ",":")</f>
        <v>table.summary-table th{font-weight:500;padding-top:5px;padding-bottom:5px;vertical-align:bottom;}</v>
      </c>
    </row>
    <row r="215" spans="2:85" ht="21" customHeight="1">
      <c r="B215" t="s">
        <v>943</v>
      </c>
      <c r="C215" s="180" t="s">
        <v>1323</v>
      </c>
      <c r="D215"/>
      <c r="E215"/>
      <c r="F215" t="str">
        <f>IF(Table_Styles[[#This Row],[Font Family]]&lt;&gt;"",Table_Styles[[#This Row],[Font Family]],IF(Table_Styles[[#This Row],[Font Family Default]]&lt;&gt;"",Table_Styles[[#This Row],[Font Family Default]],""))</f>
        <v/>
      </c>
      <c r="G215"/>
      <c r="H215"/>
      <c r="I215" t="str">
        <f>IF(Table_Styles[[#This Row],[Font Size]]&lt;&gt;"",Table_Styles[[#This Row],[Font Size]],IF(Table_Styles[[#This Row],[Font Size Default]]&lt;&gt;"",Table_Styles[[#This Row],[Font Size Default]],""))</f>
        <v/>
      </c>
      <c r="J215"/>
      <c r="K215"/>
      <c r="L215" t="str">
        <f>IF(Table_Styles[[#This Row],[Font Weight]]&lt;&gt;"",Table_Styles[[#This Row],[Font Weight]],IF(Table_Styles[[#This Row],[Font Weight Default]]&lt;&gt;"",Table_Styles[[#This Row],[Font Weight Default]],""))</f>
        <v/>
      </c>
      <c r="M215"/>
      <c r="N215"/>
      <c r="O215" t="str">
        <f>IF(Table_Styles[[#This Row],[Colour]]&lt;&gt;"",Table_Styles[[#This Row],[Colour]],IF(Table_Styles[[#This Row],[Colour Default]]&lt;&gt;"",Table_Styles[[#This Row],[Colour Default]],""))</f>
        <v/>
      </c>
      <c r="P215"/>
      <c r="Q215"/>
      <c r="R215" t="str">
        <f>IF(Table_Styles[[#This Row],[Background]]&lt;&gt;"",Table_Styles[[#This Row],[Background]],IF(Table_Styles[[#This Row],[Background Default]]&lt;&gt;"",Table_Styles[[#This Row],[Background Default]],""))</f>
        <v/>
      </c>
      <c r="S215"/>
      <c r="T215"/>
      <c r="U215" t="str">
        <f>IF(Table_Styles[[#This Row],[Border]]&lt;&gt;"",Table_Styles[[#This Row],[Border]],IF(Table_Styles[[#This Row],[Border Default]]&lt;&gt;"",Table_Styles[[#This Row],[Border Default]],""))</f>
        <v/>
      </c>
      <c r="V215"/>
      <c r="W215"/>
      <c r="X215" t="str">
        <f>IF(Table_Styles[[#This Row],[Border Radius]]&lt;&gt;"",Table_Styles[[#This Row],[Border Radius]],IF(Table_Styles[[#This Row],[Border Radius Default]]&lt;&gt;"",Table_Styles[[#This Row],[Border Radius Default]],""))</f>
        <v/>
      </c>
      <c r="Y215"/>
      <c r="Z215" s="1"/>
      <c r="AA215" t="str">
        <f>IF(Table_Styles[[#This Row],[MT]]&lt;&gt;"",Table_Styles[[#This Row],[MT]],IF(Table_Styles[[#This Row],[MT Default]]&lt;&gt;"",Table_Styles[[#This Row],[MT Default]],""))</f>
        <v/>
      </c>
      <c r="AB215"/>
      <c r="AC215"/>
      <c r="AD215" t="str">
        <f>IF(Table_Styles[[#This Row],[MR]]&lt;&gt;"",Table_Styles[[#This Row],[MR]],IF(Table_Styles[[#This Row],[MR Default]]&lt;&gt;"",Table_Styles[[#This Row],[MR Default]],""))</f>
        <v/>
      </c>
      <c r="AE215"/>
      <c r="AF215" s="1"/>
      <c r="AG215" t="str">
        <f>IF(Table_Styles[[#This Row],[MB]]&lt;&gt;"",Table_Styles[[#This Row],[MB]],IF(Table_Styles[[#This Row],[MB Default]]&lt;&gt;"",Table_Styles[[#This Row],[MB Default]],""))</f>
        <v/>
      </c>
      <c r="AH215"/>
      <c r="AI215"/>
      <c r="AJ215" t="str">
        <f>IF(Table_Styles[[#This Row],[ML]]&lt;&gt;"",Table_Styles[[#This Row],[ML]],IF(Table_Styles[[#This Row],[ML Default]]&lt;&gt;"",Table_Styles[[#This Row],[ML Default]],""))</f>
        <v/>
      </c>
      <c r="AK215"/>
      <c r="AL215" s="1" t="s">
        <v>345</v>
      </c>
      <c r="AM215" t="str">
        <f>IF(Table_Styles[[#This Row],[PT]]&lt;&gt;"",Table_Styles[[#This Row],[PT]],IF(Table_Styles[[#This Row],[PT Default]]&lt;&gt;"",Table_Styles[[#This Row],[PT Default]],""))</f>
        <v>5px</v>
      </c>
      <c r="AN215"/>
      <c r="AO215"/>
      <c r="AP215" t="str">
        <f>IF(Table_Styles[[#This Row],[PR]]&lt;&gt;"",Table_Styles[[#This Row],[PR]],IF(Table_Styles[[#This Row],[PR Default]]&lt;&gt;"",Table_Styles[[#This Row],[PR Default]],""))</f>
        <v/>
      </c>
      <c r="AQ215"/>
      <c r="AR215" s="1" t="s">
        <v>345</v>
      </c>
      <c r="AS215" t="str">
        <f>IF(Table_Styles[[#This Row],[PB]]&lt;&gt;"",Table_Styles[[#This Row],[PB]],IF(Table_Styles[[#This Row],[PB Default]]&lt;&gt;"",Table_Styles[[#This Row],[PB Default]],""))</f>
        <v>5px</v>
      </c>
      <c r="AT215"/>
      <c r="AU215"/>
      <c r="AV215" t="str">
        <f>IF(Table_Styles[[#This Row],[PL]]&lt;&gt;"",Table_Styles[[#This Row],[PL]],IF(Table_Styles[[#This Row],[PL Default]]&lt;&gt;"",Table_Styles[[#This Row],[PL Default]],""))</f>
        <v/>
      </c>
      <c r="AW215" t="str">
        <f>"1px solid "&amp;Colour_Background_3</f>
        <v>1px solid #e0e0e0</v>
      </c>
      <c r="AX215"/>
      <c r="AY215" t="str">
        <f>IF(Table_Styles[[#This Row],[BT]]&lt;&gt;"",Table_Styles[[#This Row],[BT]],IF(Table_Styles[[#This Row],[BT Default]]&lt;&gt;"",Table_Styles[[#This Row],[BT Default]],""))</f>
        <v>1px solid #e0e0e0</v>
      </c>
      <c r="AZ215"/>
      <c r="BA215"/>
      <c r="BB215" t="str">
        <f>IF(Table_Styles[[#This Row],[BR]]&lt;&gt;"",Table_Styles[[#This Row],[BR]],IF(Table_Styles[[#This Row],[BR Default]]&lt;&gt;"",Table_Styles[[#This Row],[BR Default]],""))</f>
        <v/>
      </c>
      <c r="BC215"/>
      <c r="BD215"/>
      <c r="BE215" t="str">
        <f>IF(Table_Styles[[#This Row],[BB]]&lt;&gt;"",Table_Styles[[#This Row],[BB]],IF(Table_Styles[[#This Row],[BB Default]]&lt;&gt;"",Table_Styles[[#This Row],[BB Default]],""))</f>
        <v/>
      </c>
      <c r="BF215"/>
      <c r="BG215"/>
      <c r="BH215" t="str">
        <f>IF(Table_Styles[[#This Row],[BL]]&lt;&gt;"",Table_Styles[[#This Row],[BL]],IF(Table_Styles[[#This Row],[BL Default]]&lt;&gt;"",Table_Styles[[#This Row],[BL Default]],""))</f>
        <v/>
      </c>
      <c r="BI215" s="131"/>
      <c r="BJ215"/>
      <c r="BK215" t="str">
        <f>IF(Table_Styles[[#This Row],[Width]]&lt;&gt;"",Table_Styles[[#This Row],[Width]],IF(Table_Styles[[#This Row],[Width Default]]&lt;&gt;"",Table_Styles[[#This Row],[Width Default]],""))</f>
        <v/>
      </c>
      <c r="BL215"/>
      <c r="BM215"/>
      <c r="BN215" t="str">
        <f>IF(Table_Styles[[#This Row],[Height]]&lt;&gt;"",Table_Styles[[#This Row],[Height]],IF(Table_Styles[[#This Row],[Height Default]]&lt;&gt;"",Table_Styles[[#This Row],[Height Default]],""))</f>
        <v/>
      </c>
      <c r="BO215"/>
      <c r="BP215"/>
      <c r="BQ215" t="str">
        <f>IF(Table_Styles[[#This Row],[Top]]&lt;&gt;"",Table_Styles[[#This Row],[Top]],IF(Table_Styles[[#This Row],[Top Default]]&lt;&gt;"",Table_Styles[[#This Row],[Top Default]],""))</f>
        <v/>
      </c>
      <c r="BR215"/>
      <c r="BS215"/>
      <c r="BT215" t="str">
        <f>IF(Table_Styles[[#This Row],[Right]]&lt;&gt;"",Table_Styles[[#This Row],[Right]],IF(Table_Styles[[#This Row],[Right Default]]&lt;&gt;"",Table_Styles[[#This Row],[Right Default]],""))</f>
        <v/>
      </c>
      <c r="BU215"/>
      <c r="BV215"/>
      <c r="BW215" t="str">
        <f>IF(Table_Styles[[#This Row],[Bottom]]&lt;&gt;"",Table_Styles[[#This Row],[Bottom]],IF(Table_Styles[[#This Row],[Bottom Default]]&lt;&gt;"",Table_Styles[[#This Row],[Bottom Default]],""))</f>
        <v/>
      </c>
      <c r="BX215"/>
      <c r="BY215"/>
      <c r="BZ215" t="str">
        <f>IF(Table_Styles[[#This Row],[Left]]&lt;&gt;"",Table_Styles[[#This Row],[Left]],IF(Table_Styles[[#This Row],[Left Default]]&lt;&gt;"",Table_Styles[[#This Row],[Left Default]],""))</f>
        <v/>
      </c>
      <c r="CA215" s="1" t="s">
        <v>944</v>
      </c>
      <c r="CB215" t="str">
        <f>IF(AND(Table_Styles[[#This Row],[Selector]]&lt;&gt;"",Table_Styles[[#This Row],[Font Family Used]]&lt;&gt;"",Table_Styles[[#This Row],[Font Weight Used]]&lt;&gt;""),Table_Styles[[#This Row],[Font Family Used]]&amp;" "&amp;Table_Styles[[#This Row],[Font Weight Used]],"")</f>
        <v/>
      </c>
      <c r="CC215" t="str">
        <f ca="1">IF(AND(Table_Styles[[#This Row],[Selector]],COUNTIF(OFFSET(CC:CC,0,0,ROW()-1,1),"="&amp;Table_Styles[[#This Row],[Font]])=0),Table_Styles[[#This Row],[Font]],"")</f>
        <v/>
      </c>
      <c r="CD215" t="str">
        <f ca="1">IF(Table_Styles[[#This Row],[Unique Font]]&lt;&gt;"",
"{""fontFamily"":"""&amp;Table_Styles[[#This Row],[Font Family Used]]&amp;""",""fontWeight"":"&amp;Table_Styles[[#This Row],[Font Weight Used]]&amp;"}","")</f>
        <v/>
      </c>
      <c r="CE21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padding-top: 5px;padding-bottom: 5px;border-top: 1px solid #e0e0e0;vertical-align: top;</v>
      </c>
      <c r="CF215" t="str">
        <f>IF(AND(Table_Styles[[#This Row],[Selector]]&lt;&gt;"", Table_Styles[[#This Row],[Config Properties]]&lt;&gt;""),
Table_Styles[[#This Row],[Selector]]&amp;" { "&amp;Table_Styles[[#This Row],[Config Properties]]&amp;" }","")</f>
        <v>table.summary-table td { padding-top: 5px;padding-bottom: 5px;border-top: 1px solid #e0e0e0;vertical-align: top; }</v>
      </c>
      <c r="CG215" t="str">
        <f xml:space="preserve">
SUBSTITUTE(SUBSTITUTE(SUBSTITUTE(SUBSTITUTE(SUBSTITUTE(SUBSTITUTE(SUBSTITUTE(SUBSTITUTE(Table_Styles[[#This Row],[Config]],
" {","{"),
"{ ","{"),
" }","}"),
"} ","}"),
" ,",","),
", ",","),
" :",":"),
": ",":")</f>
        <v>table.summary-table td{padding-top:5px;padding-bottom:5px;border-top:1px solid #e0e0e0;vertical-align:top;}</v>
      </c>
    </row>
    <row r="216" spans="2:85" ht="21" customHeight="1">
      <c r="B216" t="s">
        <v>860</v>
      </c>
      <c r="C216" t="s">
        <v>857</v>
      </c>
      <c r="D216"/>
      <c r="E216"/>
      <c r="F216" t="str">
        <f>IF(Table_Styles[[#This Row],[Font Family]]&lt;&gt;"",Table_Styles[[#This Row],[Font Family]],IF(Table_Styles[[#This Row],[Font Family Default]]&lt;&gt;"",Table_Styles[[#This Row],[Font Family Default]],""))</f>
        <v/>
      </c>
      <c r="G216"/>
      <c r="H216"/>
      <c r="I216" t="str">
        <f>IF(Table_Styles[[#This Row],[Font Size]]&lt;&gt;"",Table_Styles[[#This Row],[Font Size]],IF(Table_Styles[[#This Row],[Font Size Default]]&lt;&gt;"",Table_Styles[[#This Row],[Font Size Default]],""))</f>
        <v/>
      </c>
      <c r="J216"/>
      <c r="K216"/>
      <c r="L216" t="str">
        <f>IF(Table_Styles[[#This Row],[Font Weight]]&lt;&gt;"",Table_Styles[[#This Row],[Font Weight]],IF(Table_Styles[[#This Row],[Font Weight Default]]&lt;&gt;"",Table_Styles[[#This Row],[Font Weight Default]],""))</f>
        <v/>
      </c>
      <c r="M216"/>
      <c r="N216"/>
      <c r="O216" t="str">
        <f>IF(Table_Styles[[#This Row],[Colour]]&lt;&gt;"",Table_Styles[[#This Row],[Colour]],IF(Table_Styles[[#This Row],[Colour Default]]&lt;&gt;"",Table_Styles[[#This Row],[Colour Default]],""))</f>
        <v/>
      </c>
      <c r="P216"/>
      <c r="Q216"/>
      <c r="R216" t="str">
        <f>IF(Table_Styles[[#This Row],[Background]]&lt;&gt;"",Table_Styles[[#This Row],[Background]],IF(Table_Styles[[#This Row],[Background Default]]&lt;&gt;"",Table_Styles[[#This Row],[Background Default]],""))</f>
        <v/>
      </c>
      <c r="S216"/>
      <c r="T216"/>
      <c r="U216" t="str">
        <f>IF(Table_Styles[[#This Row],[Border]]&lt;&gt;"",Table_Styles[[#This Row],[Border]],IF(Table_Styles[[#This Row],[Border Default]]&lt;&gt;"",Table_Styles[[#This Row],[Border Default]],""))</f>
        <v/>
      </c>
      <c r="V216"/>
      <c r="W216"/>
      <c r="X216" t="str">
        <f>IF(Table_Styles[[#This Row],[Border Radius]]&lt;&gt;"",Table_Styles[[#This Row],[Border Radius]],IF(Table_Styles[[#This Row],[Border Radius Default]]&lt;&gt;"",Table_Styles[[#This Row],[Border Radius Default]],""))</f>
        <v/>
      </c>
      <c r="Y216"/>
      <c r="Z216" s="1"/>
      <c r="AA216" t="str">
        <f>IF(Table_Styles[[#This Row],[MT]]&lt;&gt;"",Table_Styles[[#This Row],[MT]],IF(Table_Styles[[#This Row],[MT Default]]&lt;&gt;"",Table_Styles[[#This Row],[MT Default]],""))</f>
        <v/>
      </c>
      <c r="AB216"/>
      <c r="AC216"/>
      <c r="AD216" t="str">
        <f>IF(Table_Styles[[#This Row],[MR]]&lt;&gt;"",Table_Styles[[#This Row],[MR]],IF(Table_Styles[[#This Row],[MR Default]]&lt;&gt;"",Table_Styles[[#This Row],[MR Default]],""))</f>
        <v/>
      </c>
      <c r="AE216"/>
      <c r="AF216" s="1"/>
      <c r="AG216" t="str">
        <f>IF(Table_Styles[[#This Row],[MB]]&lt;&gt;"",Table_Styles[[#This Row],[MB]],IF(Table_Styles[[#This Row],[MB Default]]&lt;&gt;"",Table_Styles[[#This Row],[MB Default]],""))</f>
        <v/>
      </c>
      <c r="AH216"/>
      <c r="AI216"/>
      <c r="AJ216" t="str">
        <f>IF(Table_Styles[[#This Row],[ML]]&lt;&gt;"",Table_Styles[[#This Row],[ML]],IF(Table_Styles[[#This Row],[ML Default]]&lt;&gt;"",Table_Styles[[#This Row],[ML Default]],""))</f>
        <v/>
      </c>
      <c r="AK216"/>
      <c r="AL216"/>
      <c r="AM216" t="str">
        <f>IF(Table_Styles[[#This Row],[PT]]&lt;&gt;"",Table_Styles[[#This Row],[PT]],IF(Table_Styles[[#This Row],[PT Default]]&lt;&gt;"",Table_Styles[[#This Row],[PT Default]],""))</f>
        <v/>
      </c>
      <c r="AN216"/>
      <c r="AO216"/>
      <c r="AP216" t="str">
        <f>IF(Table_Styles[[#This Row],[PR]]&lt;&gt;"",Table_Styles[[#This Row],[PR]],IF(Table_Styles[[#This Row],[PR Default]]&lt;&gt;"",Table_Styles[[#This Row],[PR Default]],""))</f>
        <v/>
      </c>
      <c r="AQ216"/>
      <c r="AR216"/>
      <c r="AS216" t="str">
        <f>IF(Table_Styles[[#This Row],[PB]]&lt;&gt;"",Table_Styles[[#This Row],[PB]],IF(Table_Styles[[#This Row],[PB Default]]&lt;&gt;"",Table_Styles[[#This Row],[PB Default]],""))</f>
        <v/>
      </c>
      <c r="AT216"/>
      <c r="AU216"/>
      <c r="AV216" t="str">
        <f>IF(Table_Styles[[#This Row],[PL]]&lt;&gt;"",Table_Styles[[#This Row],[PL]],IF(Table_Styles[[#This Row],[PL Default]]&lt;&gt;"",Table_Styles[[#This Row],[PL Default]],""))</f>
        <v/>
      </c>
      <c r="AW216"/>
      <c r="AX216"/>
      <c r="AY216" t="str">
        <f>IF(Table_Styles[[#This Row],[BT]]&lt;&gt;"",Table_Styles[[#This Row],[BT]],IF(Table_Styles[[#This Row],[BT Default]]&lt;&gt;"",Table_Styles[[#This Row],[BT Default]],""))</f>
        <v/>
      </c>
      <c r="AZ216"/>
      <c r="BA216"/>
      <c r="BB216" t="str">
        <f>IF(Table_Styles[[#This Row],[BR]]&lt;&gt;"",Table_Styles[[#This Row],[BR]],IF(Table_Styles[[#This Row],[BR Default]]&lt;&gt;"",Table_Styles[[#This Row],[BR Default]],""))</f>
        <v/>
      </c>
      <c r="BC216"/>
      <c r="BD216"/>
      <c r="BE216" t="str">
        <f>IF(Table_Styles[[#This Row],[BB]]&lt;&gt;"",Table_Styles[[#This Row],[BB]],IF(Table_Styles[[#This Row],[BB Default]]&lt;&gt;"",Table_Styles[[#This Row],[BB Default]],""))</f>
        <v/>
      </c>
      <c r="BF216"/>
      <c r="BG216"/>
      <c r="BH216" t="str">
        <f>IF(Table_Styles[[#This Row],[BL]]&lt;&gt;"",Table_Styles[[#This Row],[BL]],IF(Table_Styles[[#This Row],[BL Default]]&lt;&gt;"",Table_Styles[[#This Row],[BL Default]],""))</f>
        <v/>
      </c>
      <c r="BI216" s="57"/>
      <c r="BJ216" s="57" t="s">
        <v>945</v>
      </c>
      <c r="BK216" t="str">
        <f>IF(Table_Styles[[#This Row],[Width]]&lt;&gt;"",Table_Styles[[#This Row],[Width]],IF(Table_Styles[[#This Row],[Width Default]]&lt;&gt;"",Table_Styles[[#This Row],[Width Default]],""))</f>
        <v>50%</v>
      </c>
      <c r="BL216"/>
      <c r="BM216"/>
      <c r="BN216" t="str">
        <f>IF(Table_Styles[[#This Row],[Height]]&lt;&gt;"",Table_Styles[[#This Row],[Height]],IF(Table_Styles[[#This Row],[Height Default]]&lt;&gt;"",Table_Styles[[#This Row],[Height Default]],""))</f>
        <v/>
      </c>
      <c r="BO216"/>
      <c r="BP216"/>
      <c r="BQ216" t="str">
        <f>IF(Table_Styles[[#This Row],[Top]]&lt;&gt;"",Table_Styles[[#This Row],[Top]],IF(Table_Styles[[#This Row],[Top Default]]&lt;&gt;"",Table_Styles[[#This Row],[Top Default]],""))</f>
        <v/>
      </c>
      <c r="BR216"/>
      <c r="BS216"/>
      <c r="BT216" t="str">
        <f>IF(Table_Styles[[#This Row],[Right]]&lt;&gt;"",Table_Styles[[#This Row],[Right]],IF(Table_Styles[[#This Row],[Right Default]]&lt;&gt;"",Table_Styles[[#This Row],[Right Default]],""))</f>
        <v/>
      </c>
      <c r="BU216"/>
      <c r="BV216"/>
      <c r="BW216" t="str">
        <f>IF(Table_Styles[[#This Row],[Bottom]]&lt;&gt;"",Table_Styles[[#This Row],[Bottom]],IF(Table_Styles[[#This Row],[Bottom Default]]&lt;&gt;"",Table_Styles[[#This Row],[Bottom Default]],""))</f>
        <v/>
      </c>
      <c r="BX216"/>
      <c r="BY216"/>
      <c r="BZ216" t="str">
        <f>IF(Table_Styles[[#This Row],[Left]]&lt;&gt;"",Table_Styles[[#This Row],[Left]],IF(Table_Styles[[#This Row],[Left Default]]&lt;&gt;"",Table_Styles[[#This Row],[Left Default]],""))</f>
        <v/>
      </c>
      <c r="CA216" s="1"/>
      <c r="CB216" t="str">
        <f>IF(AND(Table_Styles[[#This Row],[Selector]]&lt;&gt;"",Table_Styles[[#This Row],[Font Family Used]]&lt;&gt;"",Table_Styles[[#This Row],[Font Weight Used]]&lt;&gt;""),Table_Styles[[#This Row],[Font Family Used]]&amp;" "&amp;Table_Styles[[#This Row],[Font Weight Used]],"")</f>
        <v/>
      </c>
      <c r="CC216" t="str">
        <f ca="1">IF(AND(Table_Styles[[#This Row],[Selector]],COUNTIF(OFFSET(CC:CC,0,0,ROW()-1,1),"="&amp;Table_Styles[[#This Row],[Font]])=0),Table_Styles[[#This Row],[Font]],"")</f>
        <v/>
      </c>
      <c r="CD216" t="str">
        <f ca="1">IF(Table_Styles[[#This Row],[Unique Font]]&lt;&gt;"",
"{""fontFamily"":"""&amp;Table_Styles[[#This Row],[Font Family Used]]&amp;""",""fontWeight"":"&amp;Table_Styles[[#This Row],[Font Weight Used]]&amp;"}","")</f>
        <v/>
      </c>
      <c r="CE21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width: 50%</v>
      </c>
      <c r="CF216" t="str">
        <f>IF(AND(Table_Styles[[#This Row],[Selector]]&lt;&gt;"", Table_Styles[[#This Row],[Config Properties]]&lt;&gt;""),
Table_Styles[[#This Row],[Selector]]&amp;" { "&amp;Table_Styles[[#This Row],[Config Properties]]&amp;" }","")</f>
        <v>.summary-name { width: 50% }</v>
      </c>
      <c r="CG216" t="str">
        <f xml:space="preserve">
SUBSTITUTE(SUBSTITUTE(SUBSTITUTE(SUBSTITUTE(SUBSTITUTE(SUBSTITUTE(SUBSTITUTE(SUBSTITUTE(Table_Styles[[#This Row],[Config]],
" {","{"),
"{ ","{"),
" }","}"),
"} ","}"),
" ,",","),
", ",","),
" :",":"),
": ",":")</f>
        <v>.summary-name{width:50%}</v>
      </c>
    </row>
    <row r="217" spans="2:85" ht="21" customHeight="1">
      <c r="B217" t="s">
        <v>481</v>
      </c>
      <c r="C217" t="s">
        <v>858</v>
      </c>
      <c r="D217"/>
      <c r="E217"/>
      <c r="F217" t="str">
        <f>IF(Table_Styles[[#This Row],[Font Family]]&lt;&gt;"",Table_Styles[[#This Row],[Font Family]],IF(Table_Styles[[#This Row],[Font Family Default]]&lt;&gt;"",Table_Styles[[#This Row],[Font Family Default]],""))</f>
        <v/>
      </c>
      <c r="G217"/>
      <c r="H217"/>
      <c r="I217" t="str">
        <f>IF(Table_Styles[[#This Row],[Font Size]]&lt;&gt;"",Table_Styles[[#This Row],[Font Size]],IF(Table_Styles[[#This Row],[Font Size Default]]&lt;&gt;"",Table_Styles[[#This Row],[Font Size Default]],""))</f>
        <v/>
      </c>
      <c r="J217"/>
      <c r="K217"/>
      <c r="L217" t="str">
        <f>IF(Table_Styles[[#This Row],[Font Weight]]&lt;&gt;"",Table_Styles[[#This Row],[Font Weight]],IF(Table_Styles[[#This Row],[Font Weight Default]]&lt;&gt;"",Table_Styles[[#This Row],[Font Weight Default]],""))</f>
        <v/>
      </c>
      <c r="M217"/>
      <c r="N217"/>
      <c r="O217" t="str">
        <f>IF(Table_Styles[[#This Row],[Colour]]&lt;&gt;"",Table_Styles[[#This Row],[Colour]],IF(Table_Styles[[#This Row],[Colour Default]]&lt;&gt;"",Table_Styles[[#This Row],[Colour Default]],""))</f>
        <v/>
      </c>
      <c r="P217"/>
      <c r="Q217"/>
      <c r="R217" t="str">
        <f>IF(Table_Styles[[#This Row],[Background]]&lt;&gt;"",Table_Styles[[#This Row],[Background]],IF(Table_Styles[[#This Row],[Background Default]]&lt;&gt;"",Table_Styles[[#This Row],[Background Default]],""))</f>
        <v/>
      </c>
      <c r="S217"/>
      <c r="T217"/>
      <c r="U217" t="str">
        <f>IF(Table_Styles[[#This Row],[Border]]&lt;&gt;"",Table_Styles[[#This Row],[Border]],IF(Table_Styles[[#This Row],[Border Default]]&lt;&gt;"",Table_Styles[[#This Row],[Border Default]],""))</f>
        <v/>
      </c>
      <c r="V217"/>
      <c r="W217"/>
      <c r="X217" t="str">
        <f>IF(Table_Styles[[#This Row],[Border Radius]]&lt;&gt;"",Table_Styles[[#This Row],[Border Radius]],IF(Table_Styles[[#This Row],[Border Radius Default]]&lt;&gt;"",Table_Styles[[#This Row],[Border Radius Default]],""))</f>
        <v/>
      </c>
      <c r="Y217"/>
      <c r="Z217"/>
      <c r="AA217" t="str">
        <f>IF(Table_Styles[[#This Row],[MT]]&lt;&gt;"",Table_Styles[[#This Row],[MT]],IF(Table_Styles[[#This Row],[MT Default]]&lt;&gt;"",Table_Styles[[#This Row],[MT Default]],""))</f>
        <v/>
      </c>
      <c r="AB217"/>
      <c r="AC217"/>
      <c r="AD217" t="str">
        <f>IF(Table_Styles[[#This Row],[MR]]&lt;&gt;"",Table_Styles[[#This Row],[MR]],IF(Table_Styles[[#This Row],[MR Default]]&lt;&gt;"",Table_Styles[[#This Row],[MR Default]],""))</f>
        <v/>
      </c>
      <c r="AE217"/>
      <c r="AF217"/>
      <c r="AG217" t="str">
        <f>IF(Table_Styles[[#This Row],[MB]]&lt;&gt;"",Table_Styles[[#This Row],[MB]],IF(Table_Styles[[#This Row],[MB Default]]&lt;&gt;"",Table_Styles[[#This Row],[MB Default]],""))</f>
        <v/>
      </c>
      <c r="AH217"/>
      <c r="AI217"/>
      <c r="AJ217" t="str">
        <f>IF(Table_Styles[[#This Row],[ML]]&lt;&gt;"",Table_Styles[[#This Row],[ML]],IF(Table_Styles[[#This Row],[ML Default]]&lt;&gt;"",Table_Styles[[#This Row],[ML Default]],""))</f>
        <v/>
      </c>
      <c r="AK217"/>
      <c r="AL217"/>
      <c r="AM217" t="str">
        <f>IF(Table_Styles[[#This Row],[PT]]&lt;&gt;"",Table_Styles[[#This Row],[PT]],IF(Table_Styles[[#This Row],[PT Default]]&lt;&gt;"",Table_Styles[[#This Row],[PT Default]],""))</f>
        <v/>
      </c>
      <c r="AN217"/>
      <c r="AO217"/>
      <c r="AP217" t="str">
        <f>IF(Table_Styles[[#This Row],[PR]]&lt;&gt;"",Table_Styles[[#This Row],[PR]],IF(Table_Styles[[#This Row],[PR Default]]&lt;&gt;"",Table_Styles[[#This Row],[PR Default]],""))</f>
        <v/>
      </c>
      <c r="AQ217"/>
      <c r="AR217"/>
      <c r="AS217" t="str">
        <f>IF(Table_Styles[[#This Row],[PB]]&lt;&gt;"",Table_Styles[[#This Row],[PB]],IF(Table_Styles[[#This Row],[PB Default]]&lt;&gt;"",Table_Styles[[#This Row],[PB Default]],""))</f>
        <v/>
      </c>
      <c r="AT217"/>
      <c r="AU217"/>
      <c r="AV217" t="str">
        <f>IF(Table_Styles[[#This Row],[PL]]&lt;&gt;"",Table_Styles[[#This Row],[PL]],IF(Table_Styles[[#This Row],[PL Default]]&lt;&gt;"",Table_Styles[[#This Row],[PL Default]],""))</f>
        <v/>
      </c>
      <c r="AW217"/>
      <c r="AX217"/>
      <c r="AY217" t="str">
        <f>IF(Table_Styles[[#This Row],[BT]]&lt;&gt;"",Table_Styles[[#This Row],[BT]],IF(Table_Styles[[#This Row],[BT Default]]&lt;&gt;"",Table_Styles[[#This Row],[BT Default]],""))</f>
        <v/>
      </c>
      <c r="AZ217"/>
      <c r="BA217"/>
      <c r="BB217" t="str">
        <f>IF(Table_Styles[[#This Row],[BR]]&lt;&gt;"",Table_Styles[[#This Row],[BR]],IF(Table_Styles[[#This Row],[BR Default]]&lt;&gt;"",Table_Styles[[#This Row],[BR Default]],""))</f>
        <v/>
      </c>
      <c r="BC217"/>
      <c r="BD217"/>
      <c r="BE217" t="str">
        <f>IF(Table_Styles[[#This Row],[BB]]&lt;&gt;"",Table_Styles[[#This Row],[BB]],IF(Table_Styles[[#This Row],[BB Default]]&lt;&gt;"",Table_Styles[[#This Row],[BB Default]],""))</f>
        <v/>
      </c>
      <c r="BF217"/>
      <c r="BG217"/>
      <c r="BH217" t="str">
        <f>IF(Table_Styles[[#This Row],[BL]]&lt;&gt;"",Table_Styles[[#This Row],[BL]],IF(Table_Styles[[#This Row],[BL Default]]&lt;&gt;"",Table_Styles[[#This Row],[BL Default]],""))</f>
        <v/>
      </c>
      <c r="BI217" s="57"/>
      <c r="BJ217" s="57" t="s">
        <v>945</v>
      </c>
      <c r="BK217" t="str">
        <f>IF(Table_Styles[[#This Row],[Width]]&lt;&gt;"",Table_Styles[[#This Row],[Width]],IF(Table_Styles[[#This Row],[Width Default]]&lt;&gt;"",Table_Styles[[#This Row],[Width Default]],""))</f>
        <v>50%</v>
      </c>
      <c r="BL217"/>
      <c r="BM217"/>
      <c r="BN217" t="str">
        <f>IF(Table_Styles[[#This Row],[Height]]&lt;&gt;"",Table_Styles[[#This Row],[Height]],IF(Table_Styles[[#This Row],[Height Default]]&lt;&gt;"",Table_Styles[[#This Row],[Height Default]],""))</f>
        <v/>
      </c>
      <c r="BO217"/>
      <c r="BP217"/>
      <c r="BQ217" t="str">
        <f>IF(Table_Styles[[#This Row],[Top]]&lt;&gt;"",Table_Styles[[#This Row],[Top]],IF(Table_Styles[[#This Row],[Top Default]]&lt;&gt;"",Table_Styles[[#This Row],[Top Default]],""))</f>
        <v/>
      </c>
      <c r="BR217"/>
      <c r="BS217"/>
      <c r="BT217" t="str">
        <f>IF(Table_Styles[[#This Row],[Right]]&lt;&gt;"",Table_Styles[[#This Row],[Right]],IF(Table_Styles[[#This Row],[Right Default]]&lt;&gt;"",Table_Styles[[#This Row],[Right Default]],""))</f>
        <v/>
      </c>
      <c r="BU217"/>
      <c r="BV217"/>
      <c r="BW217" t="str">
        <f>IF(Table_Styles[[#This Row],[Bottom]]&lt;&gt;"",Table_Styles[[#This Row],[Bottom]],IF(Table_Styles[[#This Row],[Bottom Default]]&lt;&gt;"",Table_Styles[[#This Row],[Bottom Default]],""))</f>
        <v/>
      </c>
      <c r="BX217"/>
      <c r="BY217"/>
      <c r="BZ217" t="str">
        <f>IF(Table_Styles[[#This Row],[Left]]&lt;&gt;"",Table_Styles[[#This Row],[Left]],IF(Table_Styles[[#This Row],[Left Default]]&lt;&gt;"",Table_Styles[[#This Row],[Left Default]],""))</f>
        <v/>
      </c>
      <c r="CA217"/>
      <c r="CB217" t="str">
        <f>IF(AND(Table_Styles[[#This Row],[Selector]]&lt;&gt;"",Table_Styles[[#This Row],[Font Family Used]]&lt;&gt;"",Table_Styles[[#This Row],[Font Weight Used]]&lt;&gt;""),Table_Styles[[#This Row],[Font Family Used]]&amp;" "&amp;Table_Styles[[#This Row],[Font Weight Used]],"")</f>
        <v/>
      </c>
      <c r="CC217" t="str">
        <f ca="1">IF(AND(Table_Styles[[#This Row],[Selector]],COUNTIF(OFFSET(CC:CC,0,0,ROW()-1,1),"="&amp;Table_Styles[[#This Row],[Font]])=0),Table_Styles[[#This Row],[Font]],"")</f>
        <v/>
      </c>
      <c r="CD217" t="str">
        <f ca="1">IF(Table_Styles[[#This Row],[Unique Font]]&lt;&gt;"",
"{""fontFamily"":"""&amp;Table_Styles[[#This Row],[Font Family Used]]&amp;""",""fontWeight"":"&amp;Table_Styles[[#This Row],[Font Weight Used]]&amp;"}","")</f>
        <v/>
      </c>
      <c r="CE21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width: 50%</v>
      </c>
      <c r="CF217" t="str">
        <f>IF(AND(Table_Styles[[#This Row],[Selector]]&lt;&gt;"", Table_Styles[[#This Row],[Config Properties]]&lt;&gt;""),
Table_Styles[[#This Row],[Selector]]&amp;" { "&amp;Table_Styles[[#This Row],[Config Properties]]&amp;" }","")</f>
        <v>.summary-value { width: 50% }</v>
      </c>
      <c r="CG217" t="str">
        <f xml:space="preserve">
SUBSTITUTE(SUBSTITUTE(SUBSTITUTE(SUBSTITUTE(SUBSTITUTE(SUBSTITUTE(SUBSTITUTE(SUBSTITUTE(Table_Styles[[#This Row],[Config]],
" {","{"),
"{ ","{"),
" }","}"),
"} ","}"),
" ,",","),
", ",","),
" :",":"),
": ",":")</f>
        <v>.summary-value{width:50%}</v>
      </c>
    </row>
    <row r="218" spans="2:85" ht="21" customHeight="1">
      <c r="B218" t="s">
        <v>861</v>
      </c>
      <c r="C218" t="s">
        <v>859</v>
      </c>
      <c r="D218"/>
      <c r="E218"/>
      <c r="F218" t="str">
        <f>IF(Table_Styles[[#This Row],[Font Family]]&lt;&gt;"",Table_Styles[[#This Row],[Font Family]],IF(Table_Styles[[#This Row],[Font Family Default]]&lt;&gt;"",Table_Styles[[#This Row],[Font Family Default]],""))</f>
        <v/>
      </c>
      <c r="G218"/>
      <c r="H218"/>
      <c r="I218" t="str">
        <f>IF(Table_Styles[[#This Row],[Font Size]]&lt;&gt;"",Table_Styles[[#This Row],[Font Size]],IF(Table_Styles[[#This Row],[Font Size Default]]&lt;&gt;"",Table_Styles[[#This Row],[Font Size Default]],""))</f>
        <v/>
      </c>
      <c r="J218"/>
      <c r="K218">
        <v>500</v>
      </c>
      <c r="L218">
        <f>IF(Table_Styles[[#This Row],[Font Weight]]&lt;&gt;"",Table_Styles[[#This Row],[Font Weight]],IF(Table_Styles[[#This Row],[Font Weight Default]]&lt;&gt;"",Table_Styles[[#This Row],[Font Weight Default]],""))</f>
        <v>500</v>
      </c>
      <c r="M218"/>
      <c r="N218"/>
      <c r="O218" t="str">
        <f>IF(Table_Styles[[#This Row],[Colour]]&lt;&gt;"",Table_Styles[[#This Row],[Colour]],IF(Table_Styles[[#This Row],[Colour Default]]&lt;&gt;"",Table_Styles[[#This Row],[Colour Default]],""))</f>
        <v/>
      </c>
      <c r="P218"/>
      <c r="Q218"/>
      <c r="R218" t="str">
        <f>IF(Table_Styles[[#This Row],[Background]]&lt;&gt;"",Table_Styles[[#This Row],[Background]],IF(Table_Styles[[#This Row],[Background Default]]&lt;&gt;"",Table_Styles[[#This Row],[Background Default]],""))</f>
        <v/>
      </c>
      <c r="S218"/>
      <c r="T218"/>
      <c r="U218" t="str">
        <f>IF(Table_Styles[[#This Row],[Border]]&lt;&gt;"",Table_Styles[[#This Row],[Border]],IF(Table_Styles[[#This Row],[Border Default]]&lt;&gt;"",Table_Styles[[#This Row],[Border Default]],""))</f>
        <v/>
      </c>
      <c r="V218"/>
      <c r="W218"/>
      <c r="X218" t="str">
        <f>IF(Table_Styles[[#This Row],[Border Radius]]&lt;&gt;"",Table_Styles[[#This Row],[Border Radius]],IF(Table_Styles[[#This Row],[Border Radius Default]]&lt;&gt;"",Table_Styles[[#This Row],[Border Radius Default]],""))</f>
        <v/>
      </c>
      <c r="Y218"/>
      <c r="Z218"/>
      <c r="AA218" t="str">
        <f>IF(Table_Styles[[#This Row],[MT]]&lt;&gt;"",Table_Styles[[#This Row],[MT]],IF(Table_Styles[[#This Row],[MT Default]]&lt;&gt;"",Table_Styles[[#This Row],[MT Default]],""))</f>
        <v/>
      </c>
      <c r="AB218"/>
      <c r="AC218"/>
      <c r="AD218" t="str">
        <f>IF(Table_Styles[[#This Row],[MR]]&lt;&gt;"",Table_Styles[[#This Row],[MR]],IF(Table_Styles[[#This Row],[MR Default]]&lt;&gt;"",Table_Styles[[#This Row],[MR Default]],""))</f>
        <v/>
      </c>
      <c r="AE218"/>
      <c r="AF218"/>
      <c r="AG218" t="str">
        <f>IF(Table_Styles[[#This Row],[MB]]&lt;&gt;"",Table_Styles[[#This Row],[MB]],IF(Table_Styles[[#This Row],[MB Default]]&lt;&gt;"",Table_Styles[[#This Row],[MB Default]],""))</f>
        <v/>
      </c>
      <c r="AH218"/>
      <c r="AI218"/>
      <c r="AJ218" t="str">
        <f>IF(Table_Styles[[#This Row],[ML]]&lt;&gt;"",Table_Styles[[#This Row],[ML]],IF(Table_Styles[[#This Row],[ML Default]]&lt;&gt;"",Table_Styles[[#This Row],[ML Default]],""))</f>
        <v/>
      </c>
      <c r="AK218"/>
      <c r="AL218"/>
      <c r="AM218" t="str">
        <f>IF(Table_Styles[[#This Row],[PT]]&lt;&gt;"",Table_Styles[[#This Row],[PT]],IF(Table_Styles[[#This Row],[PT Default]]&lt;&gt;"",Table_Styles[[#This Row],[PT Default]],""))</f>
        <v/>
      </c>
      <c r="AN218"/>
      <c r="AO218"/>
      <c r="AP218" t="str">
        <f>IF(Table_Styles[[#This Row],[PR]]&lt;&gt;"",Table_Styles[[#This Row],[PR]],IF(Table_Styles[[#This Row],[PR Default]]&lt;&gt;"",Table_Styles[[#This Row],[PR Default]],""))</f>
        <v/>
      </c>
      <c r="AQ218"/>
      <c r="AR218"/>
      <c r="AS218" t="str">
        <f>IF(Table_Styles[[#This Row],[PB]]&lt;&gt;"",Table_Styles[[#This Row],[PB]],IF(Table_Styles[[#This Row],[PB Default]]&lt;&gt;"",Table_Styles[[#This Row],[PB Default]],""))</f>
        <v/>
      </c>
      <c r="AT218"/>
      <c r="AU218"/>
      <c r="AV218" t="str">
        <f>IF(Table_Styles[[#This Row],[PL]]&lt;&gt;"",Table_Styles[[#This Row],[PL]],IF(Table_Styles[[#This Row],[PL Default]]&lt;&gt;"",Table_Styles[[#This Row],[PL Default]],""))</f>
        <v/>
      </c>
      <c r="AW218"/>
      <c r="AX218"/>
      <c r="AY218" t="str">
        <f>IF(Table_Styles[[#This Row],[BT]]&lt;&gt;"",Table_Styles[[#This Row],[BT]],IF(Table_Styles[[#This Row],[BT Default]]&lt;&gt;"",Table_Styles[[#This Row],[BT Default]],""))</f>
        <v/>
      </c>
      <c r="AZ218"/>
      <c r="BA218"/>
      <c r="BB218" t="str">
        <f>IF(Table_Styles[[#This Row],[BR]]&lt;&gt;"",Table_Styles[[#This Row],[BR]],IF(Table_Styles[[#This Row],[BR Default]]&lt;&gt;"",Table_Styles[[#This Row],[BR Default]],""))</f>
        <v/>
      </c>
      <c r="BC218"/>
      <c r="BD218"/>
      <c r="BE218" t="str">
        <f>IF(Table_Styles[[#This Row],[BB]]&lt;&gt;"",Table_Styles[[#This Row],[BB]],IF(Table_Styles[[#This Row],[BB Default]]&lt;&gt;"",Table_Styles[[#This Row],[BB Default]],""))</f>
        <v/>
      </c>
      <c r="BF218"/>
      <c r="BG218"/>
      <c r="BH218" t="str">
        <f>IF(Table_Styles[[#This Row],[BL]]&lt;&gt;"",Table_Styles[[#This Row],[BL]],IF(Table_Styles[[#This Row],[BL Default]]&lt;&gt;"",Table_Styles[[#This Row],[BL Default]],""))</f>
        <v/>
      </c>
      <c r="BI218" s="131"/>
      <c r="BJ218"/>
      <c r="BK218" t="str">
        <f>IF(Table_Styles[[#This Row],[Width]]&lt;&gt;"",Table_Styles[[#This Row],[Width]],IF(Table_Styles[[#This Row],[Width Default]]&lt;&gt;"",Table_Styles[[#This Row],[Width Default]],""))</f>
        <v/>
      </c>
      <c r="BL218"/>
      <c r="BM218"/>
      <c r="BN218" t="str">
        <f>IF(Table_Styles[[#This Row],[Height]]&lt;&gt;"",Table_Styles[[#This Row],[Height]],IF(Table_Styles[[#This Row],[Height Default]]&lt;&gt;"",Table_Styles[[#This Row],[Height Default]],""))</f>
        <v/>
      </c>
      <c r="BO218"/>
      <c r="BP218"/>
      <c r="BQ218" t="str">
        <f>IF(Table_Styles[[#This Row],[Top]]&lt;&gt;"",Table_Styles[[#This Row],[Top]],IF(Table_Styles[[#This Row],[Top Default]]&lt;&gt;"",Table_Styles[[#This Row],[Top Default]],""))</f>
        <v/>
      </c>
      <c r="BR218"/>
      <c r="BS218"/>
      <c r="BT218" t="str">
        <f>IF(Table_Styles[[#This Row],[Right]]&lt;&gt;"",Table_Styles[[#This Row],[Right]],IF(Table_Styles[[#This Row],[Right Default]]&lt;&gt;"",Table_Styles[[#This Row],[Right Default]],""))</f>
        <v/>
      </c>
      <c r="BU218"/>
      <c r="BV218"/>
      <c r="BW218" t="str">
        <f>IF(Table_Styles[[#This Row],[Bottom]]&lt;&gt;"",Table_Styles[[#This Row],[Bottom]],IF(Table_Styles[[#This Row],[Bottom Default]]&lt;&gt;"",Table_Styles[[#This Row],[Bottom Default]],""))</f>
        <v/>
      </c>
      <c r="BX218"/>
      <c r="BY218"/>
      <c r="BZ218" t="str">
        <f>IF(Table_Styles[[#This Row],[Left]]&lt;&gt;"",Table_Styles[[#This Row],[Left]],IF(Table_Styles[[#This Row],[Left Default]]&lt;&gt;"",Table_Styles[[#This Row],[Left Default]],""))</f>
        <v/>
      </c>
      <c r="CA218"/>
      <c r="CB218" t="str">
        <f>IF(AND(Table_Styles[[#This Row],[Selector]]&lt;&gt;"",Table_Styles[[#This Row],[Font Family Used]]&lt;&gt;"",Table_Styles[[#This Row],[Font Weight Used]]&lt;&gt;""),Table_Styles[[#This Row],[Font Family Used]]&amp;" "&amp;Table_Styles[[#This Row],[Font Weight Used]],"")</f>
        <v/>
      </c>
      <c r="CC218" t="str">
        <f ca="1">IF(AND(Table_Styles[[#This Row],[Selector]],COUNTIF(OFFSET(CC:CC,0,0,ROW()-1,1),"="&amp;Table_Styles[[#This Row],[Font]])=0),Table_Styles[[#This Row],[Font]],"")</f>
        <v/>
      </c>
      <c r="CD218" t="str">
        <f ca="1">IF(Table_Styles[[#This Row],[Unique Font]]&lt;&gt;"",
"{""fontFamily"":"""&amp;Table_Styles[[#This Row],[Font Family Used]]&amp;""",""fontWeight"":"&amp;Table_Styles[[#This Row],[Font Weight Used]]&amp;"}","")</f>
        <v/>
      </c>
      <c r="CE2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font-weight: 500</v>
      </c>
      <c r="CF218" t="str">
        <f>IF(AND(Table_Styles[[#This Row],[Selector]]&lt;&gt;"", Table_Styles[[#This Row],[Config Properties]]&lt;&gt;""),
Table_Styles[[#This Row],[Selector]]&amp;" { "&amp;Table_Styles[[#This Row],[Config Properties]]&amp;" }","")</f>
        <v>.summary-total { font-weight: 500 }</v>
      </c>
      <c r="CG218" t="str">
        <f xml:space="preserve">
SUBSTITUTE(SUBSTITUTE(SUBSTITUTE(SUBSTITUTE(SUBSTITUTE(SUBSTITUTE(SUBSTITUTE(SUBSTITUTE(Table_Styles[[#This Row],[Config]],
" {","{"),
"{ ","{"),
" }","}"),
"} ","}"),
" ,",","),
", ",","),
" :",":"),
": ",":")</f>
        <v>.summary-total{font-weight:500}</v>
      </c>
    </row>
    <row r="219" spans="2:85" ht="29.25" thickBot="1">
      <c r="B219" s="65" t="s">
        <v>1018</v>
      </c>
      <c r="C219" s="65"/>
      <c r="D219" s="65"/>
      <c r="E219" s="65"/>
      <c r="F219" s="65" t="str">
        <f>IF(Table_Styles[[#This Row],[Font Family]]&lt;&gt;"",Table_Styles[[#This Row],[Font Family]],IF(Table_Styles[[#This Row],[Font Family Default]]&lt;&gt;"",Table_Styles[[#This Row],[Font Family Default]],""))</f>
        <v/>
      </c>
      <c r="G219" s="65"/>
      <c r="H219" s="65"/>
      <c r="I219" s="65" t="str">
        <f>IF(Table_Styles[[#This Row],[Font Size]]&lt;&gt;"",Table_Styles[[#This Row],[Font Size]],IF(Table_Styles[[#This Row],[Font Size Default]]&lt;&gt;"",Table_Styles[[#This Row],[Font Size Default]],""))</f>
        <v/>
      </c>
      <c r="J219" s="65"/>
      <c r="K219" s="65"/>
      <c r="L219" s="65" t="str">
        <f>IF(Table_Styles[[#This Row],[Font Weight]]&lt;&gt;"",Table_Styles[[#This Row],[Font Weight]],IF(Table_Styles[[#This Row],[Font Weight Default]]&lt;&gt;"",Table_Styles[[#This Row],[Font Weight Default]],""))</f>
        <v/>
      </c>
      <c r="M219" s="65"/>
      <c r="N219" s="65"/>
      <c r="O219" s="65" t="str">
        <f>IF(Table_Styles[[#This Row],[Colour]]&lt;&gt;"",Table_Styles[[#This Row],[Colour]],IF(Table_Styles[[#This Row],[Colour Default]]&lt;&gt;"",Table_Styles[[#This Row],[Colour Default]],""))</f>
        <v/>
      </c>
      <c r="P219" s="65"/>
      <c r="Q219" s="65"/>
      <c r="R219" s="65" t="str">
        <f>IF(Table_Styles[[#This Row],[Background]]&lt;&gt;"",Table_Styles[[#This Row],[Background]],IF(Table_Styles[[#This Row],[Background Default]]&lt;&gt;"",Table_Styles[[#This Row],[Background Default]],""))</f>
        <v/>
      </c>
      <c r="S219" s="65"/>
      <c r="T219" s="65"/>
      <c r="U219" s="65" t="str">
        <f>IF(Table_Styles[[#This Row],[Border]]&lt;&gt;"",Table_Styles[[#This Row],[Border]],IF(Table_Styles[[#This Row],[Border Default]]&lt;&gt;"",Table_Styles[[#This Row],[Border Default]],""))</f>
        <v/>
      </c>
      <c r="V219" s="65"/>
      <c r="W219" s="65"/>
      <c r="X219" s="65" t="str">
        <f>IF(Table_Styles[[#This Row],[Border Radius]]&lt;&gt;"",Table_Styles[[#This Row],[Border Radius]],IF(Table_Styles[[#This Row],[Border Radius Default]]&lt;&gt;"",Table_Styles[[#This Row],[Border Radius Default]],""))</f>
        <v/>
      </c>
      <c r="Y219" s="65"/>
      <c r="Z219" s="65"/>
      <c r="AA219" s="65" t="str">
        <f>IF(Table_Styles[[#This Row],[MT]]&lt;&gt;"",Table_Styles[[#This Row],[MT]],IF(Table_Styles[[#This Row],[MT Default]]&lt;&gt;"",Table_Styles[[#This Row],[MT Default]],""))</f>
        <v/>
      </c>
      <c r="AB219" s="65"/>
      <c r="AC219" s="65"/>
      <c r="AD219" s="65" t="str">
        <f>IF(Table_Styles[[#This Row],[MR]]&lt;&gt;"",Table_Styles[[#This Row],[MR]],IF(Table_Styles[[#This Row],[MR Default]]&lt;&gt;"",Table_Styles[[#This Row],[MR Default]],""))</f>
        <v/>
      </c>
      <c r="AE219" s="65"/>
      <c r="AF219" s="65"/>
      <c r="AG219" s="65" t="str">
        <f>IF(Table_Styles[[#This Row],[MB]]&lt;&gt;"",Table_Styles[[#This Row],[MB]],IF(Table_Styles[[#This Row],[MB Default]]&lt;&gt;"",Table_Styles[[#This Row],[MB Default]],""))</f>
        <v/>
      </c>
      <c r="AH219" s="65"/>
      <c r="AI219" s="65"/>
      <c r="AJ219" s="65" t="str">
        <f>IF(Table_Styles[[#This Row],[ML]]&lt;&gt;"",Table_Styles[[#This Row],[ML]],IF(Table_Styles[[#This Row],[ML Default]]&lt;&gt;"",Table_Styles[[#This Row],[ML Default]],""))</f>
        <v/>
      </c>
      <c r="AK219" s="65"/>
      <c r="AL219" s="65"/>
      <c r="AM219" s="65" t="str">
        <f>IF(Table_Styles[[#This Row],[PT]]&lt;&gt;"",Table_Styles[[#This Row],[PT]],IF(Table_Styles[[#This Row],[PT Default]]&lt;&gt;"",Table_Styles[[#This Row],[PT Default]],""))</f>
        <v/>
      </c>
      <c r="AN219" s="65"/>
      <c r="AO219" s="65"/>
      <c r="AP219" s="65" t="str">
        <f>IF(Table_Styles[[#This Row],[PR]]&lt;&gt;"",Table_Styles[[#This Row],[PR]],IF(Table_Styles[[#This Row],[PR Default]]&lt;&gt;"",Table_Styles[[#This Row],[PR Default]],""))</f>
        <v/>
      </c>
      <c r="AQ219" s="65"/>
      <c r="AR219" s="65"/>
      <c r="AS219" s="65" t="str">
        <f>IF(Table_Styles[[#This Row],[PB]]&lt;&gt;"",Table_Styles[[#This Row],[PB]],IF(Table_Styles[[#This Row],[PB Default]]&lt;&gt;"",Table_Styles[[#This Row],[PB Default]],""))</f>
        <v/>
      </c>
      <c r="AT219" s="65"/>
      <c r="AU219" s="65"/>
      <c r="AV219" s="65" t="str">
        <f>IF(Table_Styles[[#This Row],[PL]]&lt;&gt;"",Table_Styles[[#This Row],[PL]],IF(Table_Styles[[#This Row],[PL Default]]&lt;&gt;"",Table_Styles[[#This Row],[PL Default]],""))</f>
        <v/>
      </c>
      <c r="AW219" s="65"/>
      <c r="AX219" s="65"/>
      <c r="AY219" s="65" t="str">
        <f>IF(Table_Styles[[#This Row],[BT]]&lt;&gt;"",Table_Styles[[#This Row],[BT]],IF(Table_Styles[[#This Row],[BT Default]]&lt;&gt;"",Table_Styles[[#This Row],[BT Default]],""))</f>
        <v/>
      </c>
      <c r="AZ219" s="65"/>
      <c r="BA219" s="65"/>
      <c r="BB219" s="65" t="str">
        <f>IF(Table_Styles[[#This Row],[BR]]&lt;&gt;"",Table_Styles[[#This Row],[BR]],IF(Table_Styles[[#This Row],[BR Default]]&lt;&gt;"",Table_Styles[[#This Row],[BR Default]],""))</f>
        <v/>
      </c>
      <c r="BC219" s="65"/>
      <c r="BD219" s="65"/>
      <c r="BE219" s="65" t="str">
        <f>IF(Table_Styles[[#This Row],[BB]]&lt;&gt;"",Table_Styles[[#This Row],[BB]],IF(Table_Styles[[#This Row],[BB Default]]&lt;&gt;"",Table_Styles[[#This Row],[BB Default]],""))</f>
        <v/>
      </c>
      <c r="BF219" s="65"/>
      <c r="BG219" s="65"/>
      <c r="BH219" s="65" t="str">
        <f>IF(Table_Styles[[#This Row],[BL]]&lt;&gt;"",Table_Styles[[#This Row],[BL]],IF(Table_Styles[[#This Row],[BL Default]]&lt;&gt;"",Table_Styles[[#This Row],[BL Default]],""))</f>
        <v/>
      </c>
      <c r="BI219" s="65"/>
      <c r="BJ219" s="65"/>
      <c r="BK219" s="65" t="str">
        <f>IF(Table_Styles[[#This Row],[Width]]&lt;&gt;"",Table_Styles[[#This Row],[Width]],IF(Table_Styles[[#This Row],[Width Default]]&lt;&gt;"",Table_Styles[[#This Row],[Width Default]],""))</f>
        <v/>
      </c>
      <c r="BL219" s="65"/>
      <c r="BM219" s="65"/>
      <c r="BN219" s="65" t="str">
        <f>IF(Table_Styles[[#This Row],[Height]]&lt;&gt;"",Table_Styles[[#This Row],[Height]],IF(Table_Styles[[#This Row],[Height Default]]&lt;&gt;"",Table_Styles[[#This Row],[Height Default]],""))</f>
        <v/>
      </c>
      <c r="BO219" s="65"/>
      <c r="BP219" s="65"/>
      <c r="BQ219" s="65" t="str">
        <f>IF(Table_Styles[[#This Row],[Top]]&lt;&gt;"",Table_Styles[[#This Row],[Top]],IF(Table_Styles[[#This Row],[Top Default]]&lt;&gt;"",Table_Styles[[#This Row],[Top Default]],""))</f>
        <v/>
      </c>
      <c r="BR219" s="65"/>
      <c r="BS219" s="65"/>
      <c r="BT219" s="65" t="str">
        <f>IF(Table_Styles[[#This Row],[Right]]&lt;&gt;"",Table_Styles[[#This Row],[Right]],IF(Table_Styles[[#This Row],[Right Default]]&lt;&gt;"",Table_Styles[[#This Row],[Right Default]],""))</f>
        <v/>
      </c>
      <c r="BU219" s="65"/>
      <c r="BV219" s="65"/>
      <c r="BW219" s="65" t="str">
        <f>IF(Table_Styles[[#This Row],[Bottom]]&lt;&gt;"",Table_Styles[[#This Row],[Bottom]],IF(Table_Styles[[#This Row],[Bottom Default]]&lt;&gt;"",Table_Styles[[#This Row],[Bottom Default]],""))</f>
        <v/>
      </c>
      <c r="BX219" s="65"/>
      <c r="BY219" s="65"/>
      <c r="BZ219" s="65" t="str">
        <f>IF(Table_Styles[[#This Row],[Left]]&lt;&gt;"",Table_Styles[[#This Row],[Left]],IF(Table_Styles[[#This Row],[Left Default]]&lt;&gt;"",Table_Styles[[#This Row],[Left Default]],""))</f>
        <v/>
      </c>
      <c r="CA219" s="65"/>
      <c r="CB219" s="65" t="str">
        <f>IF(AND(Table_Styles[[#This Row],[Selector]]&lt;&gt;"",Table_Styles[[#This Row],[Font Family Used]]&lt;&gt;"",Table_Styles[[#This Row],[Font Weight Used]]&lt;&gt;""),Table_Styles[[#This Row],[Font Family Used]]&amp;" "&amp;Table_Styles[[#This Row],[Font Weight Used]],"")</f>
        <v/>
      </c>
      <c r="CC219" s="65" t="str">
        <f ca="1">IF(AND(Table_Styles[[#This Row],[Selector]],COUNTIF(OFFSET(CC:CC,0,0,ROW()-1,1),"="&amp;Table_Styles[[#This Row],[Font]])=0),Table_Styles[[#This Row],[Font]],"")</f>
        <v/>
      </c>
      <c r="CD219" s="65" t="str">
        <f ca="1">IF(Table_Styles[[#This Row],[Unique Font]]&lt;&gt;"",
"{""fontFamily"":"""&amp;Table_Styles[[#This Row],[Font Family Used]]&amp;""",""fontWeight"":"&amp;Table_Styles[[#This Row],[Font Weight Used]]&amp;"}","")</f>
        <v/>
      </c>
      <c r="CE219" s="6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19" s="65" t="str">
        <f>IF(AND(Table_Styles[[#This Row],[Selector]]&lt;&gt;"", Table_Styles[[#This Row],[Config Properties]]&lt;&gt;""),
Table_Styles[[#This Row],[Selector]]&amp;" { "&amp;Table_Styles[[#This Row],[Config Properties]]&amp;" }","")</f>
        <v/>
      </c>
      <c r="CG219" s="65" t="str">
        <f xml:space="preserve">
SUBSTITUTE(SUBSTITUTE(SUBSTITUTE(SUBSTITUTE(SUBSTITUTE(SUBSTITUTE(SUBSTITUTE(SUBSTITUTE(Table_Styles[[#This Row],[Config]],
" {","{"),
"{ ","{"),
" }","}"),
"} ","}"),
" ,",","),
", ",","),
" :",":"),
": ",":")</f>
        <v/>
      </c>
    </row>
    <row r="220" spans="2:85" ht="21" customHeight="1">
      <c r="B220" t="s">
        <v>1033</v>
      </c>
      <c r="C220" s="94" t="s">
        <v>1019</v>
      </c>
      <c r="D220" t="s">
        <v>1024</v>
      </c>
      <c r="E220" s="59"/>
      <c r="F220" s="22" t="str">
        <f>IF(Table_Styles[[#This Row],[Font Family]]&lt;&gt;"",Table_Styles[[#This Row],[Font Family]],IF(Table_Styles[[#This Row],[Font Family Default]]&lt;&gt;"",Table_Styles[[#This Row],[Font Family Default]],""))</f>
        <v>icons</v>
      </c>
      <c r="G220" s="59"/>
      <c r="H220" s="59"/>
      <c r="I220" s="22" t="str">
        <f>IF(Table_Styles[[#This Row],[Font Size]]&lt;&gt;"",Table_Styles[[#This Row],[Font Size]],IF(Table_Styles[[#This Row],[Font Size Default]]&lt;&gt;"",Table_Styles[[#This Row],[Font Size Default]],""))</f>
        <v/>
      </c>
      <c r="J220" s="59"/>
      <c r="K220" s="59"/>
      <c r="L220" s="22" t="str">
        <f>IF(Table_Styles[[#This Row],[Font Weight]]&lt;&gt;"",Table_Styles[[#This Row],[Font Weight]],IF(Table_Styles[[#This Row],[Font Weight Default]]&lt;&gt;"",Table_Styles[[#This Row],[Font Weight Default]],""))</f>
        <v/>
      </c>
      <c r="M220" s="59"/>
      <c r="N220" s="59"/>
      <c r="O220" s="22" t="str">
        <f>IF(Table_Styles[[#This Row],[Colour]]&lt;&gt;"",Table_Styles[[#This Row],[Colour]],IF(Table_Styles[[#This Row],[Colour Default]]&lt;&gt;"",Table_Styles[[#This Row],[Colour Default]],""))</f>
        <v/>
      </c>
      <c r="P220" s="59"/>
      <c r="Q220" s="59"/>
      <c r="R220" s="22" t="str">
        <f>IF(Table_Styles[[#This Row],[Background]]&lt;&gt;"",Table_Styles[[#This Row],[Background]],IF(Table_Styles[[#This Row],[Background Default]]&lt;&gt;"",Table_Styles[[#This Row],[Background Default]],""))</f>
        <v/>
      </c>
      <c r="S220" s="59"/>
      <c r="T220" s="59"/>
      <c r="U220" s="22" t="str">
        <f>IF(Table_Styles[[#This Row],[Border]]&lt;&gt;"",Table_Styles[[#This Row],[Border]],IF(Table_Styles[[#This Row],[Border Default]]&lt;&gt;"",Table_Styles[[#This Row],[Border Default]],""))</f>
        <v/>
      </c>
      <c r="V220" s="59"/>
      <c r="W220" s="59"/>
      <c r="X220" s="22" t="str">
        <f>IF(Table_Styles[[#This Row],[Border Radius]]&lt;&gt;"",Table_Styles[[#This Row],[Border Radius]],IF(Table_Styles[[#This Row],[Border Radius Default]]&lt;&gt;"",Table_Styles[[#This Row],[Border Radius Default]],""))</f>
        <v/>
      </c>
      <c r="Y220" s="59"/>
      <c r="Z220" s="59"/>
      <c r="AA220" s="22" t="str">
        <f>IF(Table_Styles[[#This Row],[MT]]&lt;&gt;"",Table_Styles[[#This Row],[MT]],IF(Table_Styles[[#This Row],[MT Default]]&lt;&gt;"",Table_Styles[[#This Row],[MT Default]],""))</f>
        <v/>
      </c>
      <c r="AB220" s="59"/>
      <c r="AC220" s="59"/>
      <c r="AD220" s="22" t="str">
        <f>IF(Table_Styles[[#This Row],[MR]]&lt;&gt;"",Table_Styles[[#This Row],[MR]],IF(Table_Styles[[#This Row],[MR Default]]&lt;&gt;"",Table_Styles[[#This Row],[MR Default]],""))</f>
        <v/>
      </c>
      <c r="AE220" s="59"/>
      <c r="AF220" s="59"/>
      <c r="AG220" s="22" t="str">
        <f>IF(Table_Styles[[#This Row],[MB]]&lt;&gt;"",Table_Styles[[#This Row],[MB]],IF(Table_Styles[[#This Row],[MB Default]]&lt;&gt;"",Table_Styles[[#This Row],[MB Default]],""))</f>
        <v/>
      </c>
      <c r="AH220" s="59"/>
      <c r="AI220" s="59"/>
      <c r="AJ220" s="22" t="str">
        <f>IF(Table_Styles[[#This Row],[ML]]&lt;&gt;"",Table_Styles[[#This Row],[ML]],IF(Table_Styles[[#This Row],[ML Default]]&lt;&gt;"",Table_Styles[[#This Row],[ML Default]],""))</f>
        <v/>
      </c>
      <c r="AK220" s="59"/>
      <c r="AL220" s="59"/>
      <c r="AM220" s="22" t="str">
        <f>IF(Table_Styles[[#This Row],[PT]]&lt;&gt;"",Table_Styles[[#This Row],[PT]],IF(Table_Styles[[#This Row],[PT Default]]&lt;&gt;"",Table_Styles[[#This Row],[PT Default]],""))</f>
        <v/>
      </c>
      <c r="AN220" s="59"/>
      <c r="AO220" s="59"/>
      <c r="AP220" s="22" t="str">
        <f>IF(Table_Styles[[#This Row],[PR]]&lt;&gt;"",Table_Styles[[#This Row],[PR]],IF(Table_Styles[[#This Row],[PR Default]]&lt;&gt;"",Table_Styles[[#This Row],[PR Default]],""))</f>
        <v/>
      </c>
      <c r="AQ220" s="59"/>
      <c r="AR220" s="59"/>
      <c r="AS220" s="22" t="str">
        <f>IF(Table_Styles[[#This Row],[PB]]&lt;&gt;"",Table_Styles[[#This Row],[PB]],IF(Table_Styles[[#This Row],[PB Default]]&lt;&gt;"",Table_Styles[[#This Row],[PB Default]],""))</f>
        <v/>
      </c>
      <c r="AT220" s="59"/>
      <c r="AU220" s="59"/>
      <c r="AV220" s="22" t="str">
        <f>IF(Table_Styles[[#This Row],[PL]]&lt;&gt;"",Table_Styles[[#This Row],[PL]],IF(Table_Styles[[#This Row],[PL Default]]&lt;&gt;"",Table_Styles[[#This Row],[PL Default]],""))</f>
        <v/>
      </c>
      <c r="AW220" s="59"/>
      <c r="AX220" s="59"/>
      <c r="AY220" s="22" t="str">
        <f>IF(Table_Styles[[#This Row],[BT]]&lt;&gt;"",Table_Styles[[#This Row],[BT]],IF(Table_Styles[[#This Row],[BT Default]]&lt;&gt;"",Table_Styles[[#This Row],[BT Default]],""))</f>
        <v/>
      </c>
      <c r="AZ220" s="59"/>
      <c r="BA220" s="59"/>
      <c r="BB220" s="22" t="str">
        <f>IF(Table_Styles[[#This Row],[BR]]&lt;&gt;"",Table_Styles[[#This Row],[BR]],IF(Table_Styles[[#This Row],[BR Default]]&lt;&gt;"",Table_Styles[[#This Row],[BR Default]],""))</f>
        <v/>
      </c>
      <c r="BC220" s="59"/>
      <c r="BD220" s="59"/>
      <c r="BE220" s="22" t="str">
        <f>IF(Table_Styles[[#This Row],[BB]]&lt;&gt;"",Table_Styles[[#This Row],[BB]],IF(Table_Styles[[#This Row],[BB Default]]&lt;&gt;"",Table_Styles[[#This Row],[BB Default]],""))</f>
        <v/>
      </c>
      <c r="BF220" s="59"/>
      <c r="BG220" s="59"/>
      <c r="BH220" s="22" t="str">
        <f>IF(Table_Styles[[#This Row],[BL]]&lt;&gt;"",Table_Styles[[#This Row],[BL]],IF(Table_Styles[[#This Row],[BL Default]]&lt;&gt;"",Table_Styles[[#This Row],[BL Default]],""))</f>
        <v/>
      </c>
      <c r="BI220" s="59"/>
      <c r="BJ220" s="59"/>
      <c r="BK220" s="22" t="str">
        <f>IF(Table_Styles[[#This Row],[Width]]&lt;&gt;"",Table_Styles[[#This Row],[Width]],IF(Table_Styles[[#This Row],[Width Default]]&lt;&gt;"",Table_Styles[[#This Row],[Width Default]],""))</f>
        <v/>
      </c>
      <c r="BL220" s="59"/>
      <c r="BM220" s="59"/>
      <c r="BN220" s="22" t="str">
        <f>IF(Table_Styles[[#This Row],[Height]]&lt;&gt;"",Table_Styles[[#This Row],[Height]],IF(Table_Styles[[#This Row],[Height Default]]&lt;&gt;"",Table_Styles[[#This Row],[Height Default]],""))</f>
        <v/>
      </c>
      <c r="BO220" s="22"/>
      <c r="BP220" s="22"/>
      <c r="BQ220" s="22" t="str">
        <f>IF(Table_Styles[[#This Row],[Top]]&lt;&gt;"",Table_Styles[[#This Row],[Top]],IF(Table_Styles[[#This Row],[Top Default]]&lt;&gt;"",Table_Styles[[#This Row],[Top Default]],""))</f>
        <v/>
      </c>
      <c r="BR220" s="22"/>
      <c r="BS220" s="22"/>
      <c r="BT220" s="22" t="str">
        <f>IF(Table_Styles[[#This Row],[Right]]&lt;&gt;"",Table_Styles[[#This Row],[Right]],IF(Table_Styles[[#This Row],[Right Default]]&lt;&gt;"",Table_Styles[[#This Row],[Right Default]],""))</f>
        <v/>
      </c>
      <c r="BU220" s="22"/>
      <c r="BV220" s="22"/>
      <c r="BW220" s="22" t="str">
        <f>IF(Table_Styles[[#This Row],[Bottom]]&lt;&gt;"",Table_Styles[[#This Row],[Bottom]],IF(Table_Styles[[#This Row],[Bottom Default]]&lt;&gt;"",Table_Styles[[#This Row],[Bottom Default]],""))</f>
        <v/>
      </c>
      <c r="BX220" s="22"/>
      <c r="BY220" s="22"/>
      <c r="BZ220" s="22" t="str">
        <f>IF(Table_Styles[[#This Row],[Left]]&lt;&gt;"",Table_Styles[[#This Row],[Left]],IF(Table_Styles[[#This Row],[Left Default]]&lt;&gt;"",Table_Styles[[#This Row],[Left Default]],""))</f>
        <v/>
      </c>
      <c r="CA220" s="39" t="s">
        <v>1359</v>
      </c>
      <c r="CB220" s="22" t="str">
        <f>IF(AND(Table_Styles[[#This Row],[Selector]]&lt;&gt;"",Table_Styles[[#This Row],[Font Family Used]]&lt;&gt;"",Table_Styles[[#This Row],[Font Weight Used]]&lt;&gt;""),Table_Styles[[#This Row],[Font Family Used]]&amp;" "&amp;Table_Styles[[#This Row],[Font Weight Used]],"")</f>
        <v/>
      </c>
      <c r="CC220" s="22" t="str">
        <f ca="1">IF(AND(Table_Styles[[#This Row],[Selector]],COUNTIF(OFFSET(CC:CC,0,0,ROW()-1,1),"="&amp;Table_Styles[[#This Row],[Font]])=0),Table_Styles[[#This Row],[Font]],"")</f>
        <v/>
      </c>
      <c r="CD220" s="22" t="str">
        <f ca="1">IF(Table_Styles[[#This Row],[Unique Font]]&lt;&gt;"",
"{""fontFamily"":"""&amp;Table_Styles[[#This Row],[Font Family Used]]&amp;""",""fontWeight"":"&amp;Table_Styles[[#This Row],[Font Weight Used]]&amp;"}","")</f>
        <v/>
      </c>
      <c r="CE22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'icons';src: url('%{ getAssetsFolderUrl() }%/sample.eot'); src: url('%{ getAssetsFolderUrl() }%/sample.eot#iefix') format('embedded-opentype'), url('%{ getAssetsFolderUrl() }%/sample.woff2') format('woff2'), url('%{ getAssetsFolderUrl() }%/sample.woff') format('woff'), url('%{ getAssetsFolderUrl() }%/sample.ttf') format('truetype'), url('%{ getAssetsFolderUrl() }%/sample.svg#sample') format('svg'); font-weight: normal; font-style: normal;</v>
      </c>
      <c r="CF220" s="22" t="str">
        <f>IF(AND(Table_Styles[[#This Row],[Selector]]&lt;&gt;"", Table_Styles[[#This Row],[Config Properties]]&lt;&gt;""),
Table_Styles[[#This Row],[Selector]]&amp;" { "&amp;Table_Styles[[#This Row],[Config Properties]]&amp;" }","")</f>
        <v>@font-face { font-family: 'icons';src: url('%{ getAssetsFolderUrl() }%/sample.eot'); src: url('%{ getAssetsFolderUrl() }%/sample.eot#iefix') format('embedded-opentype'), url('%{ getAssetsFolderUrl() }%/sample.woff2') format('woff2'), url('%{ getAssetsFolderUrl() }%/sample.woff') format('woff'), url('%{ getAssetsFolderUrl() }%/sample.ttf') format('truetype'), url('%{ getAssetsFolderUrl() }%/sample.svg#sample') format('svg'); font-weight: normal; font-style: normal; }</v>
      </c>
      <c r="CG220" s="22" t="str">
        <f xml:space="preserve">
SUBSTITUTE(SUBSTITUTE(SUBSTITUTE(SUBSTITUTE(SUBSTITUTE(SUBSTITUTE(SUBSTITUTE(SUBSTITUTE(Table_Styles[[#This Row],[Config]],
" {","{"),
"{ ","{"),
" }","}"),
"} ","}"),
" ,",","),
", ",","),
" :",":"),
": ",":")</f>
        <v>@font-face{font-family:'icons';src:url('%{getAssetsFolderUrl()}%/sample.eot'); src:url('%{getAssetsFolderUrl()}%/sample.eot#iefix') format('embedded-opentype'),url('%{getAssetsFolderUrl()}%/sample.woff2') format('woff2'),url('%{getAssetsFolderUrl()}%/sample.woff') format('woff'),url('%{getAssetsFolderUrl()}%/sample.ttf') format('truetype'),url('%{getAssetsFolderUrl()}%/sample.svg#sample') format('svg'); font-weight:normal; font-style:normal;}</v>
      </c>
    </row>
    <row r="221" spans="2:85" ht="21" customHeight="1">
      <c r="B221" s="22" t="s">
        <v>1026</v>
      </c>
      <c r="C221" s="118" t="s">
        <v>1020</v>
      </c>
      <c r="D221" t="s">
        <v>1024</v>
      </c>
      <c r="E221" s="59"/>
      <c r="F221" s="22" t="str">
        <f>IF(Table_Styles[[#This Row],[Font Family]]&lt;&gt;"",Table_Styles[[#This Row],[Font Family]],IF(Table_Styles[[#This Row],[Font Family Default]]&lt;&gt;"",Table_Styles[[#This Row],[Font Family Default]],""))</f>
        <v>icons</v>
      </c>
      <c r="G221" s="59" t="s">
        <v>328</v>
      </c>
      <c r="H221" s="59"/>
      <c r="I221" s="22" t="str">
        <f>IF(Table_Styles[[#This Row],[Font Size]]&lt;&gt;"",Table_Styles[[#This Row],[Font Size]],IF(Table_Styles[[#This Row],[Font Size Default]]&lt;&gt;"",Table_Styles[[#This Row],[Font Size Default]],""))</f>
        <v>40px</v>
      </c>
      <c r="J221" s="59" t="s">
        <v>1025</v>
      </c>
      <c r="K221" s="59"/>
      <c r="L221" s="22" t="str">
        <f>IF(Table_Styles[[#This Row],[Font Weight]]&lt;&gt;"",Table_Styles[[#This Row],[Font Weight]],IF(Table_Styles[[#This Row],[Font Weight Default]]&lt;&gt;"",Table_Styles[[#This Row],[Font Weight Default]],""))</f>
        <v>200</v>
      </c>
      <c r="M221" s="59"/>
      <c r="N221" s="59"/>
      <c r="O221" s="22" t="str">
        <f>IF(Table_Styles[[#This Row],[Colour]]&lt;&gt;"",Table_Styles[[#This Row],[Colour]],IF(Table_Styles[[#This Row],[Colour Default]]&lt;&gt;"",Table_Styles[[#This Row],[Colour Default]],""))</f>
        <v/>
      </c>
      <c r="P221" s="59"/>
      <c r="Q221" s="59"/>
      <c r="R221" s="22" t="str">
        <f>IF(Table_Styles[[#This Row],[Background]]&lt;&gt;"",Table_Styles[[#This Row],[Background]],IF(Table_Styles[[#This Row],[Background Default]]&lt;&gt;"",Table_Styles[[#This Row],[Background Default]],""))</f>
        <v/>
      </c>
      <c r="S221" s="59"/>
      <c r="T221" s="59"/>
      <c r="U221" s="22" t="str">
        <f>IF(Table_Styles[[#This Row],[Border]]&lt;&gt;"",Table_Styles[[#This Row],[Border]],IF(Table_Styles[[#This Row],[Border Default]]&lt;&gt;"",Table_Styles[[#This Row],[Border Default]],""))</f>
        <v/>
      </c>
      <c r="V221" s="59"/>
      <c r="W221" s="59"/>
      <c r="X221" s="22" t="str">
        <f>IF(Table_Styles[[#This Row],[Border Radius]]&lt;&gt;"",Table_Styles[[#This Row],[Border Radius]],IF(Table_Styles[[#This Row],[Border Radius Default]]&lt;&gt;"",Table_Styles[[#This Row],[Border Radius Default]],""))</f>
        <v/>
      </c>
      <c r="Y221" s="59"/>
      <c r="Z221" s="59"/>
      <c r="AA221" s="22" t="str">
        <f>IF(Table_Styles[[#This Row],[MT]]&lt;&gt;"",Table_Styles[[#This Row],[MT]],IF(Table_Styles[[#This Row],[MT Default]]&lt;&gt;"",Table_Styles[[#This Row],[MT Default]],""))</f>
        <v/>
      </c>
      <c r="AB221" s="59"/>
      <c r="AC221" s="59"/>
      <c r="AD221" s="22" t="str">
        <f>IF(Table_Styles[[#This Row],[MR]]&lt;&gt;"",Table_Styles[[#This Row],[MR]],IF(Table_Styles[[#This Row],[MR Default]]&lt;&gt;"",Table_Styles[[#This Row],[MR Default]],""))</f>
        <v/>
      </c>
      <c r="AE221" s="59"/>
      <c r="AF221" s="59"/>
      <c r="AG221" s="22" t="str">
        <f>IF(Table_Styles[[#This Row],[MB]]&lt;&gt;"",Table_Styles[[#This Row],[MB]],IF(Table_Styles[[#This Row],[MB Default]]&lt;&gt;"",Table_Styles[[#This Row],[MB Default]],""))</f>
        <v/>
      </c>
      <c r="AH221" s="59"/>
      <c r="AI221" s="59"/>
      <c r="AJ221" s="22" t="str">
        <f>IF(Table_Styles[[#This Row],[ML]]&lt;&gt;"",Table_Styles[[#This Row],[ML]],IF(Table_Styles[[#This Row],[ML Default]]&lt;&gt;"",Table_Styles[[#This Row],[ML Default]],""))</f>
        <v/>
      </c>
      <c r="AK221" s="59"/>
      <c r="AL221" s="59"/>
      <c r="AM221" s="22" t="str">
        <f>IF(Table_Styles[[#This Row],[PT]]&lt;&gt;"",Table_Styles[[#This Row],[PT]],IF(Table_Styles[[#This Row],[PT Default]]&lt;&gt;"",Table_Styles[[#This Row],[PT Default]],""))</f>
        <v/>
      </c>
      <c r="AN221" s="59"/>
      <c r="AO221" s="59"/>
      <c r="AP221" s="22" t="str">
        <f>IF(Table_Styles[[#This Row],[PR]]&lt;&gt;"",Table_Styles[[#This Row],[PR]],IF(Table_Styles[[#This Row],[PR Default]]&lt;&gt;"",Table_Styles[[#This Row],[PR Default]],""))</f>
        <v/>
      </c>
      <c r="AQ221" s="59"/>
      <c r="AR221" s="59"/>
      <c r="AS221" s="22" t="str">
        <f>IF(Table_Styles[[#This Row],[PB]]&lt;&gt;"",Table_Styles[[#This Row],[PB]],IF(Table_Styles[[#This Row],[PB Default]]&lt;&gt;"",Table_Styles[[#This Row],[PB Default]],""))</f>
        <v/>
      </c>
      <c r="AT221" s="59"/>
      <c r="AU221" s="59"/>
      <c r="AV221" s="22" t="str">
        <f>IF(Table_Styles[[#This Row],[PL]]&lt;&gt;"",Table_Styles[[#This Row],[PL]],IF(Table_Styles[[#This Row],[PL Default]]&lt;&gt;"",Table_Styles[[#This Row],[PL Default]],""))</f>
        <v/>
      </c>
      <c r="AW221" s="59"/>
      <c r="AX221" s="59"/>
      <c r="AY221" s="22" t="str">
        <f>IF(Table_Styles[[#This Row],[BT]]&lt;&gt;"",Table_Styles[[#This Row],[BT]],IF(Table_Styles[[#This Row],[BT Default]]&lt;&gt;"",Table_Styles[[#This Row],[BT Default]],""))</f>
        <v/>
      </c>
      <c r="AZ221" s="59"/>
      <c r="BA221" s="59"/>
      <c r="BB221" s="22" t="str">
        <f>IF(Table_Styles[[#This Row],[BR]]&lt;&gt;"",Table_Styles[[#This Row],[BR]],IF(Table_Styles[[#This Row],[BR Default]]&lt;&gt;"",Table_Styles[[#This Row],[BR Default]],""))</f>
        <v/>
      </c>
      <c r="BC221" s="59"/>
      <c r="BD221" s="59"/>
      <c r="BE221" s="22" t="str">
        <f>IF(Table_Styles[[#This Row],[BB]]&lt;&gt;"",Table_Styles[[#This Row],[BB]],IF(Table_Styles[[#This Row],[BB Default]]&lt;&gt;"",Table_Styles[[#This Row],[BB Default]],""))</f>
        <v/>
      </c>
      <c r="BF221" s="59"/>
      <c r="BG221" s="59"/>
      <c r="BH221" s="22" t="str">
        <f>IF(Table_Styles[[#This Row],[BL]]&lt;&gt;"",Table_Styles[[#This Row],[BL]],IF(Table_Styles[[#This Row],[BL Default]]&lt;&gt;"",Table_Styles[[#This Row],[BL Default]],""))</f>
        <v/>
      </c>
      <c r="BI221" s="59"/>
      <c r="BJ221" s="59"/>
      <c r="BK221" s="22" t="str">
        <f>IF(Table_Styles[[#This Row],[Width]]&lt;&gt;"",Table_Styles[[#This Row],[Width]],IF(Table_Styles[[#This Row],[Width Default]]&lt;&gt;"",Table_Styles[[#This Row],[Width Default]],""))</f>
        <v/>
      </c>
      <c r="BL221" s="59"/>
      <c r="BM221" s="59"/>
      <c r="BN221" s="22" t="str">
        <f>IF(Table_Styles[[#This Row],[Height]]&lt;&gt;"",Table_Styles[[#This Row],[Height]],IF(Table_Styles[[#This Row],[Height Default]]&lt;&gt;"",Table_Styles[[#This Row],[Height Default]],""))</f>
        <v/>
      </c>
      <c r="BO221" s="22"/>
      <c r="BP221" s="22"/>
      <c r="BQ221" s="22" t="str">
        <f>IF(Table_Styles[[#This Row],[Top]]&lt;&gt;"",Table_Styles[[#This Row],[Top]],IF(Table_Styles[[#This Row],[Top Default]]&lt;&gt;"",Table_Styles[[#This Row],[Top Default]],""))</f>
        <v/>
      </c>
      <c r="BR221" s="22"/>
      <c r="BS221" s="22"/>
      <c r="BT221" s="22" t="str">
        <f>IF(Table_Styles[[#This Row],[Right]]&lt;&gt;"",Table_Styles[[#This Row],[Right]],IF(Table_Styles[[#This Row],[Right Default]]&lt;&gt;"",Table_Styles[[#This Row],[Right Default]],""))</f>
        <v/>
      </c>
      <c r="BU221" s="22"/>
      <c r="BV221" s="22"/>
      <c r="BW221" s="22" t="str">
        <f>IF(Table_Styles[[#This Row],[Bottom]]&lt;&gt;"",Table_Styles[[#This Row],[Bottom]],IF(Table_Styles[[#This Row],[Bottom Default]]&lt;&gt;"",Table_Styles[[#This Row],[Bottom Default]],""))</f>
        <v/>
      </c>
      <c r="BX221" s="22"/>
      <c r="BY221" s="22"/>
      <c r="BZ221" s="22" t="str">
        <f>IF(Table_Styles[[#This Row],[Left]]&lt;&gt;"",Table_Styles[[#This Row],[Left]],IF(Table_Styles[[#This Row],[Left Default]]&lt;&gt;"",Table_Styles[[#This Row],[Left Default]],""))</f>
        <v/>
      </c>
      <c r="CA221" s="59" t="s">
        <v>1037</v>
      </c>
      <c r="CB221" s="22" t="str">
        <f>IF(AND(Table_Styles[[#This Row],[Selector]]&lt;&gt;"",Table_Styles[[#This Row],[Font Family Used]]&lt;&gt;"",Table_Styles[[#This Row],[Font Weight Used]]&lt;&gt;""),Table_Styles[[#This Row],[Font Family Used]]&amp;" "&amp;Table_Styles[[#This Row],[Font Weight Used]],"")</f>
        <v>icons 200</v>
      </c>
      <c r="CC221" s="22" t="str">
        <f ca="1">IF(AND(Table_Styles[[#This Row],[Selector]],COUNTIF(OFFSET(CC:CC,0,0,ROW()-1,1),"="&amp;Table_Styles[[#This Row],[Font]])=0),Table_Styles[[#This Row],[Font]],"")</f>
        <v>icons 200</v>
      </c>
      <c r="CD221" s="22" t="str">
        <f ca="1">IF(Table_Styles[[#This Row],[Unique Font]]&lt;&gt;"",
"{""fontFamily"":"""&amp;Table_Styles[[#This Row],[Font Family Used]]&amp;""",""fontWeight"":"&amp;Table_Styles[[#This Row],[Font Weight Used]]&amp;"}","")</f>
        <v>{"fontFamily":"icons","fontWeight":200}</v>
      </c>
      <c r="CE22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'icons';font-size: 40px;font-weight: 200;content: '\\e803'; position: relative; top: -10px;</v>
      </c>
      <c r="CF221" s="22" t="str">
        <f>IF(AND(Table_Styles[[#This Row],[Selector]]&lt;&gt;"", Table_Styles[[#This Row],[Config Properties]]&lt;&gt;""),
Table_Styles[[#This Row],[Selector]]&amp;" { "&amp;Table_Styles[[#This Row],[Config Properties]]&amp;" }","")</f>
        <v>.icon-1million:before { font-family: 'icons';font-size: 40px;font-weight: 200;content: '\\e803'; position: relative; top: -10px; }</v>
      </c>
      <c r="CG221" s="22" t="str">
        <f xml:space="preserve">
SUBSTITUTE(SUBSTITUTE(SUBSTITUTE(SUBSTITUTE(SUBSTITUTE(SUBSTITUTE(SUBSTITUTE(SUBSTITUTE(Table_Styles[[#This Row],[Config]],
" {","{"),
"{ ","{"),
" }","}"),
"} ","}"),
" ,",","),
", ",","),
" :",":"),
": ",":")</f>
        <v>.icon-1million:before{font-family:'icons';font-size:40px;font-weight:200;content:'\\e803'; position:relative; top:-10px;}</v>
      </c>
    </row>
    <row r="222" spans="2:85" ht="21" customHeight="1">
      <c r="B222" s="22" t="s">
        <v>1027</v>
      </c>
      <c r="C222" s="118" t="s">
        <v>1021</v>
      </c>
      <c r="D222" t="s">
        <v>1024</v>
      </c>
      <c r="E222" s="59"/>
      <c r="F222" s="22" t="str">
        <f>IF(Table_Styles[[#This Row],[Font Family]]&lt;&gt;"",Table_Styles[[#This Row],[Font Family]],IF(Table_Styles[[#This Row],[Font Family Default]]&lt;&gt;"",Table_Styles[[#This Row],[Font Family Default]],""))</f>
        <v>icons</v>
      </c>
      <c r="G222" s="59" t="s">
        <v>328</v>
      </c>
      <c r="H222" s="59"/>
      <c r="I222" s="22" t="str">
        <f>IF(Table_Styles[[#This Row],[Font Size]]&lt;&gt;"",Table_Styles[[#This Row],[Font Size]],IF(Table_Styles[[#This Row],[Font Size Default]]&lt;&gt;"",Table_Styles[[#This Row],[Font Size Default]],""))</f>
        <v>40px</v>
      </c>
      <c r="J222" s="59" t="s">
        <v>1025</v>
      </c>
      <c r="K222" s="59"/>
      <c r="L222" s="22" t="str">
        <f>IF(Table_Styles[[#This Row],[Font Weight]]&lt;&gt;"",Table_Styles[[#This Row],[Font Weight]],IF(Table_Styles[[#This Row],[Font Weight Default]]&lt;&gt;"",Table_Styles[[#This Row],[Font Weight Default]],""))</f>
        <v>200</v>
      </c>
      <c r="M222" s="59"/>
      <c r="N222" s="59"/>
      <c r="O222" s="22" t="str">
        <f>IF(Table_Styles[[#This Row],[Colour]]&lt;&gt;"",Table_Styles[[#This Row],[Colour]],IF(Table_Styles[[#This Row],[Colour Default]]&lt;&gt;"",Table_Styles[[#This Row],[Colour Default]],""))</f>
        <v/>
      </c>
      <c r="P222" s="59"/>
      <c r="Q222" s="59"/>
      <c r="R222" s="22" t="str">
        <f>IF(Table_Styles[[#This Row],[Background]]&lt;&gt;"",Table_Styles[[#This Row],[Background]],IF(Table_Styles[[#This Row],[Background Default]]&lt;&gt;"",Table_Styles[[#This Row],[Background Default]],""))</f>
        <v/>
      </c>
      <c r="S222" s="59"/>
      <c r="T222" s="59"/>
      <c r="U222" s="22" t="str">
        <f>IF(Table_Styles[[#This Row],[Border]]&lt;&gt;"",Table_Styles[[#This Row],[Border]],IF(Table_Styles[[#This Row],[Border Default]]&lt;&gt;"",Table_Styles[[#This Row],[Border Default]],""))</f>
        <v/>
      </c>
      <c r="V222" s="59"/>
      <c r="W222" s="59"/>
      <c r="X222" s="22" t="str">
        <f>IF(Table_Styles[[#This Row],[Border Radius]]&lt;&gt;"",Table_Styles[[#This Row],[Border Radius]],IF(Table_Styles[[#This Row],[Border Radius Default]]&lt;&gt;"",Table_Styles[[#This Row],[Border Radius Default]],""))</f>
        <v/>
      </c>
      <c r="Y222" s="59"/>
      <c r="Z222" s="59"/>
      <c r="AA222" s="22" t="str">
        <f>IF(Table_Styles[[#This Row],[MT]]&lt;&gt;"",Table_Styles[[#This Row],[MT]],IF(Table_Styles[[#This Row],[MT Default]]&lt;&gt;"",Table_Styles[[#This Row],[MT Default]],""))</f>
        <v/>
      </c>
      <c r="AB222" s="59"/>
      <c r="AC222" s="59"/>
      <c r="AD222" s="22" t="str">
        <f>IF(Table_Styles[[#This Row],[MR]]&lt;&gt;"",Table_Styles[[#This Row],[MR]],IF(Table_Styles[[#This Row],[MR Default]]&lt;&gt;"",Table_Styles[[#This Row],[MR Default]],""))</f>
        <v/>
      </c>
      <c r="AE222" s="59"/>
      <c r="AF222" s="59"/>
      <c r="AG222" s="22" t="str">
        <f>IF(Table_Styles[[#This Row],[MB]]&lt;&gt;"",Table_Styles[[#This Row],[MB]],IF(Table_Styles[[#This Row],[MB Default]]&lt;&gt;"",Table_Styles[[#This Row],[MB Default]],""))</f>
        <v/>
      </c>
      <c r="AH222" s="59"/>
      <c r="AI222" s="59"/>
      <c r="AJ222" s="22" t="str">
        <f>IF(Table_Styles[[#This Row],[ML]]&lt;&gt;"",Table_Styles[[#This Row],[ML]],IF(Table_Styles[[#This Row],[ML Default]]&lt;&gt;"",Table_Styles[[#This Row],[ML Default]],""))</f>
        <v/>
      </c>
      <c r="AK222" s="59"/>
      <c r="AL222" s="59"/>
      <c r="AM222" s="22" t="str">
        <f>IF(Table_Styles[[#This Row],[PT]]&lt;&gt;"",Table_Styles[[#This Row],[PT]],IF(Table_Styles[[#This Row],[PT Default]]&lt;&gt;"",Table_Styles[[#This Row],[PT Default]],""))</f>
        <v/>
      </c>
      <c r="AN222" s="59"/>
      <c r="AO222" s="59"/>
      <c r="AP222" s="22" t="str">
        <f>IF(Table_Styles[[#This Row],[PR]]&lt;&gt;"",Table_Styles[[#This Row],[PR]],IF(Table_Styles[[#This Row],[PR Default]]&lt;&gt;"",Table_Styles[[#This Row],[PR Default]],""))</f>
        <v/>
      </c>
      <c r="AQ222" s="59"/>
      <c r="AR222" s="59"/>
      <c r="AS222" s="22" t="str">
        <f>IF(Table_Styles[[#This Row],[PB]]&lt;&gt;"",Table_Styles[[#This Row],[PB]],IF(Table_Styles[[#This Row],[PB Default]]&lt;&gt;"",Table_Styles[[#This Row],[PB Default]],""))</f>
        <v/>
      </c>
      <c r="AT222" s="59"/>
      <c r="AU222" s="59"/>
      <c r="AV222" s="22" t="str">
        <f>IF(Table_Styles[[#This Row],[PL]]&lt;&gt;"",Table_Styles[[#This Row],[PL]],IF(Table_Styles[[#This Row],[PL Default]]&lt;&gt;"",Table_Styles[[#This Row],[PL Default]],""))</f>
        <v/>
      </c>
      <c r="AW222" s="59"/>
      <c r="AX222" s="59"/>
      <c r="AY222" s="22" t="str">
        <f>IF(Table_Styles[[#This Row],[BT]]&lt;&gt;"",Table_Styles[[#This Row],[BT]],IF(Table_Styles[[#This Row],[BT Default]]&lt;&gt;"",Table_Styles[[#This Row],[BT Default]],""))</f>
        <v/>
      </c>
      <c r="AZ222" s="59"/>
      <c r="BA222" s="59"/>
      <c r="BB222" s="22" t="str">
        <f>IF(Table_Styles[[#This Row],[BR]]&lt;&gt;"",Table_Styles[[#This Row],[BR]],IF(Table_Styles[[#This Row],[BR Default]]&lt;&gt;"",Table_Styles[[#This Row],[BR Default]],""))</f>
        <v/>
      </c>
      <c r="BC222" s="59"/>
      <c r="BD222" s="59"/>
      <c r="BE222" s="22" t="str">
        <f>IF(Table_Styles[[#This Row],[BB]]&lt;&gt;"",Table_Styles[[#This Row],[BB]],IF(Table_Styles[[#This Row],[BB Default]]&lt;&gt;"",Table_Styles[[#This Row],[BB Default]],""))</f>
        <v/>
      </c>
      <c r="BF222" s="59"/>
      <c r="BG222" s="59"/>
      <c r="BH222" s="22" t="str">
        <f>IF(Table_Styles[[#This Row],[BL]]&lt;&gt;"",Table_Styles[[#This Row],[BL]],IF(Table_Styles[[#This Row],[BL Default]]&lt;&gt;"",Table_Styles[[#This Row],[BL Default]],""))</f>
        <v/>
      </c>
      <c r="BI222" s="59"/>
      <c r="BJ222" s="59"/>
      <c r="BK222" s="22" t="str">
        <f>IF(Table_Styles[[#This Row],[Width]]&lt;&gt;"",Table_Styles[[#This Row],[Width]],IF(Table_Styles[[#This Row],[Width Default]]&lt;&gt;"",Table_Styles[[#This Row],[Width Default]],""))</f>
        <v/>
      </c>
      <c r="BL222" s="59"/>
      <c r="BM222" s="59"/>
      <c r="BN222" s="22" t="str">
        <f>IF(Table_Styles[[#This Row],[Height]]&lt;&gt;"",Table_Styles[[#This Row],[Height]],IF(Table_Styles[[#This Row],[Height Default]]&lt;&gt;"",Table_Styles[[#This Row],[Height Default]],""))</f>
        <v/>
      </c>
      <c r="BO222" s="22"/>
      <c r="BP222" s="22"/>
      <c r="BQ222" s="22" t="str">
        <f>IF(Table_Styles[[#This Row],[Top]]&lt;&gt;"",Table_Styles[[#This Row],[Top]],IF(Table_Styles[[#This Row],[Top Default]]&lt;&gt;"",Table_Styles[[#This Row],[Top Default]],""))</f>
        <v/>
      </c>
      <c r="BR222" s="22"/>
      <c r="BS222" s="22"/>
      <c r="BT222" s="22" t="str">
        <f>IF(Table_Styles[[#This Row],[Right]]&lt;&gt;"",Table_Styles[[#This Row],[Right]],IF(Table_Styles[[#This Row],[Right Default]]&lt;&gt;"",Table_Styles[[#This Row],[Right Default]],""))</f>
        <v/>
      </c>
      <c r="BU222" s="22"/>
      <c r="BV222" s="22"/>
      <c r="BW222" s="22" t="str">
        <f>IF(Table_Styles[[#This Row],[Bottom]]&lt;&gt;"",Table_Styles[[#This Row],[Bottom]],IF(Table_Styles[[#This Row],[Bottom Default]]&lt;&gt;"",Table_Styles[[#This Row],[Bottom Default]],""))</f>
        <v/>
      </c>
      <c r="BX222" s="22"/>
      <c r="BY222" s="22"/>
      <c r="BZ222" s="22" t="str">
        <f>IF(Table_Styles[[#This Row],[Left]]&lt;&gt;"",Table_Styles[[#This Row],[Left]],IF(Table_Styles[[#This Row],[Left Default]]&lt;&gt;"",Table_Styles[[#This Row],[Left Default]],""))</f>
        <v/>
      </c>
      <c r="CA222" s="59" t="s">
        <v>1034</v>
      </c>
      <c r="CB222" s="22" t="str">
        <f>IF(AND(Table_Styles[[#This Row],[Selector]]&lt;&gt;"",Table_Styles[[#This Row],[Font Family Used]]&lt;&gt;"",Table_Styles[[#This Row],[Font Weight Used]]&lt;&gt;""),Table_Styles[[#This Row],[Font Family Used]]&amp;" "&amp;Table_Styles[[#This Row],[Font Weight Used]],"")</f>
        <v>icons 200</v>
      </c>
      <c r="CC222" s="22" t="str">
        <f ca="1">IF(AND(Table_Styles[[#This Row],[Selector]],COUNTIF(OFFSET(CC:CC,0,0,ROW()-1,1),"="&amp;Table_Styles[[#This Row],[Font]])=0),Table_Styles[[#This Row],[Font]],"")</f>
        <v/>
      </c>
      <c r="CD222" s="22" t="str">
        <f ca="1">IF(Table_Styles[[#This Row],[Unique Font]]&lt;&gt;"",
"{""fontFamily"":"""&amp;Table_Styles[[#This Row],[Font Family Used]]&amp;""",""fontWeight"":"&amp;Table_Styles[[#This Row],[Font Weight Used]]&amp;"}","")</f>
        <v/>
      </c>
      <c r="CE222"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'icons';font-size: 40px;font-weight: 200;content: '\\e804'; position: relative; top: -6px;</v>
      </c>
      <c r="CF222" s="22" t="str">
        <f>IF(AND(Table_Styles[[#This Row],[Selector]]&lt;&gt;"", Table_Styles[[#This Row],[Config Properties]]&lt;&gt;""),
Table_Styles[[#This Row],[Selector]]&amp;" { "&amp;Table_Styles[[#This Row],[Config Properties]]&amp;" }","")</f>
        <v>.icon-2million:before { font-family: 'icons';font-size: 40px;font-weight: 200;content: '\\e804'; position: relative; top: -6px; }</v>
      </c>
      <c r="CG222" s="22" t="str">
        <f xml:space="preserve">
SUBSTITUTE(SUBSTITUTE(SUBSTITUTE(SUBSTITUTE(SUBSTITUTE(SUBSTITUTE(SUBSTITUTE(SUBSTITUTE(Table_Styles[[#This Row],[Config]],
" {","{"),
"{ ","{"),
" }","}"),
"} ","}"),
" ,",","),
", ",","),
" :",":"),
": ",":")</f>
        <v>.icon-2million:before{font-family:'icons';font-size:40px;font-weight:200;content:'\\e804'; position:relative; top:-6px;}</v>
      </c>
    </row>
    <row r="223" spans="2:85" ht="21" customHeight="1">
      <c r="B223" s="22" t="s">
        <v>1028</v>
      </c>
      <c r="C223" s="118" t="s">
        <v>1022</v>
      </c>
      <c r="D223" t="s">
        <v>1024</v>
      </c>
      <c r="E223" s="59"/>
      <c r="F223" s="22" t="str">
        <f>IF(Table_Styles[[#This Row],[Font Family]]&lt;&gt;"",Table_Styles[[#This Row],[Font Family]],IF(Table_Styles[[#This Row],[Font Family Default]]&lt;&gt;"",Table_Styles[[#This Row],[Font Family Default]],""))</f>
        <v>icons</v>
      </c>
      <c r="G223" s="59" t="s">
        <v>328</v>
      </c>
      <c r="H223" s="59"/>
      <c r="I223" s="22" t="str">
        <f>IF(Table_Styles[[#This Row],[Font Size]]&lt;&gt;"",Table_Styles[[#This Row],[Font Size]],IF(Table_Styles[[#This Row],[Font Size Default]]&lt;&gt;"",Table_Styles[[#This Row],[Font Size Default]],""))</f>
        <v>40px</v>
      </c>
      <c r="J223" s="59" t="s">
        <v>1025</v>
      </c>
      <c r="K223" s="59"/>
      <c r="L223" s="22" t="str">
        <f>IF(Table_Styles[[#This Row],[Font Weight]]&lt;&gt;"",Table_Styles[[#This Row],[Font Weight]],IF(Table_Styles[[#This Row],[Font Weight Default]]&lt;&gt;"",Table_Styles[[#This Row],[Font Weight Default]],""))</f>
        <v>200</v>
      </c>
      <c r="M223" s="59"/>
      <c r="N223" s="59"/>
      <c r="O223" s="22" t="str">
        <f>IF(Table_Styles[[#This Row],[Colour]]&lt;&gt;"",Table_Styles[[#This Row],[Colour]],IF(Table_Styles[[#This Row],[Colour Default]]&lt;&gt;"",Table_Styles[[#This Row],[Colour Default]],""))</f>
        <v/>
      </c>
      <c r="P223" s="59"/>
      <c r="Q223" s="59"/>
      <c r="R223" s="22" t="str">
        <f>IF(Table_Styles[[#This Row],[Background]]&lt;&gt;"",Table_Styles[[#This Row],[Background]],IF(Table_Styles[[#This Row],[Background Default]]&lt;&gt;"",Table_Styles[[#This Row],[Background Default]],""))</f>
        <v/>
      </c>
      <c r="S223" s="59"/>
      <c r="T223" s="59"/>
      <c r="U223" s="22" t="str">
        <f>IF(Table_Styles[[#This Row],[Border]]&lt;&gt;"",Table_Styles[[#This Row],[Border]],IF(Table_Styles[[#This Row],[Border Default]]&lt;&gt;"",Table_Styles[[#This Row],[Border Default]],""))</f>
        <v/>
      </c>
      <c r="V223" s="59"/>
      <c r="W223" s="59"/>
      <c r="X223" s="22" t="str">
        <f>IF(Table_Styles[[#This Row],[Border Radius]]&lt;&gt;"",Table_Styles[[#This Row],[Border Radius]],IF(Table_Styles[[#This Row],[Border Radius Default]]&lt;&gt;"",Table_Styles[[#This Row],[Border Radius Default]],""))</f>
        <v/>
      </c>
      <c r="Y223" s="59"/>
      <c r="Z223" s="59"/>
      <c r="AA223" s="22" t="str">
        <f>IF(Table_Styles[[#This Row],[MT]]&lt;&gt;"",Table_Styles[[#This Row],[MT]],IF(Table_Styles[[#This Row],[MT Default]]&lt;&gt;"",Table_Styles[[#This Row],[MT Default]],""))</f>
        <v/>
      </c>
      <c r="AB223" s="59"/>
      <c r="AC223" s="59"/>
      <c r="AD223" s="22" t="str">
        <f>IF(Table_Styles[[#This Row],[MR]]&lt;&gt;"",Table_Styles[[#This Row],[MR]],IF(Table_Styles[[#This Row],[MR Default]]&lt;&gt;"",Table_Styles[[#This Row],[MR Default]],""))</f>
        <v/>
      </c>
      <c r="AE223" s="59"/>
      <c r="AF223" s="59"/>
      <c r="AG223" s="22" t="str">
        <f>IF(Table_Styles[[#This Row],[MB]]&lt;&gt;"",Table_Styles[[#This Row],[MB]],IF(Table_Styles[[#This Row],[MB Default]]&lt;&gt;"",Table_Styles[[#This Row],[MB Default]],""))</f>
        <v/>
      </c>
      <c r="AH223" s="59"/>
      <c r="AI223" s="59"/>
      <c r="AJ223" s="22" t="str">
        <f>IF(Table_Styles[[#This Row],[ML]]&lt;&gt;"",Table_Styles[[#This Row],[ML]],IF(Table_Styles[[#This Row],[ML Default]]&lt;&gt;"",Table_Styles[[#This Row],[ML Default]],""))</f>
        <v/>
      </c>
      <c r="AK223" s="59"/>
      <c r="AL223" s="59"/>
      <c r="AM223" s="22" t="str">
        <f>IF(Table_Styles[[#This Row],[PT]]&lt;&gt;"",Table_Styles[[#This Row],[PT]],IF(Table_Styles[[#This Row],[PT Default]]&lt;&gt;"",Table_Styles[[#This Row],[PT Default]],""))</f>
        <v/>
      </c>
      <c r="AN223" s="59"/>
      <c r="AO223" s="59"/>
      <c r="AP223" s="22" t="str">
        <f>IF(Table_Styles[[#This Row],[PR]]&lt;&gt;"",Table_Styles[[#This Row],[PR]],IF(Table_Styles[[#This Row],[PR Default]]&lt;&gt;"",Table_Styles[[#This Row],[PR Default]],""))</f>
        <v/>
      </c>
      <c r="AQ223" s="59"/>
      <c r="AR223" s="59"/>
      <c r="AS223" s="22" t="str">
        <f>IF(Table_Styles[[#This Row],[PB]]&lt;&gt;"",Table_Styles[[#This Row],[PB]],IF(Table_Styles[[#This Row],[PB Default]]&lt;&gt;"",Table_Styles[[#This Row],[PB Default]],""))</f>
        <v/>
      </c>
      <c r="AT223" s="59"/>
      <c r="AU223" s="59"/>
      <c r="AV223" s="22" t="str">
        <f>IF(Table_Styles[[#This Row],[PL]]&lt;&gt;"",Table_Styles[[#This Row],[PL]],IF(Table_Styles[[#This Row],[PL Default]]&lt;&gt;"",Table_Styles[[#This Row],[PL Default]],""))</f>
        <v/>
      </c>
      <c r="AW223" s="59"/>
      <c r="AX223" s="59"/>
      <c r="AY223" s="22" t="str">
        <f>IF(Table_Styles[[#This Row],[BT]]&lt;&gt;"",Table_Styles[[#This Row],[BT]],IF(Table_Styles[[#This Row],[BT Default]]&lt;&gt;"",Table_Styles[[#This Row],[BT Default]],""))</f>
        <v/>
      </c>
      <c r="AZ223" s="59"/>
      <c r="BA223" s="59"/>
      <c r="BB223" s="22" t="str">
        <f>IF(Table_Styles[[#This Row],[BR]]&lt;&gt;"",Table_Styles[[#This Row],[BR]],IF(Table_Styles[[#This Row],[BR Default]]&lt;&gt;"",Table_Styles[[#This Row],[BR Default]],""))</f>
        <v/>
      </c>
      <c r="BC223" s="59"/>
      <c r="BD223" s="59"/>
      <c r="BE223" s="22" t="str">
        <f>IF(Table_Styles[[#This Row],[BB]]&lt;&gt;"",Table_Styles[[#This Row],[BB]],IF(Table_Styles[[#This Row],[BB Default]]&lt;&gt;"",Table_Styles[[#This Row],[BB Default]],""))</f>
        <v/>
      </c>
      <c r="BF223" s="59"/>
      <c r="BG223" s="59"/>
      <c r="BH223" s="22" t="str">
        <f>IF(Table_Styles[[#This Row],[BL]]&lt;&gt;"",Table_Styles[[#This Row],[BL]],IF(Table_Styles[[#This Row],[BL Default]]&lt;&gt;"",Table_Styles[[#This Row],[BL Default]],""))</f>
        <v/>
      </c>
      <c r="BI223" s="59"/>
      <c r="BJ223" s="59"/>
      <c r="BK223" s="22" t="str">
        <f>IF(Table_Styles[[#This Row],[Width]]&lt;&gt;"",Table_Styles[[#This Row],[Width]],IF(Table_Styles[[#This Row],[Width Default]]&lt;&gt;"",Table_Styles[[#This Row],[Width Default]],""))</f>
        <v/>
      </c>
      <c r="BL223" s="59"/>
      <c r="BM223" s="59"/>
      <c r="BN223" s="22" t="str">
        <f>IF(Table_Styles[[#This Row],[Height]]&lt;&gt;"",Table_Styles[[#This Row],[Height]],IF(Table_Styles[[#This Row],[Height Default]]&lt;&gt;"",Table_Styles[[#This Row],[Height Default]],""))</f>
        <v/>
      </c>
      <c r="BO223" s="22"/>
      <c r="BP223" s="22"/>
      <c r="BQ223" s="22" t="str">
        <f>IF(Table_Styles[[#This Row],[Top]]&lt;&gt;"",Table_Styles[[#This Row],[Top]],IF(Table_Styles[[#This Row],[Top Default]]&lt;&gt;"",Table_Styles[[#This Row],[Top Default]],""))</f>
        <v/>
      </c>
      <c r="BR223" s="22"/>
      <c r="BS223" s="22"/>
      <c r="BT223" s="22" t="str">
        <f>IF(Table_Styles[[#This Row],[Right]]&lt;&gt;"",Table_Styles[[#This Row],[Right]],IF(Table_Styles[[#This Row],[Right Default]]&lt;&gt;"",Table_Styles[[#This Row],[Right Default]],""))</f>
        <v/>
      </c>
      <c r="BU223" s="22"/>
      <c r="BV223" s="22"/>
      <c r="BW223" s="22" t="str">
        <f>IF(Table_Styles[[#This Row],[Bottom]]&lt;&gt;"",Table_Styles[[#This Row],[Bottom]],IF(Table_Styles[[#This Row],[Bottom Default]]&lt;&gt;"",Table_Styles[[#This Row],[Bottom Default]],""))</f>
        <v/>
      </c>
      <c r="BX223" s="22"/>
      <c r="BY223" s="22"/>
      <c r="BZ223" s="22" t="str">
        <f>IF(Table_Styles[[#This Row],[Left]]&lt;&gt;"",Table_Styles[[#This Row],[Left]],IF(Table_Styles[[#This Row],[Left Default]]&lt;&gt;"",Table_Styles[[#This Row],[Left Default]],""))</f>
        <v/>
      </c>
      <c r="CA223" s="59" t="s">
        <v>1035</v>
      </c>
      <c r="CB223" s="22" t="str">
        <f>IF(AND(Table_Styles[[#This Row],[Selector]]&lt;&gt;"",Table_Styles[[#This Row],[Font Family Used]]&lt;&gt;"",Table_Styles[[#This Row],[Font Weight Used]]&lt;&gt;""),Table_Styles[[#This Row],[Font Family Used]]&amp;" "&amp;Table_Styles[[#This Row],[Font Weight Used]],"")</f>
        <v>icons 200</v>
      </c>
      <c r="CC223" s="22" t="str">
        <f ca="1">IF(AND(Table_Styles[[#This Row],[Selector]],COUNTIF(OFFSET(CC:CC,0,0,ROW()-1,1),"="&amp;Table_Styles[[#This Row],[Font]])=0),Table_Styles[[#This Row],[Font]],"")</f>
        <v/>
      </c>
      <c r="CD223" s="22" t="str">
        <f ca="1">IF(Table_Styles[[#This Row],[Unique Font]]&lt;&gt;"",
"{""fontFamily"":"""&amp;Table_Styles[[#This Row],[Font Family Used]]&amp;""",""fontWeight"":"&amp;Table_Styles[[#This Row],[Font Weight Used]]&amp;"}","")</f>
        <v/>
      </c>
      <c r="CE223"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'icons';font-size: 40px;font-weight: 200;content: '\\e80f'; position: relative; top: -5px;</v>
      </c>
      <c r="CF223" s="22" t="str">
        <f>IF(AND(Table_Styles[[#This Row],[Selector]]&lt;&gt;"", Table_Styles[[#This Row],[Config Properties]]&lt;&gt;""),
Table_Styles[[#This Row],[Selector]]&amp;" { "&amp;Table_Styles[[#This Row],[Config Properties]]&amp;" }","")</f>
        <v>.icon-5million:before { font-family: 'icons';font-size: 40px;font-weight: 200;content: '\\e80f'; position: relative; top: -5px; }</v>
      </c>
      <c r="CG223" s="22" t="str">
        <f xml:space="preserve">
SUBSTITUTE(SUBSTITUTE(SUBSTITUTE(SUBSTITUTE(SUBSTITUTE(SUBSTITUTE(SUBSTITUTE(SUBSTITUTE(Table_Styles[[#This Row],[Config]],
" {","{"),
"{ ","{"),
" }","}"),
"} ","}"),
" ,",","),
", ",","),
" :",":"),
": ",":")</f>
        <v>.icon-5million:before{font-family:'icons';font-size:40px;font-weight:200;content:'\\e80f'; position:relative; top:-5px;}</v>
      </c>
    </row>
    <row r="224" spans="2:85" ht="21" customHeight="1">
      <c r="B224" s="22" t="s">
        <v>1029</v>
      </c>
      <c r="C224" s="118" t="s">
        <v>1023</v>
      </c>
      <c r="D224" t="s">
        <v>1024</v>
      </c>
      <c r="E224" s="59"/>
      <c r="F224" s="22" t="str">
        <f>IF(Table_Styles[[#This Row],[Font Family]]&lt;&gt;"",Table_Styles[[#This Row],[Font Family]],IF(Table_Styles[[#This Row],[Font Family Default]]&lt;&gt;"",Table_Styles[[#This Row],[Font Family Default]],""))</f>
        <v>icons</v>
      </c>
      <c r="G224" s="59" t="s">
        <v>328</v>
      </c>
      <c r="H224" s="59"/>
      <c r="I224" s="22" t="str">
        <f>IF(Table_Styles[[#This Row],[Font Size]]&lt;&gt;"",Table_Styles[[#This Row],[Font Size]],IF(Table_Styles[[#This Row],[Font Size Default]]&lt;&gt;"",Table_Styles[[#This Row],[Font Size Default]],""))</f>
        <v>40px</v>
      </c>
      <c r="J224" s="59" t="s">
        <v>1025</v>
      </c>
      <c r="K224" s="59"/>
      <c r="L224" s="22" t="str">
        <f>IF(Table_Styles[[#This Row],[Font Weight]]&lt;&gt;"",Table_Styles[[#This Row],[Font Weight]],IF(Table_Styles[[#This Row],[Font Weight Default]]&lt;&gt;"",Table_Styles[[#This Row],[Font Weight Default]],""))</f>
        <v>200</v>
      </c>
      <c r="M224" s="59"/>
      <c r="N224" s="59"/>
      <c r="O224" s="22" t="str">
        <f>IF(Table_Styles[[#This Row],[Colour]]&lt;&gt;"",Table_Styles[[#This Row],[Colour]],IF(Table_Styles[[#This Row],[Colour Default]]&lt;&gt;"",Table_Styles[[#This Row],[Colour Default]],""))</f>
        <v/>
      </c>
      <c r="P224" s="59"/>
      <c r="Q224" s="59"/>
      <c r="R224" s="22" t="str">
        <f>IF(Table_Styles[[#This Row],[Background]]&lt;&gt;"",Table_Styles[[#This Row],[Background]],IF(Table_Styles[[#This Row],[Background Default]]&lt;&gt;"",Table_Styles[[#This Row],[Background Default]],""))</f>
        <v/>
      </c>
      <c r="S224" s="59"/>
      <c r="T224" s="59"/>
      <c r="U224" s="22" t="str">
        <f>IF(Table_Styles[[#This Row],[Border]]&lt;&gt;"",Table_Styles[[#This Row],[Border]],IF(Table_Styles[[#This Row],[Border Default]]&lt;&gt;"",Table_Styles[[#This Row],[Border Default]],""))</f>
        <v/>
      </c>
      <c r="V224" s="59"/>
      <c r="W224" s="59"/>
      <c r="X224" s="22" t="str">
        <f>IF(Table_Styles[[#This Row],[Border Radius]]&lt;&gt;"",Table_Styles[[#This Row],[Border Radius]],IF(Table_Styles[[#This Row],[Border Radius Default]]&lt;&gt;"",Table_Styles[[#This Row],[Border Radius Default]],""))</f>
        <v/>
      </c>
      <c r="Y224" s="59"/>
      <c r="Z224" s="59"/>
      <c r="AA224" s="22" t="str">
        <f>IF(Table_Styles[[#This Row],[MT]]&lt;&gt;"",Table_Styles[[#This Row],[MT]],IF(Table_Styles[[#This Row],[MT Default]]&lt;&gt;"",Table_Styles[[#This Row],[MT Default]],""))</f>
        <v/>
      </c>
      <c r="AB224" s="59"/>
      <c r="AC224" s="59"/>
      <c r="AD224" s="22" t="str">
        <f>IF(Table_Styles[[#This Row],[MR]]&lt;&gt;"",Table_Styles[[#This Row],[MR]],IF(Table_Styles[[#This Row],[MR Default]]&lt;&gt;"",Table_Styles[[#This Row],[MR Default]],""))</f>
        <v/>
      </c>
      <c r="AE224" s="59"/>
      <c r="AF224" s="59"/>
      <c r="AG224" s="22" t="str">
        <f>IF(Table_Styles[[#This Row],[MB]]&lt;&gt;"",Table_Styles[[#This Row],[MB]],IF(Table_Styles[[#This Row],[MB Default]]&lt;&gt;"",Table_Styles[[#This Row],[MB Default]],""))</f>
        <v/>
      </c>
      <c r="AH224" s="59"/>
      <c r="AI224" s="59"/>
      <c r="AJ224" s="22" t="str">
        <f>IF(Table_Styles[[#This Row],[ML]]&lt;&gt;"",Table_Styles[[#This Row],[ML]],IF(Table_Styles[[#This Row],[ML Default]]&lt;&gt;"",Table_Styles[[#This Row],[ML Default]],""))</f>
        <v/>
      </c>
      <c r="AK224" s="59"/>
      <c r="AL224" s="59"/>
      <c r="AM224" s="22" t="str">
        <f>IF(Table_Styles[[#This Row],[PT]]&lt;&gt;"",Table_Styles[[#This Row],[PT]],IF(Table_Styles[[#This Row],[PT Default]]&lt;&gt;"",Table_Styles[[#This Row],[PT Default]],""))</f>
        <v/>
      </c>
      <c r="AN224" s="59"/>
      <c r="AO224" s="59"/>
      <c r="AP224" s="22" t="str">
        <f>IF(Table_Styles[[#This Row],[PR]]&lt;&gt;"",Table_Styles[[#This Row],[PR]],IF(Table_Styles[[#This Row],[PR Default]]&lt;&gt;"",Table_Styles[[#This Row],[PR Default]],""))</f>
        <v/>
      </c>
      <c r="AQ224" s="59"/>
      <c r="AR224" s="59"/>
      <c r="AS224" s="22" t="str">
        <f>IF(Table_Styles[[#This Row],[PB]]&lt;&gt;"",Table_Styles[[#This Row],[PB]],IF(Table_Styles[[#This Row],[PB Default]]&lt;&gt;"",Table_Styles[[#This Row],[PB Default]],""))</f>
        <v/>
      </c>
      <c r="AT224" s="59"/>
      <c r="AU224" s="59"/>
      <c r="AV224" s="22" t="str">
        <f>IF(Table_Styles[[#This Row],[PL]]&lt;&gt;"",Table_Styles[[#This Row],[PL]],IF(Table_Styles[[#This Row],[PL Default]]&lt;&gt;"",Table_Styles[[#This Row],[PL Default]],""))</f>
        <v/>
      </c>
      <c r="AW224" s="59"/>
      <c r="AX224" s="59"/>
      <c r="AY224" s="22" t="str">
        <f>IF(Table_Styles[[#This Row],[BT]]&lt;&gt;"",Table_Styles[[#This Row],[BT]],IF(Table_Styles[[#This Row],[BT Default]]&lt;&gt;"",Table_Styles[[#This Row],[BT Default]],""))</f>
        <v/>
      </c>
      <c r="AZ224" s="59"/>
      <c r="BA224" s="59"/>
      <c r="BB224" s="22" t="str">
        <f>IF(Table_Styles[[#This Row],[BR]]&lt;&gt;"",Table_Styles[[#This Row],[BR]],IF(Table_Styles[[#This Row],[BR Default]]&lt;&gt;"",Table_Styles[[#This Row],[BR Default]],""))</f>
        <v/>
      </c>
      <c r="BC224" s="59"/>
      <c r="BD224" s="59"/>
      <c r="BE224" s="22" t="str">
        <f>IF(Table_Styles[[#This Row],[BB]]&lt;&gt;"",Table_Styles[[#This Row],[BB]],IF(Table_Styles[[#This Row],[BB Default]]&lt;&gt;"",Table_Styles[[#This Row],[BB Default]],""))</f>
        <v/>
      </c>
      <c r="BF224" s="59"/>
      <c r="BG224" s="59"/>
      <c r="BH224" s="22" t="str">
        <f>IF(Table_Styles[[#This Row],[BL]]&lt;&gt;"",Table_Styles[[#This Row],[BL]],IF(Table_Styles[[#This Row],[BL Default]]&lt;&gt;"",Table_Styles[[#This Row],[BL Default]],""))</f>
        <v/>
      </c>
      <c r="BI224" s="59"/>
      <c r="BJ224" s="59"/>
      <c r="BK224" s="22" t="str">
        <f>IF(Table_Styles[[#This Row],[Width]]&lt;&gt;"",Table_Styles[[#This Row],[Width]],IF(Table_Styles[[#This Row],[Width Default]]&lt;&gt;"",Table_Styles[[#This Row],[Width Default]],""))</f>
        <v/>
      </c>
      <c r="BL224" s="59"/>
      <c r="BM224" s="59"/>
      <c r="BN224" s="22" t="str">
        <f>IF(Table_Styles[[#This Row],[Height]]&lt;&gt;"",Table_Styles[[#This Row],[Height]],IF(Table_Styles[[#This Row],[Height Default]]&lt;&gt;"",Table_Styles[[#This Row],[Height Default]],""))</f>
        <v/>
      </c>
      <c r="BO224" s="22"/>
      <c r="BP224" s="22"/>
      <c r="BQ224" s="22" t="str">
        <f>IF(Table_Styles[[#This Row],[Top]]&lt;&gt;"",Table_Styles[[#This Row],[Top]],IF(Table_Styles[[#This Row],[Top Default]]&lt;&gt;"",Table_Styles[[#This Row],[Top Default]],""))</f>
        <v/>
      </c>
      <c r="BR224" s="22"/>
      <c r="BS224" s="22"/>
      <c r="BT224" s="22" t="str">
        <f>IF(Table_Styles[[#This Row],[Right]]&lt;&gt;"",Table_Styles[[#This Row],[Right]],IF(Table_Styles[[#This Row],[Right Default]]&lt;&gt;"",Table_Styles[[#This Row],[Right Default]],""))</f>
        <v/>
      </c>
      <c r="BU224" s="22"/>
      <c r="BV224" s="22"/>
      <c r="BW224" s="22" t="str">
        <f>IF(Table_Styles[[#This Row],[Bottom]]&lt;&gt;"",Table_Styles[[#This Row],[Bottom]],IF(Table_Styles[[#This Row],[Bottom Default]]&lt;&gt;"",Table_Styles[[#This Row],[Bottom Default]],""))</f>
        <v/>
      </c>
      <c r="BX224" s="22"/>
      <c r="BY224" s="22"/>
      <c r="BZ224" s="22" t="str">
        <f>IF(Table_Styles[[#This Row],[Left]]&lt;&gt;"",Table_Styles[[#This Row],[Left]],IF(Table_Styles[[#This Row],[Left Default]]&lt;&gt;"",Table_Styles[[#This Row],[Left Default]],""))</f>
        <v/>
      </c>
      <c r="CA224" s="59" t="s">
        <v>1036</v>
      </c>
      <c r="CB224" s="22" t="str">
        <f>IF(AND(Table_Styles[[#This Row],[Selector]]&lt;&gt;"",Table_Styles[[#This Row],[Font Family Used]]&lt;&gt;"",Table_Styles[[#This Row],[Font Weight Used]]&lt;&gt;""),Table_Styles[[#This Row],[Font Family Used]]&amp;" "&amp;Table_Styles[[#This Row],[Font Weight Used]],"")</f>
        <v>icons 200</v>
      </c>
      <c r="CC224" s="22" t="str">
        <f ca="1">IF(AND(Table_Styles[[#This Row],[Selector]],COUNTIF(OFFSET(CC:CC,0,0,ROW()-1,1),"="&amp;Table_Styles[[#This Row],[Font]])=0),Table_Styles[[#This Row],[Font]],"")</f>
        <v/>
      </c>
      <c r="CD224" s="22" t="str">
        <f ca="1">IF(Table_Styles[[#This Row],[Unique Font]]&lt;&gt;"",
"{""fontFamily"":"""&amp;Table_Styles[[#This Row],[Font Family Used]]&amp;""",""fontWeight"":"&amp;Table_Styles[[#This Row],[Font Weight Used]]&amp;"}","")</f>
        <v/>
      </c>
      <c r="CE224"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'icons';font-size: 40px;font-weight: 200;content: '\\e806'; position: relative; top: -8px;</v>
      </c>
      <c r="CF224" s="22" t="str">
        <f>IF(AND(Table_Styles[[#This Row],[Selector]]&lt;&gt;"", Table_Styles[[#This Row],[Config Properties]]&lt;&gt;""),
Table_Styles[[#This Row],[Selector]]&amp;" { "&amp;Table_Styles[[#This Row],[Config Properties]]&amp;" }","")</f>
        <v>.icon-10million:before { font-family: 'icons';font-size: 40px;font-weight: 200;content: '\\e806'; position: relative; top: -8px; }</v>
      </c>
      <c r="CG224" s="22" t="str">
        <f xml:space="preserve">
SUBSTITUTE(SUBSTITUTE(SUBSTITUTE(SUBSTITUTE(SUBSTITUTE(SUBSTITUTE(SUBSTITUTE(SUBSTITUTE(Table_Styles[[#This Row],[Config]],
" {","{"),
"{ ","{"),
" }","}"),
"} ","}"),
" ,",","),
", ",","),
" :",":"),
": ",":")</f>
        <v>.icon-10million:before{font-family:'icons';font-size:40px;font-weight:200;content:'\\e806'; position:relative; top:-8px;}</v>
      </c>
    </row>
    <row r="225" spans="2:85" ht="21" customHeight="1">
      <c r="B225" s="22" t="s">
        <v>1331</v>
      </c>
      <c r="C225" s="118" t="s">
        <v>1332</v>
      </c>
      <c r="D225" s="59"/>
      <c r="E225" s="59"/>
      <c r="F225" s="22" t="str">
        <f>IF(Table_Styles[[#This Row],[Font Family]]&lt;&gt;"",Table_Styles[[#This Row],[Font Family]],IF(Table_Styles[[#This Row],[Font Family Default]]&lt;&gt;"",Table_Styles[[#This Row],[Font Family Default]],""))</f>
        <v/>
      </c>
      <c r="G225" s="59"/>
      <c r="H225" s="59"/>
      <c r="I225" s="22" t="str">
        <f>IF(Table_Styles[[#This Row],[Font Size]]&lt;&gt;"",Table_Styles[[#This Row],[Font Size]],IF(Table_Styles[[#This Row],[Font Size Default]]&lt;&gt;"",Table_Styles[[#This Row],[Font Size Default]],""))</f>
        <v/>
      </c>
      <c r="J225" s="59"/>
      <c r="K225" s="59"/>
      <c r="L225" s="22" t="str">
        <f>IF(Table_Styles[[#This Row],[Font Weight]]&lt;&gt;"",Table_Styles[[#This Row],[Font Weight]],IF(Table_Styles[[#This Row],[Font Weight Default]]&lt;&gt;"",Table_Styles[[#This Row],[Font Weight Default]],""))</f>
        <v/>
      </c>
      <c r="M225" s="59"/>
      <c r="N225" s="59"/>
      <c r="O225" s="22" t="str">
        <f>IF(Table_Styles[[#This Row],[Colour]]&lt;&gt;"",Table_Styles[[#This Row],[Colour]],IF(Table_Styles[[#This Row],[Colour Default]]&lt;&gt;"",Table_Styles[[#This Row],[Colour Default]],""))</f>
        <v/>
      </c>
      <c r="P225" s="59"/>
      <c r="Q225" s="59"/>
      <c r="R225" s="22" t="str">
        <f>IF(Table_Styles[[#This Row],[Background]]&lt;&gt;"",Table_Styles[[#This Row],[Background]],IF(Table_Styles[[#This Row],[Background Default]]&lt;&gt;"",Table_Styles[[#This Row],[Background Default]],""))</f>
        <v/>
      </c>
      <c r="S225" s="59"/>
      <c r="T225" s="59"/>
      <c r="U225" s="22" t="str">
        <f>IF(Table_Styles[[#This Row],[Border]]&lt;&gt;"",Table_Styles[[#This Row],[Border]],IF(Table_Styles[[#This Row],[Border Default]]&lt;&gt;"",Table_Styles[[#This Row],[Border Default]],""))</f>
        <v/>
      </c>
      <c r="V225" s="59"/>
      <c r="W225" s="59"/>
      <c r="X225" s="22" t="str">
        <f>IF(Table_Styles[[#This Row],[Border Radius]]&lt;&gt;"",Table_Styles[[#This Row],[Border Radius]],IF(Table_Styles[[#This Row],[Border Radius Default]]&lt;&gt;"",Table_Styles[[#This Row],[Border Radius Default]],""))</f>
        <v/>
      </c>
      <c r="Y225" s="59"/>
      <c r="Z225" s="59"/>
      <c r="AA225" s="22" t="str">
        <f>IF(Table_Styles[[#This Row],[MT]]&lt;&gt;"",Table_Styles[[#This Row],[MT]],IF(Table_Styles[[#This Row],[MT Default]]&lt;&gt;"",Table_Styles[[#This Row],[MT Default]],""))</f>
        <v/>
      </c>
      <c r="AB225" s="59"/>
      <c r="AC225" s="59"/>
      <c r="AD225" s="22" t="str">
        <f>IF(Table_Styles[[#This Row],[MR]]&lt;&gt;"",Table_Styles[[#This Row],[MR]],IF(Table_Styles[[#This Row],[MR Default]]&lt;&gt;"",Table_Styles[[#This Row],[MR Default]],""))</f>
        <v/>
      </c>
      <c r="AE225" s="59"/>
      <c r="AF225" s="59"/>
      <c r="AG225" s="22" t="str">
        <f>IF(Table_Styles[[#This Row],[MB]]&lt;&gt;"",Table_Styles[[#This Row],[MB]],IF(Table_Styles[[#This Row],[MB Default]]&lt;&gt;"",Table_Styles[[#This Row],[MB Default]],""))</f>
        <v/>
      </c>
      <c r="AH225" s="59"/>
      <c r="AI225" s="59"/>
      <c r="AJ225" s="22" t="str">
        <f>IF(Table_Styles[[#This Row],[ML]]&lt;&gt;"",Table_Styles[[#This Row],[ML]],IF(Table_Styles[[#This Row],[ML Default]]&lt;&gt;"",Table_Styles[[#This Row],[ML Default]],""))</f>
        <v/>
      </c>
      <c r="AK225" s="59"/>
      <c r="AL225" s="59"/>
      <c r="AM225" s="22" t="str">
        <f>IF(Table_Styles[[#This Row],[PT]]&lt;&gt;"",Table_Styles[[#This Row],[PT]],IF(Table_Styles[[#This Row],[PT Default]]&lt;&gt;"",Table_Styles[[#This Row],[PT Default]],""))</f>
        <v/>
      </c>
      <c r="AN225" s="59"/>
      <c r="AO225" s="59"/>
      <c r="AP225" s="22" t="str">
        <f>IF(Table_Styles[[#This Row],[PR]]&lt;&gt;"",Table_Styles[[#This Row],[PR]],IF(Table_Styles[[#This Row],[PR Default]]&lt;&gt;"",Table_Styles[[#This Row],[PR Default]],""))</f>
        <v/>
      </c>
      <c r="AQ225" s="59"/>
      <c r="AR225" s="59"/>
      <c r="AS225" s="22" t="str">
        <f>IF(Table_Styles[[#This Row],[PB]]&lt;&gt;"",Table_Styles[[#This Row],[PB]],IF(Table_Styles[[#This Row],[PB Default]]&lt;&gt;"",Table_Styles[[#This Row],[PB Default]],""))</f>
        <v/>
      </c>
      <c r="AT225" s="59"/>
      <c r="AU225" s="59"/>
      <c r="AV225" s="22" t="str">
        <f>IF(Table_Styles[[#This Row],[PL]]&lt;&gt;"",Table_Styles[[#This Row],[PL]],IF(Table_Styles[[#This Row],[PL Default]]&lt;&gt;"",Table_Styles[[#This Row],[PL Default]],""))</f>
        <v/>
      </c>
      <c r="AW225" s="59"/>
      <c r="AX225" s="59"/>
      <c r="AY225" s="22" t="str">
        <f>IF(Table_Styles[[#This Row],[BT]]&lt;&gt;"",Table_Styles[[#This Row],[BT]],IF(Table_Styles[[#This Row],[BT Default]]&lt;&gt;"",Table_Styles[[#This Row],[BT Default]],""))</f>
        <v/>
      </c>
      <c r="AZ225" s="59"/>
      <c r="BA225" s="59"/>
      <c r="BB225" s="22" t="str">
        <f>IF(Table_Styles[[#This Row],[BR]]&lt;&gt;"",Table_Styles[[#This Row],[BR]],IF(Table_Styles[[#This Row],[BR Default]]&lt;&gt;"",Table_Styles[[#This Row],[BR Default]],""))</f>
        <v/>
      </c>
      <c r="BC225" s="59"/>
      <c r="BD225" s="59"/>
      <c r="BE225" s="22" t="str">
        <f>IF(Table_Styles[[#This Row],[BB]]&lt;&gt;"",Table_Styles[[#This Row],[BB]],IF(Table_Styles[[#This Row],[BB Default]]&lt;&gt;"",Table_Styles[[#This Row],[BB Default]],""))</f>
        <v/>
      </c>
      <c r="BF225" s="59"/>
      <c r="BG225" s="59"/>
      <c r="BH225" s="22" t="str">
        <f>IF(Table_Styles[[#This Row],[BL]]&lt;&gt;"",Table_Styles[[#This Row],[BL]],IF(Table_Styles[[#This Row],[BL Default]]&lt;&gt;"",Table_Styles[[#This Row],[BL Default]],""))</f>
        <v/>
      </c>
      <c r="BI225" s="59"/>
      <c r="BJ225" s="59"/>
      <c r="BK225" s="22" t="str">
        <f>IF(Table_Styles[[#This Row],[Width]]&lt;&gt;"",Table_Styles[[#This Row],[Width]],IF(Table_Styles[[#This Row],[Width Default]]&lt;&gt;"",Table_Styles[[#This Row],[Width Default]],""))</f>
        <v/>
      </c>
      <c r="BL225" s="59"/>
      <c r="BM225" s="59"/>
      <c r="BN225" s="22" t="str">
        <f>IF(Table_Styles[[#This Row],[Height]]&lt;&gt;"",Table_Styles[[#This Row],[Height]],IF(Table_Styles[[#This Row],[Height Default]]&lt;&gt;"",Table_Styles[[#This Row],[Height Default]],""))</f>
        <v/>
      </c>
      <c r="BO225" s="22"/>
      <c r="BP225" s="22"/>
      <c r="BQ225" s="22" t="str">
        <f>IF(Table_Styles[[#This Row],[Top]]&lt;&gt;"",Table_Styles[[#This Row],[Top]],IF(Table_Styles[[#This Row],[Top Default]]&lt;&gt;"",Table_Styles[[#This Row],[Top Default]],""))</f>
        <v/>
      </c>
      <c r="BR225" s="22"/>
      <c r="BS225" s="22"/>
      <c r="BT225" s="22" t="str">
        <f>IF(Table_Styles[[#This Row],[Right]]&lt;&gt;"",Table_Styles[[#This Row],[Right]],IF(Table_Styles[[#This Row],[Right Default]]&lt;&gt;"",Table_Styles[[#This Row],[Right Default]],""))</f>
        <v/>
      </c>
      <c r="BU225" s="22"/>
      <c r="BV225" s="22"/>
      <c r="BW225" s="22" t="str">
        <f>IF(Table_Styles[[#This Row],[Bottom]]&lt;&gt;"",Table_Styles[[#This Row],[Bottom]],IF(Table_Styles[[#This Row],[Bottom Default]]&lt;&gt;"",Table_Styles[[#This Row],[Bottom Default]],""))</f>
        <v/>
      </c>
      <c r="BX225" s="22"/>
      <c r="BY225" s="22"/>
      <c r="BZ225" s="22" t="str">
        <f>IF(Table_Styles[[#This Row],[Left]]&lt;&gt;"",Table_Styles[[#This Row],[Left]],IF(Table_Styles[[#This Row],[Left Default]]&lt;&gt;"",Table_Styles[[#This Row],[Left Default]],""))</f>
        <v/>
      </c>
      <c r="CA225" s="39" t="s">
        <v>1333</v>
      </c>
      <c r="CB225" s="22" t="str">
        <f>IF(AND(Table_Styles[[#This Row],[Selector]]&lt;&gt;"",Table_Styles[[#This Row],[Font Family Used]]&lt;&gt;"",Table_Styles[[#This Row],[Font Weight Used]]&lt;&gt;""),Table_Styles[[#This Row],[Font Family Used]]&amp;" "&amp;Table_Styles[[#This Row],[Font Weight Used]],"")</f>
        <v/>
      </c>
      <c r="CC225" s="22" t="str">
        <f ca="1">IF(AND(Table_Styles[[#This Row],[Selector]],COUNTIF(OFFSET(CC:CC,0,0,ROW()-1,1),"="&amp;Table_Styles[[#This Row],[Font]])=0),Table_Styles[[#This Row],[Font]],"")</f>
        <v/>
      </c>
      <c r="CD225" s="22" t="str">
        <f ca="1">IF(Table_Styles[[#This Row],[Unique Font]]&lt;&gt;"",
"{""fontFamily"":"""&amp;Table_Styles[[#This Row],[Font Family Used]]&amp;""",""fontWeight"":"&amp;Table_Styles[[#This Row],[Font Weight Used]]&amp;"}","")</f>
        <v/>
      </c>
      <c r="CE225"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54px; position: relative; top: 9px !important;</v>
      </c>
      <c r="CF225" s="22" t="str">
        <f>IF(AND(Table_Styles[[#This Row],[Selector]]&lt;&gt;"", Table_Styles[[#This Row],[Config Properties]]&lt;&gt;""),
Table_Styles[[#This Row],[Selector]]&amp;" { "&amp;Table_Styles[[#This Row],[Config Properties]]&amp;" }","")</f>
        <v>.glyphicon-remove.custom { height: 54px; position: relative; top: 9px !important; }</v>
      </c>
      <c r="CG225" s="22" t="str">
        <f xml:space="preserve">
SUBSTITUTE(SUBSTITUTE(SUBSTITUTE(SUBSTITUTE(SUBSTITUTE(SUBSTITUTE(SUBSTITUTE(SUBSTITUTE(Table_Styles[[#This Row],[Config]],
" {","{"),
"{ ","{"),
" }","}"),
"} ","}"),
" ,",","),
", ",","),
" :",":"),
": ",":")</f>
        <v>.glyphicon-remove.custom{height:54px; position:relative; top:9px !important;}</v>
      </c>
    </row>
    <row r="226" spans="2:85" ht="29.25" thickBot="1">
      <c r="B226" s="65" t="s">
        <v>1247</v>
      </c>
      <c r="C226" s="173"/>
      <c r="D226" s="65"/>
      <c r="E226" s="65"/>
      <c r="F226" s="65" t="str">
        <f>IF(Table_Styles[[#This Row],[Font Family]]&lt;&gt;"",Table_Styles[[#This Row],[Font Family]],IF(Table_Styles[[#This Row],[Font Family Default]]&lt;&gt;"",Table_Styles[[#This Row],[Font Family Default]],""))</f>
        <v/>
      </c>
      <c r="G226" s="65"/>
      <c r="H226" s="65"/>
      <c r="I226" s="65" t="str">
        <f>IF(Table_Styles[[#This Row],[Font Size]]&lt;&gt;"",Table_Styles[[#This Row],[Font Size]],IF(Table_Styles[[#This Row],[Font Size Default]]&lt;&gt;"",Table_Styles[[#This Row],[Font Size Default]],""))</f>
        <v/>
      </c>
      <c r="J226" s="65"/>
      <c r="K226" s="65"/>
      <c r="L226" s="65" t="str">
        <f>IF(Table_Styles[[#This Row],[Font Weight]]&lt;&gt;"",Table_Styles[[#This Row],[Font Weight]],IF(Table_Styles[[#This Row],[Font Weight Default]]&lt;&gt;"",Table_Styles[[#This Row],[Font Weight Default]],""))</f>
        <v/>
      </c>
      <c r="M226" s="65"/>
      <c r="N226" s="65"/>
      <c r="O226" s="65" t="str">
        <f>IF(Table_Styles[[#This Row],[Colour]]&lt;&gt;"",Table_Styles[[#This Row],[Colour]],IF(Table_Styles[[#This Row],[Colour Default]]&lt;&gt;"",Table_Styles[[#This Row],[Colour Default]],""))</f>
        <v/>
      </c>
      <c r="P226" s="65"/>
      <c r="Q226" s="65"/>
      <c r="R226" s="65" t="str">
        <f>IF(Table_Styles[[#This Row],[Background]]&lt;&gt;"",Table_Styles[[#This Row],[Background]],IF(Table_Styles[[#This Row],[Background Default]]&lt;&gt;"",Table_Styles[[#This Row],[Background Default]],""))</f>
        <v/>
      </c>
      <c r="S226" s="65"/>
      <c r="T226" s="65"/>
      <c r="U226" s="65" t="str">
        <f>IF(Table_Styles[[#This Row],[Border]]&lt;&gt;"",Table_Styles[[#This Row],[Border]],IF(Table_Styles[[#This Row],[Border Default]]&lt;&gt;"",Table_Styles[[#This Row],[Border Default]],""))</f>
        <v/>
      </c>
      <c r="V226" s="65"/>
      <c r="W226" s="65"/>
      <c r="X226" s="65" t="str">
        <f>IF(Table_Styles[[#This Row],[Border Radius]]&lt;&gt;"",Table_Styles[[#This Row],[Border Radius]],IF(Table_Styles[[#This Row],[Border Radius Default]]&lt;&gt;"",Table_Styles[[#This Row],[Border Radius Default]],""))</f>
        <v/>
      </c>
      <c r="Y226" s="65"/>
      <c r="Z226" s="65"/>
      <c r="AA226" s="65" t="str">
        <f>IF(Table_Styles[[#This Row],[MT]]&lt;&gt;"",Table_Styles[[#This Row],[MT]],IF(Table_Styles[[#This Row],[MT Default]]&lt;&gt;"",Table_Styles[[#This Row],[MT Default]],""))</f>
        <v/>
      </c>
      <c r="AB226" s="65"/>
      <c r="AC226" s="65"/>
      <c r="AD226" s="65" t="str">
        <f>IF(Table_Styles[[#This Row],[MR]]&lt;&gt;"",Table_Styles[[#This Row],[MR]],IF(Table_Styles[[#This Row],[MR Default]]&lt;&gt;"",Table_Styles[[#This Row],[MR Default]],""))</f>
        <v/>
      </c>
      <c r="AE226" s="65"/>
      <c r="AF226" s="65"/>
      <c r="AG226" s="65" t="str">
        <f>IF(Table_Styles[[#This Row],[MB]]&lt;&gt;"",Table_Styles[[#This Row],[MB]],IF(Table_Styles[[#This Row],[MB Default]]&lt;&gt;"",Table_Styles[[#This Row],[MB Default]],""))</f>
        <v/>
      </c>
      <c r="AH226" s="65"/>
      <c r="AI226" s="65"/>
      <c r="AJ226" s="65" t="str">
        <f>IF(Table_Styles[[#This Row],[ML]]&lt;&gt;"",Table_Styles[[#This Row],[ML]],IF(Table_Styles[[#This Row],[ML Default]]&lt;&gt;"",Table_Styles[[#This Row],[ML Default]],""))</f>
        <v/>
      </c>
      <c r="AK226" s="65"/>
      <c r="AL226" s="65"/>
      <c r="AM226" s="65" t="str">
        <f>IF(Table_Styles[[#This Row],[PT]]&lt;&gt;"",Table_Styles[[#This Row],[PT]],IF(Table_Styles[[#This Row],[PT Default]]&lt;&gt;"",Table_Styles[[#This Row],[PT Default]],""))</f>
        <v/>
      </c>
      <c r="AN226" s="65"/>
      <c r="AO226" s="65"/>
      <c r="AP226" s="65" t="str">
        <f>IF(Table_Styles[[#This Row],[PR]]&lt;&gt;"",Table_Styles[[#This Row],[PR]],IF(Table_Styles[[#This Row],[PR Default]]&lt;&gt;"",Table_Styles[[#This Row],[PR Default]],""))</f>
        <v/>
      </c>
      <c r="AQ226" s="65"/>
      <c r="AR226" s="65"/>
      <c r="AS226" s="65" t="str">
        <f>IF(Table_Styles[[#This Row],[PB]]&lt;&gt;"",Table_Styles[[#This Row],[PB]],IF(Table_Styles[[#This Row],[PB Default]]&lt;&gt;"",Table_Styles[[#This Row],[PB Default]],""))</f>
        <v/>
      </c>
      <c r="AT226" s="65"/>
      <c r="AU226" s="65"/>
      <c r="AV226" s="65" t="str">
        <f>IF(Table_Styles[[#This Row],[PL]]&lt;&gt;"",Table_Styles[[#This Row],[PL]],IF(Table_Styles[[#This Row],[PL Default]]&lt;&gt;"",Table_Styles[[#This Row],[PL Default]],""))</f>
        <v/>
      </c>
      <c r="AW226" s="65"/>
      <c r="AX226" s="65"/>
      <c r="AY226" s="65" t="str">
        <f>IF(Table_Styles[[#This Row],[BT]]&lt;&gt;"",Table_Styles[[#This Row],[BT]],IF(Table_Styles[[#This Row],[BT Default]]&lt;&gt;"",Table_Styles[[#This Row],[BT Default]],""))</f>
        <v/>
      </c>
      <c r="AZ226" s="65"/>
      <c r="BA226" s="65"/>
      <c r="BB226" s="65" t="str">
        <f>IF(Table_Styles[[#This Row],[BR]]&lt;&gt;"",Table_Styles[[#This Row],[BR]],IF(Table_Styles[[#This Row],[BR Default]]&lt;&gt;"",Table_Styles[[#This Row],[BR Default]],""))</f>
        <v/>
      </c>
      <c r="BC226" s="65"/>
      <c r="BD226" s="65"/>
      <c r="BE226" s="65" t="str">
        <f>IF(Table_Styles[[#This Row],[BB]]&lt;&gt;"",Table_Styles[[#This Row],[BB]],IF(Table_Styles[[#This Row],[BB Default]]&lt;&gt;"",Table_Styles[[#This Row],[BB Default]],""))</f>
        <v/>
      </c>
      <c r="BF226" s="65"/>
      <c r="BG226" s="65"/>
      <c r="BH226" s="65" t="str">
        <f>IF(Table_Styles[[#This Row],[BL]]&lt;&gt;"",Table_Styles[[#This Row],[BL]],IF(Table_Styles[[#This Row],[BL Default]]&lt;&gt;"",Table_Styles[[#This Row],[BL Default]],""))</f>
        <v/>
      </c>
      <c r="BI226" s="65"/>
      <c r="BJ226" s="65"/>
      <c r="BK226" s="65" t="str">
        <f>IF(Table_Styles[[#This Row],[Width]]&lt;&gt;"",Table_Styles[[#This Row],[Width]],IF(Table_Styles[[#This Row],[Width Default]]&lt;&gt;"",Table_Styles[[#This Row],[Width Default]],""))</f>
        <v/>
      </c>
      <c r="BL226" s="65"/>
      <c r="BM226" s="65"/>
      <c r="BN226" s="65" t="str">
        <f>IF(Table_Styles[[#This Row],[Height]]&lt;&gt;"",Table_Styles[[#This Row],[Height]],IF(Table_Styles[[#This Row],[Height Default]]&lt;&gt;"",Table_Styles[[#This Row],[Height Default]],""))</f>
        <v/>
      </c>
      <c r="BO226" s="65"/>
      <c r="BP226" s="65"/>
      <c r="BQ226" s="65" t="str">
        <f>IF(Table_Styles[[#This Row],[Top]]&lt;&gt;"",Table_Styles[[#This Row],[Top]],IF(Table_Styles[[#This Row],[Top Default]]&lt;&gt;"",Table_Styles[[#This Row],[Top Default]],""))</f>
        <v/>
      </c>
      <c r="BR226" s="65"/>
      <c r="BS226" s="65"/>
      <c r="BT226" s="65" t="str">
        <f>IF(Table_Styles[[#This Row],[Right]]&lt;&gt;"",Table_Styles[[#This Row],[Right]],IF(Table_Styles[[#This Row],[Right Default]]&lt;&gt;"",Table_Styles[[#This Row],[Right Default]],""))</f>
        <v/>
      </c>
      <c r="BU226" s="65"/>
      <c r="BV226" s="65"/>
      <c r="BW226" s="65" t="str">
        <f>IF(Table_Styles[[#This Row],[Bottom]]&lt;&gt;"",Table_Styles[[#This Row],[Bottom]],IF(Table_Styles[[#This Row],[Bottom Default]]&lt;&gt;"",Table_Styles[[#This Row],[Bottom Default]],""))</f>
        <v/>
      </c>
      <c r="BX226" s="65"/>
      <c r="BY226" s="65"/>
      <c r="BZ226" s="65" t="str">
        <f>IF(Table_Styles[[#This Row],[Left]]&lt;&gt;"",Table_Styles[[#This Row],[Left]],IF(Table_Styles[[#This Row],[Left Default]]&lt;&gt;"",Table_Styles[[#This Row],[Left Default]],""))</f>
        <v/>
      </c>
      <c r="CA226" s="65"/>
      <c r="CB226" s="65" t="str">
        <f>IF(AND(Table_Styles[[#This Row],[Selector]]&lt;&gt;"",Table_Styles[[#This Row],[Font Family Used]]&lt;&gt;"",Table_Styles[[#This Row],[Font Weight Used]]&lt;&gt;""),Table_Styles[[#This Row],[Font Family Used]]&amp;" "&amp;Table_Styles[[#This Row],[Font Weight Used]],"")</f>
        <v/>
      </c>
      <c r="CC226" s="65" t="str">
        <f ca="1">IF(AND(Table_Styles[[#This Row],[Selector]],COUNTIF(OFFSET(CC:CC,0,0,ROW()-1,1),"="&amp;Table_Styles[[#This Row],[Font]])=0),Table_Styles[[#This Row],[Font]],"")</f>
        <v/>
      </c>
      <c r="CD226" s="65" t="str">
        <f ca="1">IF(Table_Styles[[#This Row],[Unique Font]]&lt;&gt;"",
"{""fontFamily"":"""&amp;Table_Styles[[#This Row],[Font Family Used]]&amp;""",""fontWeight"":"&amp;Table_Styles[[#This Row],[Font Weight Used]]&amp;"}","")</f>
        <v/>
      </c>
      <c r="CE226" s="6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26" s="65" t="str">
        <f>IF(AND(Table_Styles[[#This Row],[Selector]]&lt;&gt;"", Table_Styles[[#This Row],[Config Properties]]&lt;&gt;""),
Table_Styles[[#This Row],[Selector]]&amp;" { "&amp;Table_Styles[[#This Row],[Config Properties]]&amp;" }","")</f>
        <v/>
      </c>
      <c r="CG226" s="65" t="str">
        <f xml:space="preserve">
SUBSTITUTE(SUBSTITUTE(SUBSTITUTE(SUBSTITUTE(SUBSTITUTE(SUBSTITUTE(SUBSTITUTE(SUBSTITUTE(Table_Styles[[#This Row],[Config]],
" {","{"),
"{ ","{"),
" }","}"),
"} ","}"),
" ,",","),
", ",","),
" :",":"),
": ",":")</f>
        <v/>
      </c>
    </row>
    <row r="227" spans="2:85" ht="21" customHeight="1">
      <c r="B227" s="44" t="s">
        <v>1257</v>
      </c>
      <c r="C227" s="94" t="s">
        <v>1236</v>
      </c>
      <c r="D227"/>
      <c r="E227"/>
      <c r="F227" t="str">
        <f>IF(Table_Styles[[#This Row],[Font Family]]&lt;&gt;"",Table_Styles[[#This Row],[Font Family]],IF(Table_Styles[[#This Row],[Font Family Default]]&lt;&gt;"",Table_Styles[[#This Row],[Font Family Default]],""))</f>
        <v/>
      </c>
      <c r="G227"/>
      <c r="H227"/>
      <c r="I227" t="str">
        <f>IF(Table_Styles[[#This Row],[Font Size]]&lt;&gt;"",Table_Styles[[#This Row],[Font Size]],IF(Table_Styles[[#This Row],[Font Size Default]]&lt;&gt;"",Table_Styles[[#This Row],[Font Size Default]],""))</f>
        <v/>
      </c>
      <c r="J227"/>
      <c r="K227"/>
      <c r="L227" t="str">
        <f>IF(Table_Styles[[#This Row],[Font Weight]]&lt;&gt;"",Table_Styles[[#This Row],[Font Weight]],IF(Table_Styles[[#This Row],[Font Weight Default]]&lt;&gt;"",Table_Styles[[#This Row],[Font Weight Default]],""))</f>
        <v/>
      </c>
      <c r="M227"/>
      <c r="N227"/>
      <c r="O227" t="str">
        <f>IF(Table_Styles[[#This Row],[Colour]]&lt;&gt;"",Table_Styles[[#This Row],[Colour]],IF(Table_Styles[[#This Row],[Colour Default]]&lt;&gt;"",Table_Styles[[#This Row],[Colour Default]],""))</f>
        <v/>
      </c>
      <c r="P227"/>
      <c r="Q227"/>
      <c r="R227" t="str">
        <f>IF(Table_Styles[[#This Row],[Background]]&lt;&gt;"",Table_Styles[[#This Row],[Background]],IF(Table_Styles[[#This Row],[Background Default]]&lt;&gt;"",Table_Styles[[#This Row],[Background Default]],""))</f>
        <v/>
      </c>
      <c r="S227"/>
      <c r="T227"/>
      <c r="U227" t="str">
        <f>IF(Table_Styles[[#This Row],[Border]]&lt;&gt;"",Table_Styles[[#This Row],[Border]],IF(Table_Styles[[#This Row],[Border Default]]&lt;&gt;"",Table_Styles[[#This Row],[Border Default]],""))</f>
        <v/>
      </c>
      <c r="V227"/>
      <c r="W227"/>
      <c r="X227" t="str">
        <f>IF(Table_Styles[[#This Row],[Border Radius]]&lt;&gt;"",Table_Styles[[#This Row],[Border Radius]],IF(Table_Styles[[#This Row],[Border Radius Default]]&lt;&gt;"",Table_Styles[[#This Row],[Border Radius Default]],""))</f>
        <v/>
      </c>
      <c r="Y227"/>
      <c r="Z227"/>
      <c r="AA227" t="str">
        <f>IF(Table_Styles[[#This Row],[MT]]&lt;&gt;"",Table_Styles[[#This Row],[MT]],IF(Table_Styles[[#This Row],[MT Default]]&lt;&gt;"",Table_Styles[[#This Row],[MT Default]],""))</f>
        <v/>
      </c>
      <c r="AB227"/>
      <c r="AC227"/>
      <c r="AD227" t="str">
        <f>IF(Table_Styles[[#This Row],[MR]]&lt;&gt;"",Table_Styles[[#This Row],[MR]],IF(Table_Styles[[#This Row],[MR Default]]&lt;&gt;"",Table_Styles[[#This Row],[MR Default]],""))</f>
        <v/>
      </c>
      <c r="AE227"/>
      <c r="AF227"/>
      <c r="AG227" t="str">
        <f>IF(Table_Styles[[#This Row],[MB]]&lt;&gt;"",Table_Styles[[#This Row],[MB]],IF(Table_Styles[[#This Row],[MB Default]]&lt;&gt;"",Table_Styles[[#This Row],[MB Default]],""))</f>
        <v/>
      </c>
      <c r="AH227"/>
      <c r="AI227"/>
      <c r="AJ227" t="str">
        <f>IF(Table_Styles[[#This Row],[ML]]&lt;&gt;"",Table_Styles[[#This Row],[ML]],IF(Table_Styles[[#This Row],[ML Default]]&lt;&gt;"",Table_Styles[[#This Row],[ML Default]],""))</f>
        <v/>
      </c>
      <c r="AK227"/>
      <c r="AL227"/>
      <c r="AM227" t="str">
        <f>IF(Table_Styles[[#This Row],[PT]]&lt;&gt;"",Table_Styles[[#This Row],[PT]],IF(Table_Styles[[#This Row],[PT Default]]&lt;&gt;"",Table_Styles[[#This Row],[PT Default]],""))</f>
        <v/>
      </c>
      <c r="AN227"/>
      <c r="AO227"/>
      <c r="AP227" t="str">
        <f>IF(Table_Styles[[#This Row],[PR]]&lt;&gt;"",Table_Styles[[#This Row],[PR]],IF(Table_Styles[[#This Row],[PR Default]]&lt;&gt;"",Table_Styles[[#This Row],[PR Default]],""))</f>
        <v/>
      </c>
      <c r="AQ227"/>
      <c r="AR227"/>
      <c r="AS227" t="str">
        <f>IF(Table_Styles[[#This Row],[PB]]&lt;&gt;"",Table_Styles[[#This Row],[PB]],IF(Table_Styles[[#This Row],[PB Default]]&lt;&gt;"",Table_Styles[[#This Row],[PB Default]],""))</f>
        <v/>
      </c>
      <c r="AT227"/>
      <c r="AU227"/>
      <c r="AV227" t="str">
        <f>IF(Table_Styles[[#This Row],[PL]]&lt;&gt;"",Table_Styles[[#This Row],[PL]],IF(Table_Styles[[#This Row],[PL Default]]&lt;&gt;"",Table_Styles[[#This Row],[PL Default]],""))</f>
        <v/>
      </c>
      <c r="AW227"/>
      <c r="AX227"/>
      <c r="AY227" t="str">
        <f>IF(Table_Styles[[#This Row],[BT]]&lt;&gt;"",Table_Styles[[#This Row],[BT]],IF(Table_Styles[[#This Row],[BT Default]]&lt;&gt;"",Table_Styles[[#This Row],[BT Default]],""))</f>
        <v/>
      </c>
      <c r="AZ227"/>
      <c r="BA227"/>
      <c r="BB227" t="str">
        <f>IF(Table_Styles[[#This Row],[BR]]&lt;&gt;"",Table_Styles[[#This Row],[BR]],IF(Table_Styles[[#This Row],[BR Default]]&lt;&gt;"",Table_Styles[[#This Row],[BR Default]],""))</f>
        <v/>
      </c>
      <c r="BC227"/>
      <c r="BD227"/>
      <c r="BE227" t="str">
        <f>IF(Table_Styles[[#This Row],[BB]]&lt;&gt;"",Table_Styles[[#This Row],[BB]],IF(Table_Styles[[#This Row],[BB Default]]&lt;&gt;"",Table_Styles[[#This Row],[BB Default]],""))</f>
        <v/>
      </c>
      <c r="BF227"/>
      <c r="BG227"/>
      <c r="BH227" t="str">
        <f>IF(Table_Styles[[#This Row],[BL]]&lt;&gt;"",Table_Styles[[#This Row],[BL]],IF(Table_Styles[[#This Row],[BL Default]]&lt;&gt;"",Table_Styles[[#This Row],[BL Default]],""))</f>
        <v/>
      </c>
      <c r="BI227"/>
      <c r="BJ227"/>
      <c r="BK227" t="str">
        <f>IF(Table_Styles[[#This Row],[Width]]&lt;&gt;"",Table_Styles[[#This Row],[Width]],IF(Table_Styles[[#This Row],[Width Default]]&lt;&gt;"",Table_Styles[[#This Row],[Width Default]],""))</f>
        <v/>
      </c>
      <c r="BL227"/>
      <c r="BM227"/>
      <c r="BN227" t="str">
        <f>IF(Table_Styles[[#This Row],[Height]]&lt;&gt;"",Table_Styles[[#This Row],[Height]],IF(Table_Styles[[#This Row],[Height Default]]&lt;&gt;"",Table_Styles[[#This Row],[Height Default]],""))</f>
        <v/>
      </c>
      <c r="BO227"/>
      <c r="BP227"/>
      <c r="BQ227" t="str">
        <f>IF(Table_Styles[[#This Row],[Top]]&lt;&gt;"",Table_Styles[[#This Row],[Top]],IF(Table_Styles[[#This Row],[Top Default]]&lt;&gt;"",Table_Styles[[#This Row],[Top Default]],""))</f>
        <v/>
      </c>
      <c r="BR227"/>
      <c r="BS227"/>
      <c r="BT227" t="str">
        <f>IF(Table_Styles[[#This Row],[Right]]&lt;&gt;"",Table_Styles[[#This Row],[Right]],IF(Table_Styles[[#This Row],[Right Default]]&lt;&gt;"",Table_Styles[[#This Row],[Right Default]],""))</f>
        <v/>
      </c>
      <c r="BU227"/>
      <c r="BV227"/>
      <c r="BW227" t="str">
        <f>IF(Table_Styles[[#This Row],[Bottom]]&lt;&gt;"",Table_Styles[[#This Row],[Bottom]],IF(Table_Styles[[#This Row],[Bottom Default]]&lt;&gt;"",Table_Styles[[#This Row],[Bottom Default]],""))</f>
        <v/>
      </c>
      <c r="BX227"/>
      <c r="BY227"/>
      <c r="BZ227" t="str">
        <f>IF(Table_Styles[[#This Row],[Left]]&lt;&gt;"",Table_Styles[[#This Row],[Left]],IF(Table_Styles[[#This Row],[Left Default]]&lt;&gt;"",Table_Styles[[#This Row],[Left Default]],""))</f>
        <v/>
      </c>
      <c r="CA227" t="s">
        <v>1256</v>
      </c>
      <c r="CB227" t="str">
        <f>IF(AND(Table_Styles[[#This Row],[Selector]]&lt;&gt;"",Table_Styles[[#This Row],[Font Family Used]]&lt;&gt;"",Table_Styles[[#This Row],[Font Weight Used]]&lt;&gt;""),Table_Styles[[#This Row],[Font Family Used]]&amp;" "&amp;Table_Styles[[#This Row],[Font Weight Used]],"")</f>
        <v/>
      </c>
      <c r="CC227" t="str">
        <f ca="1">IF(AND(Table_Styles[[#This Row],[Selector]],COUNTIF(OFFSET(CC:CC,0,0,ROW()-1,1),"="&amp;Table_Styles[[#This Row],[Font]])=0),Table_Styles[[#This Row],[Font]],"")</f>
        <v/>
      </c>
      <c r="CD227" t="str">
        <f ca="1">IF(Table_Styles[[#This Row],[Unique Font]]&lt;&gt;"",
"{""fontFamily"":"""&amp;Table_Styles[[#This Row],[Font Family Used]]&amp;""",""fontWeight"":"&amp;Table_Styles[[#This Row],[Font Weight Used]]&amp;"}","")</f>
        <v/>
      </c>
      <c r="CE22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scrollbar-color: #e0e0e0 transparent; scrollbar-width: thin;</v>
      </c>
      <c r="CF227" t="str">
        <f>IF(AND(Table_Styles[[#This Row],[Selector]]&lt;&gt;"", Table_Styles[[#This Row],[Config Properties]]&lt;&gt;""),
Table_Styles[[#This Row],[Selector]]&amp;" { "&amp;Table_Styles[[#This Row],[Config Properties]]&amp;" }","")</f>
        <v>.scroll-host { scrollbar-color: #e0e0e0 transparent; scrollbar-width: thin; }</v>
      </c>
      <c r="CG227" t="str">
        <f xml:space="preserve">
SUBSTITUTE(SUBSTITUTE(SUBSTITUTE(SUBSTITUTE(SUBSTITUTE(SUBSTITUTE(SUBSTITUTE(SUBSTITUTE(Table_Styles[[#This Row],[Config]],
" {","{"),
"{ ","{"),
" }","}"),
"} ","}"),
" ,",","),
", ",","),
" :",":"),
": ",":")</f>
        <v>.scroll-host{scrollbar-color:#e0e0e0 transparent; scrollbar-width:thin;}</v>
      </c>
    </row>
    <row r="228" spans="2:85" ht="21" customHeight="1">
      <c r="B228" s="44" t="s">
        <v>1241</v>
      </c>
      <c r="C228" s="44" t="s">
        <v>1237</v>
      </c>
      <c r="D228" s="59"/>
      <c r="E228" s="41"/>
      <c r="F228" s="19" t="str">
        <f>IF(Table_Styles[[#This Row],[Font Family]]&lt;&gt;"",Table_Styles[[#This Row],[Font Family]],IF(Table_Styles[[#This Row],[Font Family Default]]&lt;&gt;"",Table_Styles[[#This Row],[Font Family Default]],""))</f>
        <v/>
      </c>
      <c r="G228" s="59"/>
      <c r="H228" s="43"/>
      <c r="I228" s="19" t="str">
        <f>IF(Table_Styles[[#This Row],[Font Size]]&lt;&gt;"",Table_Styles[[#This Row],[Font Size]],IF(Table_Styles[[#This Row],[Font Size Default]]&lt;&gt;"",Table_Styles[[#This Row],[Font Size Default]],""))</f>
        <v/>
      </c>
      <c r="J228" s="59"/>
      <c r="K228" s="41"/>
      <c r="L228" s="19" t="str">
        <f>IF(Table_Styles[[#This Row],[Font Weight]]&lt;&gt;"",Table_Styles[[#This Row],[Font Weight]],IF(Table_Styles[[#This Row],[Font Weight Default]]&lt;&gt;"",Table_Styles[[#This Row],[Font Weight Default]],""))</f>
        <v/>
      </c>
      <c r="M228" s="59"/>
      <c r="N228" s="41"/>
      <c r="O228" s="19" t="str">
        <f>IF(Table_Styles[[#This Row],[Colour]]&lt;&gt;"",Table_Styles[[#This Row],[Colour]],IF(Table_Styles[[#This Row],[Colour Default]]&lt;&gt;"",Table_Styles[[#This Row],[Colour Default]],""))</f>
        <v/>
      </c>
      <c r="P228" s="59"/>
      <c r="Q228" s="43" t="s">
        <v>1217</v>
      </c>
      <c r="R228" s="19" t="str">
        <f>IF(Table_Styles[[#This Row],[Background]]&lt;&gt;"",Table_Styles[[#This Row],[Background]],IF(Table_Styles[[#This Row],[Background Default]]&lt;&gt;"",Table_Styles[[#This Row],[Background Default]],""))</f>
        <v>transparent</v>
      </c>
      <c r="S228" s="59"/>
      <c r="T228" s="41"/>
      <c r="U228" s="19" t="str">
        <f>IF(Table_Styles[[#This Row],[Border]]&lt;&gt;"",Table_Styles[[#This Row],[Border]],IF(Table_Styles[[#This Row],[Border Default]]&lt;&gt;"",Table_Styles[[#This Row],[Border Default]],""))</f>
        <v/>
      </c>
      <c r="V228" s="41"/>
      <c r="W228" s="41"/>
      <c r="X228" s="19" t="str">
        <f>IF(Table_Styles[[#This Row],[Border Radius]]&lt;&gt;"",Table_Styles[[#This Row],[Border Radius]],IF(Table_Styles[[#This Row],[Border Radius Default]]&lt;&gt;"",Table_Styles[[#This Row],[Border Radius Default]],""))</f>
        <v/>
      </c>
      <c r="Y228" s="59"/>
      <c r="Z228" s="43"/>
      <c r="AA228" s="19" t="str">
        <f>IF(Table_Styles[[#This Row],[MT]]&lt;&gt;"",Table_Styles[[#This Row],[MT]],IF(Table_Styles[[#This Row],[MT Default]]&lt;&gt;"",Table_Styles[[#This Row],[MT Default]],""))</f>
        <v/>
      </c>
      <c r="AB228" s="59"/>
      <c r="AC228" s="41"/>
      <c r="AD228" s="19" t="str">
        <f>IF(Table_Styles[[#This Row],[MR]]&lt;&gt;"",Table_Styles[[#This Row],[MR]],IF(Table_Styles[[#This Row],[MR Default]]&lt;&gt;"",Table_Styles[[#This Row],[MR Default]],""))</f>
        <v/>
      </c>
      <c r="AE228" s="59"/>
      <c r="AF228" s="41"/>
      <c r="AG228" s="19" t="str">
        <f>IF(Table_Styles[[#This Row],[MB]]&lt;&gt;"",Table_Styles[[#This Row],[MB]],IF(Table_Styles[[#This Row],[MB Default]]&lt;&gt;"",Table_Styles[[#This Row],[MB Default]],""))</f>
        <v/>
      </c>
      <c r="AH228" s="59"/>
      <c r="AI228" s="41"/>
      <c r="AJ228" s="19" t="str">
        <f>IF(Table_Styles[[#This Row],[ML]]&lt;&gt;"",Table_Styles[[#This Row],[ML]],IF(Table_Styles[[#This Row],[ML Default]]&lt;&gt;"",Table_Styles[[#This Row],[ML Default]],""))</f>
        <v/>
      </c>
      <c r="AK228" s="59"/>
      <c r="AL228" s="41"/>
      <c r="AM228" s="19" t="str">
        <f>IF(Table_Styles[[#This Row],[PT]]&lt;&gt;"",Table_Styles[[#This Row],[PT]],IF(Table_Styles[[#This Row],[PT Default]]&lt;&gt;"",Table_Styles[[#This Row],[PT Default]],""))</f>
        <v/>
      </c>
      <c r="AN228" s="59"/>
      <c r="AO228" s="41"/>
      <c r="AP228" s="19" t="str">
        <f>IF(Table_Styles[[#This Row],[PR]]&lt;&gt;"",Table_Styles[[#This Row],[PR]],IF(Table_Styles[[#This Row],[PR Default]]&lt;&gt;"",Table_Styles[[#This Row],[PR Default]],""))</f>
        <v/>
      </c>
      <c r="AQ228" s="59"/>
      <c r="AR228" s="41"/>
      <c r="AS228" s="19" t="str">
        <f>IF(Table_Styles[[#This Row],[PB]]&lt;&gt;"",Table_Styles[[#This Row],[PB]],IF(Table_Styles[[#This Row],[PB Default]]&lt;&gt;"",Table_Styles[[#This Row],[PB Default]],""))</f>
        <v/>
      </c>
      <c r="AT228" s="59"/>
      <c r="AU228" s="41"/>
      <c r="AV228" s="19" t="str">
        <f>IF(Table_Styles[[#This Row],[PL]]&lt;&gt;"",Table_Styles[[#This Row],[PL]],IF(Table_Styles[[#This Row],[PL Default]]&lt;&gt;"",Table_Styles[[#This Row],[PL Default]],""))</f>
        <v/>
      </c>
      <c r="AW228" s="59"/>
      <c r="AX228" s="41"/>
      <c r="AY228" s="19" t="str">
        <f>IF(Table_Styles[[#This Row],[BT]]&lt;&gt;"",Table_Styles[[#This Row],[BT]],IF(Table_Styles[[#This Row],[BT Default]]&lt;&gt;"",Table_Styles[[#This Row],[BT Default]],""))</f>
        <v/>
      </c>
      <c r="AZ228" s="59"/>
      <c r="BA228" s="41"/>
      <c r="BB228" s="19" t="str">
        <f>IF(Table_Styles[[#This Row],[BR]]&lt;&gt;"",Table_Styles[[#This Row],[BR]],IF(Table_Styles[[#This Row],[BR Default]]&lt;&gt;"",Table_Styles[[#This Row],[BR Default]],""))</f>
        <v/>
      </c>
      <c r="BC228" s="59"/>
      <c r="BD228" s="41"/>
      <c r="BE228" s="19" t="str">
        <f>IF(Table_Styles[[#This Row],[BB]]&lt;&gt;"",Table_Styles[[#This Row],[BB]],IF(Table_Styles[[#This Row],[BB Default]]&lt;&gt;"",Table_Styles[[#This Row],[BB Default]],""))</f>
        <v/>
      </c>
      <c r="BF228" s="59"/>
      <c r="BG228" s="41"/>
      <c r="BH228" s="19" t="str">
        <f>IF(Table_Styles[[#This Row],[BL]]&lt;&gt;"",Table_Styles[[#This Row],[BL]],IF(Table_Styles[[#This Row],[BL Default]]&lt;&gt;"",Table_Styles[[#This Row],[BL Default]],""))</f>
        <v/>
      </c>
      <c r="BI228" s="41"/>
      <c r="BJ228" s="43" t="s">
        <v>350</v>
      </c>
      <c r="BK228" s="19" t="str">
        <f>IF(Table_Styles[[#This Row],[Width]]&lt;&gt;"",Table_Styles[[#This Row],[Width]],IF(Table_Styles[[#This Row],[Width Default]]&lt;&gt;"",Table_Styles[[#This Row],[Width Default]],""))</f>
        <v>14px</v>
      </c>
      <c r="BL228" s="41"/>
      <c r="BM228" s="43" t="s">
        <v>370</v>
      </c>
      <c r="BN228" s="19" t="str">
        <f>IF(Table_Styles[[#This Row],[Height]]&lt;&gt;"",Table_Styles[[#This Row],[Height]],IF(Table_Styles[[#This Row],[Height Default]]&lt;&gt;"",Table_Styles[[#This Row],[Height Default]],""))</f>
        <v>18px</v>
      </c>
      <c r="BO228" s="19"/>
      <c r="BP228" s="19"/>
      <c r="BQ228" s="19" t="str">
        <f>IF(Table_Styles[[#This Row],[Top]]&lt;&gt;"",Table_Styles[[#This Row],[Top]],IF(Table_Styles[[#This Row],[Top Default]]&lt;&gt;"",Table_Styles[[#This Row],[Top Default]],""))</f>
        <v/>
      </c>
      <c r="BR228" s="19"/>
      <c r="BS228" s="19"/>
      <c r="BT228" s="19" t="str">
        <f>IF(Table_Styles[[#This Row],[Right]]&lt;&gt;"",Table_Styles[[#This Row],[Right]],IF(Table_Styles[[#This Row],[Right Default]]&lt;&gt;"",Table_Styles[[#This Row],[Right Default]],""))</f>
        <v/>
      </c>
      <c r="BU228" s="19"/>
      <c r="BV228" s="19"/>
      <c r="BW228" s="19" t="str">
        <f>IF(Table_Styles[[#This Row],[Bottom]]&lt;&gt;"",Table_Styles[[#This Row],[Bottom]],IF(Table_Styles[[#This Row],[Bottom Default]]&lt;&gt;"",Table_Styles[[#This Row],[Bottom Default]],""))</f>
        <v/>
      </c>
      <c r="BX228" s="19"/>
      <c r="BY228" s="19"/>
      <c r="BZ228" s="19" t="str">
        <f>IF(Table_Styles[[#This Row],[Left]]&lt;&gt;"",Table_Styles[[#This Row],[Left]],IF(Table_Styles[[#This Row],[Left Default]]&lt;&gt;"",Table_Styles[[#This Row],[Left Default]],""))</f>
        <v/>
      </c>
      <c r="CA228" s="59"/>
      <c r="CB228" s="22" t="str">
        <f>IF(AND(Table_Styles[[#This Row],[Selector]]&lt;&gt;"",Table_Styles[[#This Row],[Font Family Used]]&lt;&gt;"",Table_Styles[[#This Row],[Font Weight Used]]&lt;&gt;""),Table_Styles[[#This Row],[Font Family Used]]&amp;" "&amp;Table_Styles[[#This Row],[Font Weight Used]],"")</f>
        <v/>
      </c>
      <c r="CC228" s="22" t="str">
        <f ca="1">IF(AND(Table_Styles[[#This Row],[Selector]],COUNTIF(OFFSET(CC:CC,0,0,ROW()-1,1),"="&amp;Table_Styles[[#This Row],[Font]])=0),Table_Styles[[#This Row],[Font]],"")</f>
        <v/>
      </c>
      <c r="CD228" s="22" t="str">
        <f ca="1">IF(Table_Styles[[#This Row],[Unique Font]]&lt;&gt;"",
"{""fontFamily"":"""&amp;Table_Styles[[#This Row],[Font Family Used]]&amp;""",""fontWeight"":"&amp;Table_Styles[[#This Row],[Font Weight Used]]&amp;"}","")</f>
        <v/>
      </c>
      <c r="CE228"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transparent;width: 14px;height: 18px</v>
      </c>
      <c r="CF228" s="22" t="str">
        <f>IF(AND(Table_Styles[[#This Row],[Selector]]&lt;&gt;"", Table_Styles[[#This Row],[Config Properties]]&lt;&gt;""),
Table_Styles[[#This Row],[Selector]]&amp;" { "&amp;Table_Styles[[#This Row],[Config Properties]]&amp;" }","")</f>
        <v>.scroll-host::-webkit-scrollbar { background: transparent;width: 14px;height: 18px }</v>
      </c>
      <c r="CG228" s="22" t="str">
        <f xml:space="preserve">
SUBSTITUTE(SUBSTITUTE(SUBSTITUTE(SUBSTITUTE(SUBSTITUTE(SUBSTITUTE(SUBSTITUTE(SUBSTITUTE(Table_Styles[[#This Row],[Config]],
" {","{"),
"{ ","{"),
" }","}"),
"} ","}"),
" ,",","),
", ",","),
" :",":"),
": ",":")</f>
        <v>.scroll-host::-webkit-scrollbar{background:transparent;width:14px;height:18px}</v>
      </c>
    </row>
    <row r="229" spans="2:85" ht="21" customHeight="1">
      <c r="B229" s="44" t="s">
        <v>1242</v>
      </c>
      <c r="C229" s="44" t="s">
        <v>1238</v>
      </c>
      <c r="D229" s="59"/>
      <c r="E229" s="41"/>
      <c r="F229" s="19" t="str">
        <f>IF(Table_Styles[[#This Row],[Font Family]]&lt;&gt;"",Table_Styles[[#This Row],[Font Family]],IF(Table_Styles[[#This Row],[Font Family Default]]&lt;&gt;"",Table_Styles[[#This Row],[Font Family Default]],""))</f>
        <v/>
      </c>
      <c r="G229" s="59"/>
      <c r="H229" s="43"/>
      <c r="I229" s="19" t="str">
        <f>IF(Table_Styles[[#This Row],[Font Size]]&lt;&gt;"",Table_Styles[[#This Row],[Font Size]],IF(Table_Styles[[#This Row],[Font Size Default]]&lt;&gt;"",Table_Styles[[#This Row],[Font Size Default]],""))</f>
        <v/>
      </c>
      <c r="J229" s="59"/>
      <c r="K229" s="41"/>
      <c r="L229" s="19" t="str">
        <f>IF(Table_Styles[[#This Row],[Font Weight]]&lt;&gt;"",Table_Styles[[#This Row],[Font Weight]],IF(Table_Styles[[#This Row],[Font Weight Default]]&lt;&gt;"",Table_Styles[[#This Row],[Font Weight Default]],""))</f>
        <v/>
      </c>
      <c r="M229" s="59"/>
      <c r="N229" s="41"/>
      <c r="O229" s="19" t="str">
        <f>IF(Table_Styles[[#This Row],[Colour]]&lt;&gt;"",Table_Styles[[#This Row],[Colour]],IF(Table_Styles[[#This Row],[Colour Default]]&lt;&gt;"",Table_Styles[[#This Row],[Colour Default]],""))</f>
        <v/>
      </c>
      <c r="P229" s="59"/>
      <c r="Q229" s="41"/>
      <c r="R229" s="19" t="str">
        <f>IF(Table_Styles[[#This Row],[Background]]&lt;&gt;"",Table_Styles[[#This Row],[Background]],IF(Table_Styles[[#This Row],[Background Default]]&lt;&gt;"",Table_Styles[[#This Row],[Background Default]],""))</f>
        <v/>
      </c>
      <c r="S229" s="59"/>
      <c r="T229" s="41"/>
      <c r="U229" s="19" t="str">
        <f>IF(Table_Styles[[#This Row],[Border]]&lt;&gt;"",Table_Styles[[#This Row],[Border]],IF(Table_Styles[[#This Row],[Border Default]]&lt;&gt;"",Table_Styles[[#This Row],[Border Default]],""))</f>
        <v/>
      </c>
      <c r="V229" s="41"/>
      <c r="W229" s="41"/>
      <c r="X229" s="19" t="str">
        <f>IF(Table_Styles[[#This Row],[Border Radius]]&lt;&gt;"",Table_Styles[[#This Row],[Border Radius]],IF(Table_Styles[[#This Row],[Border Radius Default]]&lt;&gt;"",Table_Styles[[#This Row],[Border Radius Default]],""))</f>
        <v/>
      </c>
      <c r="Y229" s="59"/>
      <c r="Z229" s="43"/>
      <c r="AA229" s="19" t="str">
        <f>IF(Table_Styles[[#This Row],[MT]]&lt;&gt;"",Table_Styles[[#This Row],[MT]],IF(Table_Styles[[#This Row],[MT Default]]&lt;&gt;"",Table_Styles[[#This Row],[MT Default]],""))</f>
        <v/>
      </c>
      <c r="AB229" s="59"/>
      <c r="AC229" s="41"/>
      <c r="AD229" s="19" t="str">
        <f>IF(Table_Styles[[#This Row],[MR]]&lt;&gt;"",Table_Styles[[#This Row],[MR]],IF(Table_Styles[[#This Row],[MR Default]]&lt;&gt;"",Table_Styles[[#This Row],[MR Default]],""))</f>
        <v/>
      </c>
      <c r="AE229" s="59"/>
      <c r="AF229" s="41"/>
      <c r="AG229" s="19" t="str">
        <f>IF(Table_Styles[[#This Row],[MB]]&lt;&gt;"",Table_Styles[[#This Row],[MB]],IF(Table_Styles[[#This Row],[MB Default]]&lt;&gt;"",Table_Styles[[#This Row],[MB Default]],""))</f>
        <v/>
      </c>
      <c r="AH229" s="59"/>
      <c r="AI229" s="41"/>
      <c r="AJ229" s="19" t="str">
        <f>IF(Table_Styles[[#This Row],[ML]]&lt;&gt;"",Table_Styles[[#This Row],[ML]],IF(Table_Styles[[#This Row],[ML Default]]&lt;&gt;"",Table_Styles[[#This Row],[ML Default]],""))</f>
        <v/>
      </c>
      <c r="AK229" s="59"/>
      <c r="AL229" s="41"/>
      <c r="AM229" s="19" t="str">
        <f>IF(Table_Styles[[#This Row],[PT]]&lt;&gt;"",Table_Styles[[#This Row],[PT]],IF(Table_Styles[[#This Row],[PT Default]]&lt;&gt;"",Table_Styles[[#This Row],[PT Default]],""))</f>
        <v/>
      </c>
      <c r="AN229" s="59"/>
      <c r="AO229" s="41"/>
      <c r="AP229" s="19" t="str">
        <f>IF(Table_Styles[[#This Row],[PR]]&lt;&gt;"",Table_Styles[[#This Row],[PR]],IF(Table_Styles[[#This Row],[PR Default]]&lt;&gt;"",Table_Styles[[#This Row],[PR Default]],""))</f>
        <v/>
      </c>
      <c r="AQ229" s="59"/>
      <c r="AR229" s="41"/>
      <c r="AS229" s="19" t="str">
        <f>IF(Table_Styles[[#This Row],[PB]]&lt;&gt;"",Table_Styles[[#This Row],[PB]],IF(Table_Styles[[#This Row],[PB Default]]&lt;&gt;"",Table_Styles[[#This Row],[PB Default]],""))</f>
        <v/>
      </c>
      <c r="AT229" s="59"/>
      <c r="AU229" s="41"/>
      <c r="AV229" s="19" t="str">
        <f>IF(Table_Styles[[#This Row],[PL]]&lt;&gt;"",Table_Styles[[#This Row],[PL]],IF(Table_Styles[[#This Row],[PL Default]]&lt;&gt;"",Table_Styles[[#This Row],[PL Default]],""))</f>
        <v/>
      </c>
      <c r="AW229" s="59"/>
      <c r="AX229" s="41"/>
      <c r="AY229" s="19" t="str">
        <f>IF(Table_Styles[[#This Row],[BT]]&lt;&gt;"",Table_Styles[[#This Row],[BT]],IF(Table_Styles[[#This Row],[BT Default]]&lt;&gt;"",Table_Styles[[#This Row],[BT Default]],""))</f>
        <v/>
      </c>
      <c r="AZ229" s="59"/>
      <c r="BA229" s="41"/>
      <c r="BB229" s="19" t="str">
        <f>IF(Table_Styles[[#This Row],[BR]]&lt;&gt;"",Table_Styles[[#This Row],[BR]],IF(Table_Styles[[#This Row],[BR Default]]&lt;&gt;"",Table_Styles[[#This Row],[BR Default]],""))</f>
        <v/>
      </c>
      <c r="BC229" s="59"/>
      <c r="BD229" s="41"/>
      <c r="BE229" s="19" t="str">
        <f>IF(Table_Styles[[#This Row],[BB]]&lt;&gt;"",Table_Styles[[#This Row],[BB]],IF(Table_Styles[[#This Row],[BB Default]]&lt;&gt;"",Table_Styles[[#This Row],[BB Default]],""))</f>
        <v/>
      </c>
      <c r="BF229" s="59"/>
      <c r="BG229" s="41"/>
      <c r="BH229" s="19" t="str">
        <f>IF(Table_Styles[[#This Row],[BL]]&lt;&gt;"",Table_Styles[[#This Row],[BL]],IF(Table_Styles[[#This Row],[BL Default]]&lt;&gt;"",Table_Styles[[#This Row],[BL Default]],""))</f>
        <v/>
      </c>
      <c r="BI229" s="41"/>
      <c r="BJ229" s="43" t="s">
        <v>132</v>
      </c>
      <c r="BK229" s="19" t="str">
        <f>IF(Table_Styles[[#This Row],[Width]]&lt;&gt;"",Table_Styles[[#This Row],[Width]],IF(Table_Styles[[#This Row],[Width Default]]&lt;&gt;"",Table_Styles[[#This Row],[Width Default]],""))</f>
        <v>0</v>
      </c>
      <c r="BL229" s="41"/>
      <c r="BM229" s="43" t="s">
        <v>132</v>
      </c>
      <c r="BN229" s="19" t="str">
        <f>IF(Table_Styles[[#This Row],[Height]]&lt;&gt;"",Table_Styles[[#This Row],[Height]],IF(Table_Styles[[#This Row],[Height Default]]&lt;&gt;"",Table_Styles[[#This Row],[Height Default]],""))</f>
        <v>0</v>
      </c>
      <c r="BO229" s="19"/>
      <c r="BP229" s="19"/>
      <c r="BQ229" s="19" t="str">
        <f>IF(Table_Styles[[#This Row],[Top]]&lt;&gt;"",Table_Styles[[#This Row],[Top]],IF(Table_Styles[[#This Row],[Top Default]]&lt;&gt;"",Table_Styles[[#This Row],[Top Default]],""))</f>
        <v/>
      </c>
      <c r="BR229" s="19"/>
      <c r="BS229" s="19"/>
      <c r="BT229" s="19" t="str">
        <f>IF(Table_Styles[[#This Row],[Right]]&lt;&gt;"",Table_Styles[[#This Row],[Right]],IF(Table_Styles[[#This Row],[Right Default]]&lt;&gt;"",Table_Styles[[#This Row],[Right Default]],""))</f>
        <v/>
      </c>
      <c r="BU229" s="19"/>
      <c r="BV229" s="19"/>
      <c r="BW229" s="19" t="str">
        <f>IF(Table_Styles[[#This Row],[Bottom]]&lt;&gt;"",Table_Styles[[#This Row],[Bottom]],IF(Table_Styles[[#This Row],[Bottom Default]]&lt;&gt;"",Table_Styles[[#This Row],[Bottom Default]],""))</f>
        <v/>
      </c>
      <c r="BX229" s="19"/>
      <c r="BY229" s="19"/>
      <c r="BZ229" s="19" t="str">
        <f>IF(Table_Styles[[#This Row],[Left]]&lt;&gt;"",Table_Styles[[#This Row],[Left]],IF(Table_Styles[[#This Row],[Left Default]]&lt;&gt;"",Table_Styles[[#This Row],[Left Default]],""))</f>
        <v/>
      </c>
      <c r="CA229" s="59" t="s">
        <v>990</v>
      </c>
      <c r="CB229" s="22" t="str">
        <f>IF(AND(Table_Styles[[#This Row],[Selector]]&lt;&gt;"",Table_Styles[[#This Row],[Font Family Used]]&lt;&gt;"",Table_Styles[[#This Row],[Font Weight Used]]&lt;&gt;""),Table_Styles[[#This Row],[Font Family Used]]&amp;" "&amp;Table_Styles[[#This Row],[Font Weight Used]],"")</f>
        <v/>
      </c>
      <c r="CC229" s="22" t="str">
        <f ca="1">IF(AND(Table_Styles[[#This Row],[Selector]],COUNTIF(OFFSET(CC:CC,0,0,ROW()-1,1),"="&amp;Table_Styles[[#This Row],[Font]])=0),Table_Styles[[#This Row],[Font]],"")</f>
        <v/>
      </c>
      <c r="CD229" s="22" t="str">
        <f ca="1">IF(Table_Styles[[#This Row],[Unique Font]]&lt;&gt;"",
"{""fontFamily"":"""&amp;Table_Styles[[#This Row],[Font Family Used]]&amp;""",""fontWeight"":"&amp;Table_Styles[[#This Row],[Font Weight Used]]&amp;"}","")</f>
        <v/>
      </c>
      <c r="CE229"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width: 0;height: 0;display: none;</v>
      </c>
      <c r="CF229" s="22" t="str">
        <f>IF(AND(Table_Styles[[#This Row],[Selector]]&lt;&gt;"", Table_Styles[[#This Row],[Config Properties]]&lt;&gt;""),
Table_Styles[[#This Row],[Selector]]&amp;" { "&amp;Table_Styles[[#This Row],[Config Properties]]&amp;" }","")</f>
        <v>.scroll-host::-webkit-scrollbar-button { width: 0;height: 0;display: none; }</v>
      </c>
      <c r="CG229" s="22" t="str">
        <f xml:space="preserve">
SUBSTITUTE(SUBSTITUTE(SUBSTITUTE(SUBSTITUTE(SUBSTITUTE(SUBSTITUTE(SUBSTITUTE(SUBSTITUTE(Table_Styles[[#This Row],[Config]],
" {","{"),
"{ ","{"),
" }","}"),
"} ","}"),
" ,",","),
", ",","),
" :",":"),
": ",":")</f>
        <v>.scroll-host::-webkit-scrollbar-button{width:0;height:0;display:none;}</v>
      </c>
    </row>
    <row r="230" spans="2:85" ht="21" customHeight="1">
      <c r="B230" s="44" t="s">
        <v>1243</v>
      </c>
      <c r="C230" s="44" t="s">
        <v>1239</v>
      </c>
      <c r="D230" s="59"/>
      <c r="E230" s="41"/>
      <c r="F230" s="19" t="str">
        <f>IF(Table_Styles[[#This Row],[Font Family]]&lt;&gt;"",Table_Styles[[#This Row],[Font Family]],IF(Table_Styles[[#This Row],[Font Family Default]]&lt;&gt;"",Table_Styles[[#This Row],[Font Family Default]],""))</f>
        <v/>
      </c>
      <c r="G230" s="59"/>
      <c r="H230" s="43"/>
      <c r="I230" s="19" t="str">
        <f>IF(Table_Styles[[#This Row],[Font Size]]&lt;&gt;"",Table_Styles[[#This Row],[Font Size]],IF(Table_Styles[[#This Row],[Font Size Default]]&lt;&gt;"",Table_Styles[[#This Row],[Font Size Default]],""))</f>
        <v/>
      </c>
      <c r="J230" s="59"/>
      <c r="K230" s="41"/>
      <c r="L230" s="19" t="str">
        <f>IF(Table_Styles[[#This Row],[Font Weight]]&lt;&gt;"",Table_Styles[[#This Row],[Font Weight]],IF(Table_Styles[[#This Row],[Font Weight Default]]&lt;&gt;"",Table_Styles[[#This Row],[Font Weight Default]],""))</f>
        <v/>
      </c>
      <c r="M230" s="59"/>
      <c r="N230" s="41"/>
      <c r="O230" s="19" t="str">
        <f>IF(Table_Styles[[#This Row],[Colour]]&lt;&gt;"",Table_Styles[[#This Row],[Colour]],IF(Table_Styles[[#This Row],[Colour Default]]&lt;&gt;"",Table_Styles[[#This Row],[Colour Default]],""))</f>
        <v/>
      </c>
      <c r="P230" s="59"/>
      <c r="Q230" s="43" t="s">
        <v>1217</v>
      </c>
      <c r="R230" s="19" t="str">
        <f>IF(Table_Styles[[#This Row],[Background]]&lt;&gt;"",Table_Styles[[#This Row],[Background]],IF(Table_Styles[[#This Row],[Background Default]]&lt;&gt;"",Table_Styles[[#This Row],[Background Default]],""))</f>
        <v>transparent</v>
      </c>
      <c r="S230" s="59"/>
      <c r="T230" s="41"/>
      <c r="U230" s="19" t="str">
        <f>IF(Table_Styles[[#This Row],[Border]]&lt;&gt;"",Table_Styles[[#This Row],[Border]],IF(Table_Styles[[#This Row],[Border Default]]&lt;&gt;"",Table_Styles[[#This Row],[Border Default]],""))</f>
        <v/>
      </c>
      <c r="V230" s="41"/>
      <c r="W230" s="41"/>
      <c r="X230" s="19" t="str">
        <f>IF(Table_Styles[[#This Row],[Border Radius]]&lt;&gt;"",Table_Styles[[#This Row],[Border Radius]],IF(Table_Styles[[#This Row],[Border Radius Default]]&lt;&gt;"",Table_Styles[[#This Row],[Border Radius Default]],""))</f>
        <v/>
      </c>
      <c r="Y230" s="59"/>
      <c r="Z230" s="43"/>
      <c r="AA230" s="19" t="str">
        <f>IF(Table_Styles[[#This Row],[MT]]&lt;&gt;"",Table_Styles[[#This Row],[MT]],IF(Table_Styles[[#This Row],[MT Default]]&lt;&gt;"",Table_Styles[[#This Row],[MT Default]],""))</f>
        <v/>
      </c>
      <c r="AB230" s="59"/>
      <c r="AC230" s="41"/>
      <c r="AD230" s="19" t="str">
        <f>IF(Table_Styles[[#This Row],[MR]]&lt;&gt;"",Table_Styles[[#This Row],[MR]],IF(Table_Styles[[#This Row],[MR Default]]&lt;&gt;"",Table_Styles[[#This Row],[MR Default]],""))</f>
        <v/>
      </c>
      <c r="AE230" s="59"/>
      <c r="AF230" s="41"/>
      <c r="AG230" s="19" t="str">
        <f>IF(Table_Styles[[#This Row],[MB]]&lt;&gt;"",Table_Styles[[#This Row],[MB]],IF(Table_Styles[[#This Row],[MB Default]]&lt;&gt;"",Table_Styles[[#This Row],[MB Default]],""))</f>
        <v/>
      </c>
      <c r="AH230" s="59"/>
      <c r="AI230" s="41"/>
      <c r="AJ230" s="19" t="str">
        <f>IF(Table_Styles[[#This Row],[ML]]&lt;&gt;"",Table_Styles[[#This Row],[ML]],IF(Table_Styles[[#This Row],[ML Default]]&lt;&gt;"",Table_Styles[[#This Row],[ML Default]],""))</f>
        <v/>
      </c>
      <c r="AK230" s="59"/>
      <c r="AL230" s="41"/>
      <c r="AM230" s="19" t="str">
        <f>IF(Table_Styles[[#This Row],[PT]]&lt;&gt;"",Table_Styles[[#This Row],[PT]],IF(Table_Styles[[#This Row],[PT Default]]&lt;&gt;"",Table_Styles[[#This Row],[PT Default]],""))</f>
        <v/>
      </c>
      <c r="AN230" s="59"/>
      <c r="AO230" s="41"/>
      <c r="AP230" s="19" t="str">
        <f>IF(Table_Styles[[#This Row],[PR]]&lt;&gt;"",Table_Styles[[#This Row],[PR]],IF(Table_Styles[[#This Row],[PR Default]]&lt;&gt;"",Table_Styles[[#This Row],[PR Default]],""))</f>
        <v/>
      </c>
      <c r="AQ230" s="59"/>
      <c r="AR230" s="41"/>
      <c r="AS230" s="19" t="str">
        <f>IF(Table_Styles[[#This Row],[PB]]&lt;&gt;"",Table_Styles[[#This Row],[PB]],IF(Table_Styles[[#This Row],[PB Default]]&lt;&gt;"",Table_Styles[[#This Row],[PB Default]],""))</f>
        <v/>
      </c>
      <c r="AT230" s="59"/>
      <c r="AU230" s="41"/>
      <c r="AV230" s="19" t="str">
        <f>IF(Table_Styles[[#This Row],[PL]]&lt;&gt;"",Table_Styles[[#This Row],[PL]],IF(Table_Styles[[#This Row],[PL Default]]&lt;&gt;"",Table_Styles[[#This Row],[PL Default]],""))</f>
        <v/>
      </c>
      <c r="AW230" s="59"/>
      <c r="AX230" s="41"/>
      <c r="AY230" s="19" t="str">
        <f>IF(Table_Styles[[#This Row],[BT]]&lt;&gt;"",Table_Styles[[#This Row],[BT]],IF(Table_Styles[[#This Row],[BT Default]]&lt;&gt;"",Table_Styles[[#This Row],[BT Default]],""))</f>
        <v/>
      </c>
      <c r="AZ230" s="59"/>
      <c r="BA230" s="41"/>
      <c r="BB230" s="19" t="str">
        <f>IF(Table_Styles[[#This Row],[BR]]&lt;&gt;"",Table_Styles[[#This Row],[BR]],IF(Table_Styles[[#This Row],[BR Default]]&lt;&gt;"",Table_Styles[[#This Row],[BR Default]],""))</f>
        <v/>
      </c>
      <c r="BC230" s="59"/>
      <c r="BD230" s="41"/>
      <c r="BE230" s="19" t="str">
        <f>IF(Table_Styles[[#This Row],[BB]]&lt;&gt;"",Table_Styles[[#This Row],[BB]],IF(Table_Styles[[#This Row],[BB Default]]&lt;&gt;"",Table_Styles[[#This Row],[BB Default]],""))</f>
        <v/>
      </c>
      <c r="BF230" s="59"/>
      <c r="BG230" s="41"/>
      <c r="BH230" s="19" t="str">
        <f>IF(Table_Styles[[#This Row],[BL]]&lt;&gt;"",Table_Styles[[#This Row],[BL]],IF(Table_Styles[[#This Row],[BL Default]]&lt;&gt;"",Table_Styles[[#This Row],[BL Default]],""))</f>
        <v/>
      </c>
      <c r="BI230" s="41"/>
      <c r="BJ230" s="41"/>
      <c r="BK230" s="19" t="str">
        <f>IF(Table_Styles[[#This Row],[Width]]&lt;&gt;"",Table_Styles[[#This Row],[Width]],IF(Table_Styles[[#This Row],[Width Default]]&lt;&gt;"",Table_Styles[[#This Row],[Width Default]],""))</f>
        <v/>
      </c>
      <c r="BL230" s="41"/>
      <c r="BM230" s="41"/>
      <c r="BN230" s="19" t="str">
        <f>IF(Table_Styles[[#This Row],[Height]]&lt;&gt;"",Table_Styles[[#This Row],[Height]],IF(Table_Styles[[#This Row],[Height Default]]&lt;&gt;"",Table_Styles[[#This Row],[Height Default]],""))</f>
        <v/>
      </c>
      <c r="BO230" s="19"/>
      <c r="BP230" s="19"/>
      <c r="BQ230" s="19" t="str">
        <f>IF(Table_Styles[[#This Row],[Top]]&lt;&gt;"",Table_Styles[[#This Row],[Top]],IF(Table_Styles[[#This Row],[Top Default]]&lt;&gt;"",Table_Styles[[#This Row],[Top Default]],""))</f>
        <v/>
      </c>
      <c r="BR230" s="19"/>
      <c r="BS230" s="19"/>
      <c r="BT230" s="19" t="str">
        <f>IF(Table_Styles[[#This Row],[Right]]&lt;&gt;"",Table_Styles[[#This Row],[Right]],IF(Table_Styles[[#This Row],[Right Default]]&lt;&gt;"",Table_Styles[[#This Row],[Right Default]],""))</f>
        <v/>
      </c>
      <c r="BU230" s="19"/>
      <c r="BV230" s="19"/>
      <c r="BW230" s="19" t="str">
        <f>IF(Table_Styles[[#This Row],[Bottom]]&lt;&gt;"",Table_Styles[[#This Row],[Bottom]],IF(Table_Styles[[#This Row],[Bottom Default]]&lt;&gt;"",Table_Styles[[#This Row],[Bottom Default]],""))</f>
        <v/>
      </c>
      <c r="BX230" s="19"/>
      <c r="BY230" s="19"/>
      <c r="BZ230" s="19" t="str">
        <f>IF(Table_Styles[[#This Row],[Left]]&lt;&gt;"",Table_Styles[[#This Row],[Left]],IF(Table_Styles[[#This Row],[Left Default]]&lt;&gt;"",Table_Styles[[#This Row],[Left Default]],""))</f>
        <v/>
      </c>
      <c r="CA230" s="59"/>
      <c r="CB230" s="22" t="str">
        <f>IF(AND(Table_Styles[[#This Row],[Selector]]&lt;&gt;"",Table_Styles[[#This Row],[Font Family Used]]&lt;&gt;"",Table_Styles[[#This Row],[Font Weight Used]]&lt;&gt;""),Table_Styles[[#This Row],[Font Family Used]]&amp;" "&amp;Table_Styles[[#This Row],[Font Weight Used]],"")</f>
        <v/>
      </c>
      <c r="CC230" s="22" t="str">
        <f ca="1">IF(AND(Table_Styles[[#This Row],[Selector]],COUNTIF(OFFSET(CC:CC,0,0,ROW()-1,1),"="&amp;Table_Styles[[#This Row],[Font]])=0),Table_Styles[[#This Row],[Font]],"")</f>
        <v/>
      </c>
      <c r="CD230" s="22" t="str">
        <f ca="1">IF(Table_Styles[[#This Row],[Unique Font]]&lt;&gt;"",
"{""fontFamily"":"""&amp;Table_Styles[[#This Row],[Font Family Used]]&amp;""",""fontWeight"":"&amp;Table_Styles[[#This Row],[Font Weight Used]]&amp;"}","")</f>
        <v/>
      </c>
      <c r="CE230"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transparent</v>
      </c>
      <c r="CF230" s="22" t="str">
        <f>IF(AND(Table_Styles[[#This Row],[Selector]]&lt;&gt;"", Table_Styles[[#This Row],[Config Properties]]&lt;&gt;""),
Table_Styles[[#This Row],[Selector]]&amp;" { "&amp;Table_Styles[[#This Row],[Config Properties]]&amp;" }","")</f>
        <v>.scroll-host::-webkit-scrollbar-corner { background: transparent }</v>
      </c>
      <c r="CG230" s="22" t="str">
        <f xml:space="preserve">
SUBSTITUTE(SUBSTITUTE(SUBSTITUTE(SUBSTITUTE(SUBSTITUTE(SUBSTITUTE(SUBSTITUTE(SUBSTITUTE(Table_Styles[[#This Row],[Config]],
" {","{"),
"{ ","{"),
" }","}"),
"} ","}"),
" ,",","),
", ",","),
" :",":"),
": ",":")</f>
        <v>.scroll-host::-webkit-scrollbar-corner{background:transparent}</v>
      </c>
    </row>
    <row r="231" spans="2:85" ht="21" customHeight="1">
      <c r="B231" s="44" t="s">
        <v>1244</v>
      </c>
      <c r="C231" s="44" t="s">
        <v>1240</v>
      </c>
      <c r="D231" s="59"/>
      <c r="E231" s="41"/>
      <c r="F231" s="19" t="str">
        <f>IF(Table_Styles[[#This Row],[Font Family]]&lt;&gt;"",Table_Styles[[#This Row],[Font Family]],IF(Table_Styles[[#This Row],[Font Family Default]]&lt;&gt;"",Table_Styles[[#This Row],[Font Family Default]],""))</f>
        <v/>
      </c>
      <c r="G231" s="59"/>
      <c r="H231" s="43"/>
      <c r="I231" s="19" t="str">
        <f>IF(Table_Styles[[#This Row],[Font Size]]&lt;&gt;"",Table_Styles[[#This Row],[Font Size]],IF(Table_Styles[[#This Row],[Font Size Default]]&lt;&gt;"",Table_Styles[[#This Row],[Font Size Default]],""))</f>
        <v/>
      </c>
      <c r="J231" s="59"/>
      <c r="K231" s="41"/>
      <c r="L231" s="19" t="str">
        <f>IF(Table_Styles[[#This Row],[Font Weight]]&lt;&gt;"",Table_Styles[[#This Row],[Font Weight]],IF(Table_Styles[[#This Row],[Font Weight Default]]&lt;&gt;"",Table_Styles[[#This Row],[Font Weight Default]],""))</f>
        <v/>
      </c>
      <c r="M231" s="59"/>
      <c r="N231" s="41"/>
      <c r="O231" s="19" t="str">
        <f>IF(Table_Styles[[#This Row],[Colour]]&lt;&gt;"",Table_Styles[[#This Row],[Colour]],IF(Table_Styles[[#This Row],[Colour Default]]&lt;&gt;"",Table_Styles[[#This Row],[Colour Default]],""))</f>
        <v/>
      </c>
      <c r="P231" s="59"/>
      <c r="Q231" s="43" t="s">
        <v>891</v>
      </c>
      <c r="R231" s="19" t="str">
        <f>IF(Table_Styles[[#This Row],[Background]]&lt;&gt;"",Table_Styles[[#This Row],[Background]],IF(Table_Styles[[#This Row],[Background Default]]&lt;&gt;"",Table_Styles[[#This Row],[Background Default]],""))</f>
        <v>#e0e0e0</v>
      </c>
      <c r="S231" s="39" t="s">
        <v>1245</v>
      </c>
      <c r="T231" s="41"/>
      <c r="U231" s="19" t="str">
        <f>IF(Table_Styles[[#This Row],[Border]]&lt;&gt;"",Table_Styles[[#This Row],[Border]],IF(Table_Styles[[#This Row],[Border Default]]&lt;&gt;"",Table_Styles[[#This Row],[Border Default]],""))</f>
        <v>5px solid rgba(224, 224, 224, 0);</v>
      </c>
      <c r="V231" s="41"/>
      <c r="W231" s="43" t="s">
        <v>321</v>
      </c>
      <c r="X231" s="19" t="str">
        <f>IF(Table_Styles[[#This Row],[Border Radius]]&lt;&gt;"",Table_Styles[[#This Row],[Border Radius]],IF(Table_Styles[[#This Row],[Border Radius Default]]&lt;&gt;"",Table_Styles[[#This Row],[Border Radius Default]],""))</f>
        <v>15px</v>
      </c>
      <c r="Y231" s="59"/>
      <c r="Z231" s="43"/>
      <c r="AA231" s="19" t="str">
        <f>IF(Table_Styles[[#This Row],[MT]]&lt;&gt;"",Table_Styles[[#This Row],[MT]],IF(Table_Styles[[#This Row],[MT Default]]&lt;&gt;"",Table_Styles[[#This Row],[MT Default]],""))</f>
        <v/>
      </c>
      <c r="AB231" s="59"/>
      <c r="AC231" s="41"/>
      <c r="AD231" s="19" t="str">
        <f>IF(Table_Styles[[#This Row],[MR]]&lt;&gt;"",Table_Styles[[#This Row],[MR]],IF(Table_Styles[[#This Row],[MR Default]]&lt;&gt;"",Table_Styles[[#This Row],[MR Default]],""))</f>
        <v/>
      </c>
      <c r="AE231" s="59"/>
      <c r="AF231" s="41"/>
      <c r="AG231" s="19" t="str">
        <f>IF(Table_Styles[[#This Row],[MB]]&lt;&gt;"",Table_Styles[[#This Row],[MB]],IF(Table_Styles[[#This Row],[MB Default]]&lt;&gt;"",Table_Styles[[#This Row],[MB Default]],""))</f>
        <v/>
      </c>
      <c r="AH231" s="59"/>
      <c r="AI231" s="41"/>
      <c r="AJ231" s="19" t="str">
        <f>IF(Table_Styles[[#This Row],[ML]]&lt;&gt;"",Table_Styles[[#This Row],[ML]],IF(Table_Styles[[#This Row],[ML Default]]&lt;&gt;"",Table_Styles[[#This Row],[ML Default]],""))</f>
        <v/>
      </c>
      <c r="AK231" s="59"/>
      <c r="AL231" s="41"/>
      <c r="AM231" s="19" t="str">
        <f>IF(Table_Styles[[#This Row],[PT]]&lt;&gt;"",Table_Styles[[#This Row],[PT]],IF(Table_Styles[[#This Row],[PT Default]]&lt;&gt;"",Table_Styles[[#This Row],[PT Default]],""))</f>
        <v/>
      </c>
      <c r="AN231" s="59"/>
      <c r="AO231" s="41"/>
      <c r="AP231" s="19" t="str">
        <f>IF(Table_Styles[[#This Row],[PR]]&lt;&gt;"",Table_Styles[[#This Row],[PR]],IF(Table_Styles[[#This Row],[PR Default]]&lt;&gt;"",Table_Styles[[#This Row],[PR Default]],""))</f>
        <v/>
      </c>
      <c r="AQ231" s="59"/>
      <c r="AR231" s="41"/>
      <c r="AS231" s="19" t="str">
        <f>IF(Table_Styles[[#This Row],[PB]]&lt;&gt;"",Table_Styles[[#This Row],[PB]],IF(Table_Styles[[#This Row],[PB Default]]&lt;&gt;"",Table_Styles[[#This Row],[PB Default]],""))</f>
        <v/>
      </c>
      <c r="AT231" s="59"/>
      <c r="AU231" s="41"/>
      <c r="AV231" s="19" t="str">
        <f>IF(Table_Styles[[#This Row],[PL]]&lt;&gt;"",Table_Styles[[#This Row],[PL]],IF(Table_Styles[[#This Row],[PL Default]]&lt;&gt;"",Table_Styles[[#This Row],[PL Default]],""))</f>
        <v/>
      </c>
      <c r="AW231" s="59"/>
      <c r="AX231" s="41"/>
      <c r="AY231" s="19" t="str">
        <f>IF(Table_Styles[[#This Row],[BT]]&lt;&gt;"",Table_Styles[[#This Row],[BT]],IF(Table_Styles[[#This Row],[BT Default]]&lt;&gt;"",Table_Styles[[#This Row],[BT Default]],""))</f>
        <v/>
      </c>
      <c r="AZ231" s="59"/>
      <c r="BA231" s="41"/>
      <c r="BB231" s="19" t="str">
        <f>IF(Table_Styles[[#This Row],[BR]]&lt;&gt;"",Table_Styles[[#This Row],[BR]],IF(Table_Styles[[#This Row],[BR Default]]&lt;&gt;"",Table_Styles[[#This Row],[BR Default]],""))</f>
        <v/>
      </c>
      <c r="BC231" s="59"/>
      <c r="BD231" s="41"/>
      <c r="BE231" s="19" t="str">
        <f>IF(Table_Styles[[#This Row],[BB]]&lt;&gt;"",Table_Styles[[#This Row],[BB]],IF(Table_Styles[[#This Row],[BB Default]]&lt;&gt;"",Table_Styles[[#This Row],[BB Default]],""))</f>
        <v/>
      </c>
      <c r="BF231" s="59"/>
      <c r="BG231" s="41"/>
      <c r="BH231" s="19" t="str">
        <f>IF(Table_Styles[[#This Row],[BL]]&lt;&gt;"",Table_Styles[[#This Row],[BL]],IF(Table_Styles[[#This Row],[BL Default]]&lt;&gt;"",Table_Styles[[#This Row],[BL Default]],""))</f>
        <v/>
      </c>
      <c r="BI231" s="41"/>
      <c r="BJ231" s="41"/>
      <c r="BK231" s="19" t="str">
        <f>IF(Table_Styles[[#This Row],[Width]]&lt;&gt;"",Table_Styles[[#This Row],[Width]],IF(Table_Styles[[#This Row],[Width Default]]&lt;&gt;"",Table_Styles[[#This Row],[Width Default]],""))</f>
        <v/>
      </c>
      <c r="BL231" s="41"/>
      <c r="BM231" s="43" t="s">
        <v>437</v>
      </c>
      <c r="BN231" s="19" t="str">
        <f>IF(Table_Styles[[#This Row],[Height]]&lt;&gt;"",Table_Styles[[#This Row],[Height]],IF(Table_Styles[[#This Row],[Height Default]]&lt;&gt;"",Table_Styles[[#This Row],[Height Default]],""))</f>
        <v>6px</v>
      </c>
      <c r="BO231" s="19"/>
      <c r="BP231" s="19"/>
      <c r="BQ231" s="19" t="str">
        <f>IF(Table_Styles[[#This Row],[Top]]&lt;&gt;"",Table_Styles[[#This Row],[Top]],IF(Table_Styles[[#This Row],[Top Default]]&lt;&gt;"",Table_Styles[[#This Row],[Top Default]],""))</f>
        <v/>
      </c>
      <c r="BR231" s="19"/>
      <c r="BS231" s="19"/>
      <c r="BT231" s="19" t="str">
        <f>IF(Table_Styles[[#This Row],[Right]]&lt;&gt;"",Table_Styles[[#This Row],[Right]],IF(Table_Styles[[#This Row],[Right Default]]&lt;&gt;"",Table_Styles[[#This Row],[Right Default]],""))</f>
        <v/>
      </c>
      <c r="BU231" s="19"/>
      <c r="BV231" s="19"/>
      <c r="BW231" s="19" t="str">
        <f>IF(Table_Styles[[#This Row],[Bottom]]&lt;&gt;"",Table_Styles[[#This Row],[Bottom]],IF(Table_Styles[[#This Row],[Bottom Default]]&lt;&gt;"",Table_Styles[[#This Row],[Bottom Default]],""))</f>
        <v/>
      </c>
      <c r="BX231" s="19"/>
      <c r="BY231" s="19"/>
      <c r="BZ231" s="19" t="str">
        <f>IF(Table_Styles[[#This Row],[Left]]&lt;&gt;"",Table_Styles[[#This Row],[Left]],IF(Table_Styles[[#This Row],[Left Default]]&lt;&gt;"",Table_Styles[[#This Row],[Left Default]],""))</f>
        <v/>
      </c>
      <c r="CA231" s="39" t="s">
        <v>1246</v>
      </c>
      <c r="CB231" s="22" t="str">
        <f>IF(AND(Table_Styles[[#This Row],[Selector]]&lt;&gt;"",Table_Styles[[#This Row],[Font Family Used]]&lt;&gt;"",Table_Styles[[#This Row],[Font Weight Used]]&lt;&gt;""),Table_Styles[[#This Row],[Font Family Used]]&amp;" "&amp;Table_Styles[[#This Row],[Font Weight Used]],"")</f>
        <v/>
      </c>
      <c r="CC231" s="22" t="str">
        <f ca="1">IF(AND(Table_Styles[[#This Row],[Selector]],COUNTIF(OFFSET(CC:CC,0,0,ROW()-1,1),"="&amp;Table_Styles[[#This Row],[Font]])=0),Table_Styles[[#This Row],[Font]],"")</f>
        <v/>
      </c>
      <c r="CD231" s="22" t="str">
        <f ca="1">IF(Table_Styles[[#This Row],[Unique Font]]&lt;&gt;"",
"{""fontFamily"":"""&amp;Table_Styles[[#This Row],[Font Family Used]]&amp;""",""fontWeight"":"&amp;Table_Styles[[#This Row],[Font Weight Used]]&amp;"}","")</f>
        <v/>
      </c>
      <c r="CE231" s="2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#e0e0e0;border: 5px solid rgba(224, 224, 224, 0);;border-radius: 15px;height: 6px;background-clip: padding-box; box-shadow: inset -1px -1px 0px rgba(224, 224, 224, 0.5), inset 1px 1px 0px rgb(224 224 224);</v>
      </c>
      <c r="CF231" s="22" t="str">
        <f>IF(AND(Table_Styles[[#This Row],[Selector]]&lt;&gt;"", Table_Styles[[#This Row],[Config Properties]]&lt;&gt;""),
Table_Styles[[#This Row],[Selector]]&amp;" { "&amp;Table_Styles[[#This Row],[Config Properties]]&amp;" }","")</f>
        <v>.scroll-host::-webkit-scrollbar-thumb { background: #e0e0e0;border: 5px solid rgba(224, 224, 224, 0);;border-radius: 15px;height: 6px;background-clip: padding-box; box-shadow: inset -1px -1px 0px rgba(224, 224, 224, 0.5), inset 1px 1px 0px rgb(224 224 224); }</v>
      </c>
      <c r="CG231" s="22" t="str">
        <f xml:space="preserve">
SUBSTITUTE(SUBSTITUTE(SUBSTITUTE(SUBSTITUTE(SUBSTITUTE(SUBSTITUTE(SUBSTITUTE(SUBSTITUTE(Table_Styles[[#This Row],[Config]],
" {","{"),
"{ ","{"),
" }","}"),
"} ","}"),
" ,",","),
", ",","),
" :",":"),
": ",":")</f>
        <v>.scroll-host::-webkit-scrollbar-thumb{background:#e0e0e0;border:5px solid rgba(224,224,224,0);;border-radius:15px;height:6px;background-clip:padding-box; box-shadow:inset -1px -1px 0px rgba(224,224,224,0.5),inset 1px 1px 0px rgb(224 224 224);}</v>
      </c>
    </row>
    <row r="232" spans="2:85" ht="29.25" thickBot="1">
      <c r="B232" s="3" t="s">
        <v>313</v>
      </c>
      <c r="C232" s="3"/>
      <c r="D232" s="3"/>
      <c r="E232" s="3"/>
      <c r="F232" s="3" t="str">
        <f>IF(Table_Styles[[#This Row],[Font Family]]&lt;&gt;"",Table_Styles[[#This Row],[Font Family]],IF(Table_Styles[[#This Row],[Font Family Default]]&lt;&gt;"",Table_Styles[[#This Row],[Font Family Default]],""))</f>
        <v/>
      </c>
      <c r="G232" s="3"/>
      <c r="H232" s="3"/>
      <c r="I232" s="3" t="str">
        <f>IF(Table_Styles[[#This Row],[Font Size]]&lt;&gt;"",Table_Styles[[#This Row],[Font Size]],IF(Table_Styles[[#This Row],[Font Size Default]]&lt;&gt;"",Table_Styles[[#This Row],[Font Size Default]],""))</f>
        <v/>
      </c>
      <c r="J232" s="3"/>
      <c r="K232" s="3"/>
      <c r="L232" s="3" t="str">
        <f>IF(Table_Styles[[#This Row],[Font Weight]]&lt;&gt;"",Table_Styles[[#This Row],[Font Weight]],IF(Table_Styles[[#This Row],[Font Weight Default]]&lt;&gt;"",Table_Styles[[#This Row],[Font Weight Default]],""))</f>
        <v/>
      </c>
      <c r="M232" s="3"/>
      <c r="N232" s="3"/>
      <c r="O232" s="3" t="str">
        <f>IF(Table_Styles[[#This Row],[Colour]]&lt;&gt;"",Table_Styles[[#This Row],[Colour]],IF(Table_Styles[[#This Row],[Colour Default]]&lt;&gt;"",Table_Styles[[#This Row],[Colour Default]],""))</f>
        <v/>
      </c>
      <c r="P232" s="3"/>
      <c r="Q232" s="3"/>
      <c r="R232" s="3" t="str">
        <f>IF(Table_Styles[[#This Row],[Background]]&lt;&gt;"",Table_Styles[[#This Row],[Background]],IF(Table_Styles[[#This Row],[Background Default]]&lt;&gt;"",Table_Styles[[#This Row],[Background Default]],""))</f>
        <v/>
      </c>
      <c r="S232" s="3"/>
      <c r="T232" s="3"/>
      <c r="U232" s="3" t="str">
        <f>IF(Table_Styles[[#This Row],[Border]]&lt;&gt;"",Table_Styles[[#This Row],[Border]],IF(Table_Styles[[#This Row],[Border Default]]&lt;&gt;"",Table_Styles[[#This Row],[Border Default]],""))</f>
        <v/>
      </c>
      <c r="V232" s="3"/>
      <c r="W232" s="3"/>
      <c r="X232" s="3" t="str">
        <f>IF(Table_Styles[[#This Row],[Border Radius]]&lt;&gt;"",Table_Styles[[#This Row],[Border Radius]],IF(Table_Styles[[#This Row],[Border Radius Default]]&lt;&gt;"",Table_Styles[[#This Row],[Border Radius Default]],""))</f>
        <v/>
      </c>
      <c r="Y232" s="3"/>
      <c r="Z232" s="3"/>
      <c r="AA232" s="3" t="str">
        <f>IF(Table_Styles[[#This Row],[MT]]&lt;&gt;"",Table_Styles[[#This Row],[MT]],IF(Table_Styles[[#This Row],[MT Default]]&lt;&gt;"",Table_Styles[[#This Row],[MT Default]],""))</f>
        <v/>
      </c>
      <c r="AB232" s="3"/>
      <c r="AC232" s="3"/>
      <c r="AD232" s="3" t="str">
        <f>IF(Table_Styles[[#This Row],[MR]]&lt;&gt;"",Table_Styles[[#This Row],[MR]],IF(Table_Styles[[#This Row],[MR Default]]&lt;&gt;"",Table_Styles[[#This Row],[MR Default]],""))</f>
        <v/>
      </c>
      <c r="AE232" s="3"/>
      <c r="AF232" s="3"/>
      <c r="AG232" s="3" t="str">
        <f>IF(Table_Styles[[#This Row],[MB]]&lt;&gt;"",Table_Styles[[#This Row],[MB]],IF(Table_Styles[[#This Row],[MB Default]]&lt;&gt;"",Table_Styles[[#This Row],[MB Default]],""))</f>
        <v/>
      </c>
      <c r="AH232" s="3"/>
      <c r="AI232" s="3"/>
      <c r="AJ232" s="3" t="str">
        <f>IF(Table_Styles[[#This Row],[ML]]&lt;&gt;"",Table_Styles[[#This Row],[ML]],IF(Table_Styles[[#This Row],[ML Default]]&lt;&gt;"",Table_Styles[[#This Row],[ML Default]],""))</f>
        <v/>
      </c>
      <c r="AK232" s="3"/>
      <c r="AL232" s="3"/>
      <c r="AM232" s="3" t="str">
        <f>IF(Table_Styles[[#This Row],[PT]]&lt;&gt;"",Table_Styles[[#This Row],[PT]],IF(Table_Styles[[#This Row],[PT Default]]&lt;&gt;"",Table_Styles[[#This Row],[PT Default]],""))</f>
        <v/>
      </c>
      <c r="AN232" s="3"/>
      <c r="AO232" s="3"/>
      <c r="AP232" s="3" t="str">
        <f>IF(Table_Styles[[#This Row],[PR]]&lt;&gt;"",Table_Styles[[#This Row],[PR]],IF(Table_Styles[[#This Row],[PR Default]]&lt;&gt;"",Table_Styles[[#This Row],[PR Default]],""))</f>
        <v/>
      </c>
      <c r="AQ232" s="3"/>
      <c r="AR232" s="3"/>
      <c r="AS232" s="3" t="str">
        <f>IF(Table_Styles[[#This Row],[PB]]&lt;&gt;"",Table_Styles[[#This Row],[PB]],IF(Table_Styles[[#This Row],[PB Default]]&lt;&gt;"",Table_Styles[[#This Row],[PB Default]],""))</f>
        <v/>
      </c>
      <c r="AT232" s="3"/>
      <c r="AU232" s="3"/>
      <c r="AV232" s="3" t="str">
        <f>IF(Table_Styles[[#This Row],[PL]]&lt;&gt;"",Table_Styles[[#This Row],[PL]],IF(Table_Styles[[#This Row],[PL Default]]&lt;&gt;"",Table_Styles[[#This Row],[PL Default]],""))</f>
        <v/>
      </c>
      <c r="AW232" s="3"/>
      <c r="AX232" s="3"/>
      <c r="AY232" s="3" t="str">
        <f>IF(Table_Styles[[#This Row],[BT]]&lt;&gt;"",Table_Styles[[#This Row],[BT]],IF(Table_Styles[[#This Row],[BT Default]]&lt;&gt;"",Table_Styles[[#This Row],[BT Default]],""))</f>
        <v/>
      </c>
      <c r="AZ232" s="3"/>
      <c r="BA232" s="3"/>
      <c r="BB232" s="3" t="str">
        <f>IF(Table_Styles[[#This Row],[BR]]&lt;&gt;"",Table_Styles[[#This Row],[BR]],IF(Table_Styles[[#This Row],[BR Default]]&lt;&gt;"",Table_Styles[[#This Row],[BR Default]],""))</f>
        <v/>
      </c>
      <c r="BC232" s="3"/>
      <c r="BD232" s="3"/>
      <c r="BE232" s="3" t="str">
        <f>IF(Table_Styles[[#This Row],[BB]]&lt;&gt;"",Table_Styles[[#This Row],[BB]],IF(Table_Styles[[#This Row],[BB Default]]&lt;&gt;"",Table_Styles[[#This Row],[BB Default]],""))</f>
        <v/>
      </c>
      <c r="BF232" s="3"/>
      <c r="BG232" s="3"/>
      <c r="BH232" s="3" t="str">
        <f>IF(Table_Styles[[#This Row],[BL]]&lt;&gt;"",Table_Styles[[#This Row],[BL]],IF(Table_Styles[[#This Row],[BL Default]]&lt;&gt;"",Table_Styles[[#This Row],[BL Default]],""))</f>
        <v/>
      </c>
      <c r="BI232" s="3"/>
      <c r="BJ232" s="3"/>
      <c r="BK232" s="3" t="str">
        <f>IF(Table_Styles[[#This Row],[Width]]&lt;&gt;"",Table_Styles[[#This Row],[Width]],IF(Table_Styles[[#This Row],[Width Default]]&lt;&gt;"",Table_Styles[[#This Row],[Width Default]],""))</f>
        <v/>
      </c>
      <c r="BL232" s="3"/>
      <c r="BM232" s="3"/>
      <c r="BN232" s="3" t="str">
        <f>IF(Table_Styles[[#This Row],[Height]]&lt;&gt;"",Table_Styles[[#This Row],[Height]],IF(Table_Styles[[#This Row],[Height Default]]&lt;&gt;"",Table_Styles[[#This Row],[Height Default]],""))</f>
        <v/>
      </c>
      <c r="BO232" s="3"/>
      <c r="BP232" s="3"/>
      <c r="BQ232" s="3" t="str">
        <f>IF(Table_Styles[[#This Row],[Top]]&lt;&gt;"",Table_Styles[[#This Row],[Top]],IF(Table_Styles[[#This Row],[Top Default]]&lt;&gt;"",Table_Styles[[#This Row],[Top Default]],""))</f>
        <v/>
      </c>
      <c r="BR232" s="3"/>
      <c r="BS232" s="3"/>
      <c r="BT232" s="3" t="str">
        <f>IF(Table_Styles[[#This Row],[Right]]&lt;&gt;"",Table_Styles[[#This Row],[Right]],IF(Table_Styles[[#This Row],[Right Default]]&lt;&gt;"",Table_Styles[[#This Row],[Right Default]],""))</f>
        <v/>
      </c>
      <c r="BU232" s="3"/>
      <c r="BV232" s="3"/>
      <c r="BW232" s="3" t="str">
        <f>IF(Table_Styles[[#This Row],[Bottom]]&lt;&gt;"",Table_Styles[[#This Row],[Bottom]],IF(Table_Styles[[#This Row],[Bottom Default]]&lt;&gt;"",Table_Styles[[#This Row],[Bottom Default]],""))</f>
        <v/>
      </c>
      <c r="BX232" s="3"/>
      <c r="BY232" s="3"/>
      <c r="BZ232" s="3" t="str">
        <f>IF(Table_Styles[[#This Row],[Left]]&lt;&gt;"",Table_Styles[[#This Row],[Left]],IF(Table_Styles[[#This Row],[Left Default]]&lt;&gt;"",Table_Styles[[#This Row],[Left Default]],""))</f>
        <v/>
      </c>
      <c r="CA232" s="3"/>
      <c r="CB232" s="3" t="str">
        <f>IF(AND(Table_Styles[[#This Row],[Selector]]&lt;&gt;"",Table_Styles[[#This Row],[Font Family Used]]&lt;&gt;"",Table_Styles[[#This Row],[Font Weight Used]]&lt;&gt;""),Table_Styles[[#This Row],[Font Family Used]]&amp;" "&amp;Table_Styles[[#This Row],[Font Weight Used]],"")</f>
        <v/>
      </c>
      <c r="CC232" s="3" t="str">
        <f ca="1">IF(AND(Table_Styles[[#This Row],[Selector]],COUNTIF(OFFSET(CC:CC,0,0,ROW()-1,1),"="&amp;Table_Styles[[#This Row],[Font]])=0),Table_Styles[[#This Row],[Font]],"")</f>
        <v/>
      </c>
      <c r="CD232" s="3" t="str">
        <f ca="1">IF(Table_Styles[[#This Row],[Unique Font]]&lt;&gt;"",
"{""fontFamily"":"""&amp;Table_Styles[[#This Row],[Font Family Used]]&amp;""",""fontWeight"":"&amp;Table_Styles[[#This Row],[Font Weight Used]]&amp;"}","")</f>
        <v/>
      </c>
      <c r="CE232" s="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32" s="3" t="str">
        <f>IF(AND(Table_Styles[[#This Row],[Selector]]&lt;&gt;"", Table_Styles[[#This Row],[Config Properties]]&lt;&gt;""),
Table_Styles[[#This Row],[Selector]]&amp;" { "&amp;Table_Styles[[#This Row],[Config Properties]]&amp;" }","")</f>
        <v/>
      </c>
      <c r="CG232" s="3" t="str">
        <f xml:space="preserve">
SUBSTITUTE(SUBSTITUTE(SUBSTITUTE(SUBSTITUTE(SUBSTITUTE(SUBSTITUTE(SUBSTITUTE(SUBSTITUTE(Table_Styles[[#This Row],[Config]],
" {","{"),
"{ ","{"),
" }","}"),
"} ","}"),
" ,",","),
", ",","),
" :",":"),
": ",":")</f>
        <v/>
      </c>
    </row>
    <row r="233" spans="2:85" ht="21" customHeight="1">
      <c r="B233" t="s">
        <v>992</v>
      </c>
      <c r="C233" s="1" t="s">
        <v>1212</v>
      </c>
      <c r="D233"/>
      <c r="E233"/>
      <c r="F233" t="str">
        <f>IF(Table_Styles[[#This Row],[Font Family]]&lt;&gt;"",Table_Styles[[#This Row],[Font Family]],IF(Table_Styles[[#This Row],[Font Family Default]]&lt;&gt;"",Table_Styles[[#This Row],[Font Family Default]],""))</f>
        <v/>
      </c>
      <c r="G233"/>
      <c r="H233"/>
      <c r="I233" t="str">
        <f>IF(Table_Styles[[#This Row],[Font Size]]&lt;&gt;"",Table_Styles[[#This Row],[Font Size]],IF(Table_Styles[[#This Row],[Font Size Default]]&lt;&gt;"",Table_Styles[[#This Row],[Font Size Default]],""))</f>
        <v/>
      </c>
      <c r="J233"/>
      <c r="K233"/>
      <c r="L233" t="str">
        <f>IF(Table_Styles[[#This Row],[Font Weight]]&lt;&gt;"",Table_Styles[[#This Row],[Font Weight]],IF(Table_Styles[[#This Row],[Font Weight Default]]&lt;&gt;"",Table_Styles[[#This Row],[Font Weight Default]],""))</f>
        <v/>
      </c>
      <c r="M233"/>
      <c r="N233"/>
      <c r="O233" t="str">
        <f>IF(Table_Styles[[#This Row],[Colour]]&lt;&gt;"",Table_Styles[[#This Row],[Colour]],IF(Table_Styles[[#This Row],[Colour Default]]&lt;&gt;"",Table_Styles[[#This Row],[Colour Default]],""))</f>
        <v/>
      </c>
      <c r="P233"/>
      <c r="Q233"/>
      <c r="R233" t="str">
        <f>IF(Table_Styles[[#This Row],[Background]]&lt;&gt;"",Table_Styles[[#This Row],[Background]],IF(Table_Styles[[#This Row],[Background Default]]&lt;&gt;"",Table_Styles[[#This Row],[Background Default]],""))</f>
        <v/>
      </c>
      <c r="S233"/>
      <c r="T233"/>
      <c r="U233" t="str">
        <f>IF(Table_Styles[[#This Row],[Border]]&lt;&gt;"",Table_Styles[[#This Row],[Border]],IF(Table_Styles[[#This Row],[Border Default]]&lt;&gt;"",Table_Styles[[#This Row],[Border Default]],""))</f>
        <v/>
      </c>
      <c r="V233"/>
      <c r="W233"/>
      <c r="X233" t="str">
        <f>IF(Table_Styles[[#This Row],[Border Radius]]&lt;&gt;"",Table_Styles[[#This Row],[Border Radius]],IF(Table_Styles[[#This Row],[Border Radius Default]]&lt;&gt;"",Table_Styles[[#This Row],[Border Radius Default]],""))</f>
        <v/>
      </c>
      <c r="Y233"/>
      <c r="Z233"/>
      <c r="AA233" t="str">
        <f>IF(Table_Styles[[#This Row],[MT]]&lt;&gt;"",Table_Styles[[#This Row],[MT]],IF(Table_Styles[[#This Row],[MT Default]]&lt;&gt;"",Table_Styles[[#This Row],[MT Default]],""))</f>
        <v/>
      </c>
      <c r="AB233"/>
      <c r="AC233"/>
      <c r="AD233" t="str">
        <f>IF(Table_Styles[[#This Row],[MR]]&lt;&gt;"",Table_Styles[[#This Row],[MR]],IF(Table_Styles[[#This Row],[MR Default]]&lt;&gt;"",Table_Styles[[#This Row],[MR Default]],""))</f>
        <v/>
      </c>
      <c r="AE233"/>
      <c r="AF233"/>
      <c r="AG233" t="str">
        <f>IF(Table_Styles[[#This Row],[MB]]&lt;&gt;"",Table_Styles[[#This Row],[MB]],IF(Table_Styles[[#This Row],[MB Default]]&lt;&gt;"",Table_Styles[[#This Row],[MB Default]],""))</f>
        <v/>
      </c>
      <c r="AH233"/>
      <c r="AI233"/>
      <c r="AJ233" t="str">
        <f>IF(Table_Styles[[#This Row],[ML]]&lt;&gt;"",Table_Styles[[#This Row],[ML]],IF(Table_Styles[[#This Row],[ML Default]]&lt;&gt;"",Table_Styles[[#This Row],[ML Default]],""))</f>
        <v/>
      </c>
      <c r="AK233"/>
      <c r="AL233"/>
      <c r="AM233" t="str">
        <f>IF(Table_Styles[[#This Row],[PT]]&lt;&gt;"",Table_Styles[[#This Row],[PT]],IF(Table_Styles[[#This Row],[PT Default]]&lt;&gt;"",Table_Styles[[#This Row],[PT Default]],""))</f>
        <v/>
      </c>
      <c r="AN233"/>
      <c r="AO233"/>
      <c r="AP233" t="str">
        <f>IF(Table_Styles[[#This Row],[PR]]&lt;&gt;"",Table_Styles[[#This Row],[PR]],IF(Table_Styles[[#This Row],[PR Default]]&lt;&gt;"",Table_Styles[[#This Row],[PR Default]],""))</f>
        <v/>
      </c>
      <c r="AQ233"/>
      <c r="AR233"/>
      <c r="AS233" t="str">
        <f>IF(Table_Styles[[#This Row],[PB]]&lt;&gt;"",Table_Styles[[#This Row],[PB]],IF(Table_Styles[[#This Row],[PB Default]]&lt;&gt;"",Table_Styles[[#This Row],[PB Default]],""))</f>
        <v/>
      </c>
      <c r="AT233"/>
      <c r="AU233"/>
      <c r="AV233" t="str">
        <f>IF(Table_Styles[[#This Row],[PL]]&lt;&gt;"",Table_Styles[[#This Row],[PL]],IF(Table_Styles[[#This Row],[PL Default]]&lt;&gt;"",Table_Styles[[#This Row],[PL Default]],""))</f>
        <v/>
      </c>
      <c r="AW233"/>
      <c r="AX233"/>
      <c r="AY233" t="str">
        <f>IF(Table_Styles[[#This Row],[BT]]&lt;&gt;"",Table_Styles[[#This Row],[BT]],IF(Table_Styles[[#This Row],[BT Default]]&lt;&gt;"",Table_Styles[[#This Row],[BT Default]],""))</f>
        <v/>
      </c>
      <c r="AZ233"/>
      <c r="BA233"/>
      <c r="BB233" t="str">
        <f>IF(Table_Styles[[#This Row],[BR]]&lt;&gt;"",Table_Styles[[#This Row],[BR]],IF(Table_Styles[[#This Row],[BR Default]]&lt;&gt;"",Table_Styles[[#This Row],[BR Default]],""))</f>
        <v/>
      </c>
      <c r="BC233"/>
      <c r="BD233"/>
      <c r="BE233" t="str">
        <f>IF(Table_Styles[[#This Row],[BB]]&lt;&gt;"",Table_Styles[[#This Row],[BB]],IF(Table_Styles[[#This Row],[BB Default]]&lt;&gt;"",Table_Styles[[#This Row],[BB Default]],""))</f>
        <v/>
      </c>
      <c r="BF233"/>
      <c r="BG233"/>
      <c r="BH233" t="str">
        <f>IF(Table_Styles[[#This Row],[BL]]&lt;&gt;"",Table_Styles[[#This Row],[BL]],IF(Table_Styles[[#This Row],[BL Default]]&lt;&gt;"",Table_Styles[[#This Row],[BL Default]],""))</f>
        <v/>
      </c>
      <c r="BI233"/>
      <c r="BJ233"/>
      <c r="BK233" t="str">
        <f>IF(Table_Styles[[#This Row],[Width]]&lt;&gt;"",Table_Styles[[#This Row],[Width]],IF(Table_Styles[[#This Row],[Width Default]]&lt;&gt;"",Table_Styles[[#This Row],[Width Default]],""))</f>
        <v/>
      </c>
      <c r="BL233"/>
      <c r="BM233"/>
      <c r="BN233" t="str">
        <f>IF(Table_Styles[[#This Row],[Height]]&lt;&gt;"",Table_Styles[[#This Row],[Height]],IF(Table_Styles[[#This Row],[Height Default]]&lt;&gt;"",Table_Styles[[#This Row],[Height Default]],""))</f>
        <v/>
      </c>
      <c r="BO233"/>
      <c r="BP233"/>
      <c r="BQ233" t="str">
        <f>IF(Table_Styles[[#This Row],[Top]]&lt;&gt;"",Table_Styles[[#This Row],[Top]],IF(Table_Styles[[#This Row],[Top Default]]&lt;&gt;"",Table_Styles[[#This Row],[Top Default]],""))</f>
        <v/>
      </c>
      <c r="BR233"/>
      <c r="BS233"/>
      <c r="BT233" t="str">
        <f>IF(Table_Styles[[#This Row],[Right]]&lt;&gt;"",Table_Styles[[#This Row],[Right]],IF(Table_Styles[[#This Row],[Right Default]]&lt;&gt;"",Table_Styles[[#This Row],[Right Default]],""))</f>
        <v/>
      </c>
      <c r="BU233"/>
      <c r="BV233"/>
      <c r="BW233" t="str">
        <f>IF(Table_Styles[[#This Row],[Bottom]]&lt;&gt;"",Table_Styles[[#This Row],[Bottom]],IF(Table_Styles[[#This Row],[Bottom Default]]&lt;&gt;"",Table_Styles[[#This Row],[Bottom Default]],""))</f>
        <v/>
      </c>
      <c r="BX233"/>
      <c r="BY233"/>
      <c r="BZ233" t="str">
        <f>IF(Table_Styles[[#This Row],[Left]]&lt;&gt;"",Table_Styles[[#This Row],[Left]],IF(Table_Styles[[#This Row],[Left Default]]&lt;&gt;"",Table_Styles[[#This Row],[Left Default]],""))</f>
        <v/>
      </c>
      <c r="CA233" t="s">
        <v>1123</v>
      </c>
      <c r="CB233" t="str">
        <f>IF(AND(Table_Styles[[#This Row],[Selector]]&lt;&gt;"",Table_Styles[[#This Row],[Font Family Used]]&lt;&gt;"",Table_Styles[[#This Row],[Font Weight Used]]&lt;&gt;""),Table_Styles[[#This Row],[Font Family Used]]&amp;" "&amp;Table_Styles[[#This Row],[Font Weight Used]],"")</f>
        <v/>
      </c>
      <c r="CC233" t="str">
        <f ca="1">IF(AND(Table_Styles[[#This Row],[Selector]],COUNTIF(OFFSET(CC:CC,0,0,ROW()-1,1),"="&amp;Table_Styles[[#This Row],[Font]])=0),Table_Styles[[#This Row],[Font]],"")</f>
        <v/>
      </c>
      <c r="CD233" t="str">
        <f ca="1">IF(Table_Styles[[#This Row],[Unique Font]]&lt;&gt;"",
"{""fontFamily"":"""&amp;Table_Styles[[#This Row],[Font Family Used]]&amp;""",""fontWeight"":"&amp;Table_Styles[[#This Row],[Font Weight Used]]&amp;"}","")</f>
        <v/>
      </c>
      <c r="CE23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display: block; overflow: hidden; height: 0; position: absolute; top: -10000px</v>
      </c>
      <c r="CF233" t="str">
        <f>IF(AND(Table_Styles[[#This Row],[Selector]]&lt;&gt;"", Table_Styles[[#This Row],[Config Properties]]&lt;&gt;""),
Table_Styles[[#This Row],[Selector]]&amp;" { "&amp;Table_Styles[[#This Row],[Config Properties]]&amp;" }","")</f>
        <v>questions-widget.statusVariables { display: block; overflow: hidden; height: 0; position: absolute; top: -10000px }</v>
      </c>
      <c r="CG233" t="str">
        <f xml:space="preserve">
SUBSTITUTE(SUBSTITUTE(SUBSTITUTE(SUBSTITUTE(SUBSTITUTE(SUBSTITUTE(SUBSTITUTE(SUBSTITUTE(Table_Styles[[#This Row],[Config]],
" {","{"),
"{ ","{"),
" }","}"),
"} ","}"),
" ,",","),
", ",","),
" :",":"),
": ",":")</f>
        <v>questions-widget.statusVariables{display:block; overflow:hidden; height:0; position:absolute; top:-10000px}</v>
      </c>
    </row>
    <row r="234" spans="2:85" ht="21" customHeight="1">
      <c r="B234" t="s">
        <v>1460</v>
      </c>
      <c r="C234" t="s">
        <v>1458</v>
      </c>
      <c r="D234"/>
      <c r="E234"/>
      <c r="F234" t="str">
        <f>IF(Table_Styles[[#This Row],[Font Family]]&lt;&gt;"",Table_Styles[[#This Row],[Font Family]],IF(Table_Styles[[#This Row],[Font Family Default]]&lt;&gt;"",Table_Styles[[#This Row],[Font Family Default]],""))</f>
        <v/>
      </c>
      <c r="G234"/>
      <c r="H234"/>
      <c r="I234" t="str">
        <f>IF(Table_Styles[[#This Row],[Font Size]]&lt;&gt;"",Table_Styles[[#This Row],[Font Size]],IF(Table_Styles[[#This Row],[Font Size Default]]&lt;&gt;"",Table_Styles[[#This Row],[Font Size Default]],""))</f>
        <v/>
      </c>
      <c r="J234"/>
      <c r="K234"/>
      <c r="L234" t="str">
        <f>IF(Table_Styles[[#This Row],[Font Weight]]&lt;&gt;"",Table_Styles[[#This Row],[Font Weight]],IF(Table_Styles[[#This Row],[Font Weight Default]]&lt;&gt;"",Table_Styles[[#This Row],[Font Weight Default]],""))</f>
        <v/>
      </c>
      <c r="M234"/>
      <c r="N234"/>
      <c r="O234" t="str">
        <f>IF(Table_Styles[[#This Row],[Colour]]&lt;&gt;"",Table_Styles[[#This Row],[Colour]],IF(Table_Styles[[#This Row],[Colour Default]]&lt;&gt;"",Table_Styles[[#This Row],[Colour Default]],""))</f>
        <v/>
      </c>
      <c r="P234"/>
      <c r="Q234"/>
      <c r="R234" t="str">
        <f>IF(Table_Styles[[#This Row],[Background]]&lt;&gt;"",Table_Styles[[#This Row],[Background]],IF(Table_Styles[[#This Row],[Background Default]]&lt;&gt;"",Table_Styles[[#This Row],[Background Default]],""))</f>
        <v/>
      </c>
      <c r="S234"/>
      <c r="T234"/>
      <c r="U234" t="str">
        <f>IF(Table_Styles[[#This Row],[Border]]&lt;&gt;"",Table_Styles[[#This Row],[Border]],IF(Table_Styles[[#This Row],[Border Default]]&lt;&gt;"",Table_Styles[[#This Row],[Border Default]],""))</f>
        <v/>
      </c>
      <c r="V234"/>
      <c r="W234"/>
      <c r="X234" t="str">
        <f>IF(Table_Styles[[#This Row],[Border Radius]]&lt;&gt;"",Table_Styles[[#This Row],[Border Radius]],IF(Table_Styles[[#This Row],[Border Radius Default]]&lt;&gt;"",Table_Styles[[#This Row],[Border Radius Default]],""))</f>
        <v/>
      </c>
      <c r="Y234" s="94" t="s">
        <v>1459</v>
      </c>
      <c r="Z234"/>
      <c r="AA234" t="str">
        <f>IF(Table_Styles[[#This Row],[MT]]&lt;&gt;"",Table_Styles[[#This Row],[MT]],IF(Table_Styles[[#This Row],[MT Default]]&lt;&gt;"",Table_Styles[[#This Row],[MT Default]],""))</f>
        <v>-25px</v>
      </c>
      <c r="AB234"/>
      <c r="AC234"/>
      <c r="AD234" t="str">
        <f>IF(Table_Styles[[#This Row],[MR]]&lt;&gt;"",Table_Styles[[#This Row],[MR]],IF(Table_Styles[[#This Row],[MR Default]]&lt;&gt;"",Table_Styles[[#This Row],[MR Default]],""))</f>
        <v/>
      </c>
      <c r="AE234"/>
      <c r="AF234"/>
      <c r="AG234" t="str">
        <f>IF(Table_Styles[[#This Row],[MB]]&lt;&gt;"",Table_Styles[[#This Row],[MB]],IF(Table_Styles[[#This Row],[MB Default]]&lt;&gt;"",Table_Styles[[#This Row],[MB Default]],""))</f>
        <v/>
      </c>
      <c r="AH234"/>
      <c r="AI234"/>
      <c r="AJ234" t="str">
        <f>IF(Table_Styles[[#This Row],[ML]]&lt;&gt;"",Table_Styles[[#This Row],[ML]],IF(Table_Styles[[#This Row],[ML Default]]&lt;&gt;"",Table_Styles[[#This Row],[ML Default]],""))</f>
        <v/>
      </c>
      <c r="AK234"/>
      <c r="AL234"/>
      <c r="AM234" t="str">
        <f>IF(Table_Styles[[#This Row],[PT]]&lt;&gt;"",Table_Styles[[#This Row],[PT]],IF(Table_Styles[[#This Row],[PT Default]]&lt;&gt;"",Table_Styles[[#This Row],[PT Default]],""))</f>
        <v/>
      </c>
      <c r="AN234"/>
      <c r="AO234"/>
      <c r="AP234" t="str">
        <f>IF(Table_Styles[[#This Row],[PR]]&lt;&gt;"",Table_Styles[[#This Row],[PR]],IF(Table_Styles[[#This Row],[PR Default]]&lt;&gt;"",Table_Styles[[#This Row],[PR Default]],""))</f>
        <v/>
      </c>
      <c r="AQ234"/>
      <c r="AR234"/>
      <c r="AS234" t="str">
        <f>IF(Table_Styles[[#This Row],[PB]]&lt;&gt;"",Table_Styles[[#This Row],[PB]],IF(Table_Styles[[#This Row],[PB Default]]&lt;&gt;"",Table_Styles[[#This Row],[PB Default]],""))</f>
        <v/>
      </c>
      <c r="AT234"/>
      <c r="AU234"/>
      <c r="AV234" t="str">
        <f>IF(Table_Styles[[#This Row],[PL]]&lt;&gt;"",Table_Styles[[#This Row],[PL]],IF(Table_Styles[[#This Row],[PL Default]]&lt;&gt;"",Table_Styles[[#This Row],[PL Default]],""))</f>
        <v/>
      </c>
      <c r="AW234"/>
      <c r="AX234"/>
      <c r="AY234" t="str">
        <f>IF(Table_Styles[[#This Row],[BT]]&lt;&gt;"",Table_Styles[[#This Row],[BT]],IF(Table_Styles[[#This Row],[BT Default]]&lt;&gt;"",Table_Styles[[#This Row],[BT Default]],""))</f>
        <v/>
      </c>
      <c r="AZ234"/>
      <c r="BA234"/>
      <c r="BB234" t="str">
        <f>IF(Table_Styles[[#This Row],[BR]]&lt;&gt;"",Table_Styles[[#This Row],[BR]],IF(Table_Styles[[#This Row],[BR Default]]&lt;&gt;"",Table_Styles[[#This Row],[BR Default]],""))</f>
        <v/>
      </c>
      <c r="BC234"/>
      <c r="BD234"/>
      <c r="BE234" t="str">
        <f>IF(Table_Styles[[#This Row],[BB]]&lt;&gt;"",Table_Styles[[#This Row],[BB]],IF(Table_Styles[[#This Row],[BB Default]]&lt;&gt;"",Table_Styles[[#This Row],[BB Default]],""))</f>
        <v/>
      </c>
      <c r="BF234"/>
      <c r="BG234"/>
      <c r="BH234" t="str">
        <f>IF(Table_Styles[[#This Row],[BL]]&lt;&gt;"",Table_Styles[[#This Row],[BL]],IF(Table_Styles[[#This Row],[BL Default]]&lt;&gt;"",Table_Styles[[#This Row],[BL Default]],""))</f>
        <v/>
      </c>
      <c r="BI234"/>
      <c r="BJ234"/>
      <c r="BK234" t="str">
        <f>IF(Table_Styles[[#This Row],[Width]]&lt;&gt;"",Table_Styles[[#This Row],[Width]],IF(Table_Styles[[#This Row],[Width Default]]&lt;&gt;"",Table_Styles[[#This Row],[Width Default]],""))</f>
        <v/>
      </c>
      <c r="BL234"/>
      <c r="BM234"/>
      <c r="BN234" t="str">
        <f>IF(Table_Styles[[#This Row],[Height]]&lt;&gt;"",Table_Styles[[#This Row],[Height]],IF(Table_Styles[[#This Row],[Height Default]]&lt;&gt;"",Table_Styles[[#This Row],[Height Default]],""))</f>
        <v/>
      </c>
      <c r="BO234"/>
      <c r="BP234"/>
      <c r="BQ234" t="str">
        <f>IF(Table_Styles[[#This Row],[Top]]&lt;&gt;"",Table_Styles[[#This Row],[Top]],IF(Table_Styles[[#This Row],[Top Default]]&lt;&gt;"",Table_Styles[[#This Row],[Top Default]],""))</f>
        <v/>
      </c>
      <c r="BR234"/>
      <c r="BS234"/>
      <c r="BT234" t="str">
        <f>IF(Table_Styles[[#This Row],[Right]]&lt;&gt;"",Table_Styles[[#This Row],[Right]],IF(Table_Styles[[#This Row],[Right Default]]&lt;&gt;"",Table_Styles[[#This Row],[Right Default]],""))</f>
        <v/>
      </c>
      <c r="BU234"/>
      <c r="BV234"/>
      <c r="BW234" t="str">
        <f>IF(Table_Styles[[#This Row],[Bottom]]&lt;&gt;"",Table_Styles[[#This Row],[Bottom]],IF(Table_Styles[[#This Row],[Bottom Default]]&lt;&gt;"",Table_Styles[[#This Row],[Bottom Default]],""))</f>
        <v/>
      </c>
      <c r="BX234"/>
      <c r="BY234"/>
      <c r="BZ234" t="str">
        <f>IF(Table_Styles[[#This Row],[Left]]&lt;&gt;"",Table_Styles[[#This Row],[Left]],IF(Table_Styles[[#This Row],[Left Default]]&lt;&gt;"",Table_Styles[[#This Row],[Left Default]],""))</f>
        <v/>
      </c>
      <c r="CA234"/>
      <c r="CB234" t="str">
        <f>IF(AND(Table_Styles[[#This Row],[Selector]]&lt;&gt;"",Table_Styles[[#This Row],[Font Family Used]]&lt;&gt;"",Table_Styles[[#This Row],[Font Weight Used]]&lt;&gt;""),Table_Styles[[#This Row],[Font Family Used]]&amp;" "&amp;Table_Styles[[#This Row],[Font Weight Used]],"")</f>
        <v/>
      </c>
      <c r="CC234" t="str">
        <f ca="1">IF(AND(Table_Styles[[#This Row],[Selector]],COUNTIF(OFFSET(CC:CC,0,0,ROW()-1,1),"="&amp;Table_Styles[[#This Row],[Font]])=0),Table_Styles[[#This Row],[Font]],"")</f>
        <v/>
      </c>
      <c r="CD234" t="str">
        <f ca="1">IF(Table_Styles[[#This Row],[Unique Font]]&lt;&gt;"",
"{""fontFamily"":"""&amp;Table_Styles[[#This Row],[Font Family Used]]&amp;""",""fontWeight"":"&amp;Table_Styles[[#This Row],[Font Weight Used]]&amp;"}","")</f>
        <v/>
      </c>
      <c r="CE23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-25px</v>
      </c>
      <c r="CF234" t="str">
        <f>IF(AND(Table_Styles[[#This Row],[Selector]]&lt;&gt;"", Table_Styles[[#This Row],[Config Properties]]&lt;&gt;""),
Table_Styles[[#This Row],[Selector]]&amp;" { "&amp;Table_Styles[[#This Row],[Config Properties]]&amp;" }","")</f>
        <v>container-wrapper.custom-dob.custom-dob-date-check { margin-top: -25px }</v>
      </c>
      <c r="CG234" t="str">
        <f xml:space="preserve">
SUBSTITUTE(SUBSTITUTE(SUBSTITUTE(SUBSTITUTE(SUBSTITUTE(SUBSTITUTE(SUBSTITUTE(SUBSTITUTE(Table_Styles[[#This Row],[Config]],
" {","{"),
"{ ","{"),
" }","}"),
"} ","}"),
" ,",","),
", ",","),
" :",":"),
": ",":")</f>
        <v>container-wrapper.custom-dob.custom-dob-date-check{margin-top:-25px}</v>
      </c>
    </row>
    <row r="235" spans="2:85" ht="21" customHeight="1">
      <c r="B235" t="s">
        <v>690</v>
      </c>
      <c r="C235" t="s">
        <v>691</v>
      </c>
      <c r="D235"/>
      <c r="E235"/>
      <c r="F235" t="str">
        <f>IF(Table_Styles[[#This Row],[Font Family]]&lt;&gt;"",Table_Styles[[#This Row],[Font Family]],IF(Table_Styles[[#This Row],[Font Family Default]]&lt;&gt;"",Table_Styles[[#This Row],[Font Family Default]],""))</f>
        <v/>
      </c>
      <c r="G235"/>
      <c r="H235"/>
      <c r="I235" t="str">
        <f>IF(Table_Styles[[#This Row],[Font Size]]&lt;&gt;"",Table_Styles[[#This Row],[Font Size]],IF(Table_Styles[[#This Row],[Font Size Default]]&lt;&gt;"",Table_Styles[[#This Row],[Font Size Default]],""))</f>
        <v/>
      </c>
      <c r="J235"/>
      <c r="K235"/>
      <c r="L235" t="str">
        <f>IF(Table_Styles[[#This Row],[Font Weight]]&lt;&gt;"",Table_Styles[[#This Row],[Font Weight]],IF(Table_Styles[[#This Row],[Font Weight Default]]&lt;&gt;"",Table_Styles[[#This Row],[Font Weight Default]],""))</f>
        <v/>
      </c>
      <c r="M235"/>
      <c r="N235"/>
      <c r="O235" t="str">
        <f>IF(Table_Styles[[#This Row],[Colour]]&lt;&gt;"",Table_Styles[[#This Row],[Colour]],IF(Table_Styles[[#This Row],[Colour Default]]&lt;&gt;"",Table_Styles[[#This Row],[Colour Default]],""))</f>
        <v/>
      </c>
      <c r="P235"/>
      <c r="Q235"/>
      <c r="R235" t="str">
        <f>IF(Table_Styles[[#This Row],[Background]]&lt;&gt;"",Table_Styles[[#This Row],[Background]],IF(Table_Styles[[#This Row],[Background Default]]&lt;&gt;"",Table_Styles[[#This Row],[Background Default]],""))</f>
        <v/>
      </c>
      <c r="S235"/>
      <c r="T235"/>
      <c r="U235" t="str">
        <f>IF(Table_Styles[[#This Row],[Border]]&lt;&gt;"",Table_Styles[[#This Row],[Border]],IF(Table_Styles[[#This Row],[Border Default]]&lt;&gt;"",Table_Styles[[#This Row],[Border Default]],""))</f>
        <v/>
      </c>
      <c r="V235"/>
      <c r="W235"/>
      <c r="X235" t="str">
        <f>IF(Table_Styles[[#This Row],[Border Radius]]&lt;&gt;"",Table_Styles[[#This Row],[Border Radius]],IF(Table_Styles[[#This Row],[Border Radius Default]]&lt;&gt;"",Table_Styles[[#This Row],[Border Radius Default]],""))</f>
        <v/>
      </c>
      <c r="Y235"/>
      <c r="Z235"/>
      <c r="AA235" t="str">
        <f>IF(Table_Styles[[#This Row],[MT]]&lt;&gt;"",Table_Styles[[#This Row],[MT]],IF(Table_Styles[[#This Row],[MT Default]]&lt;&gt;"",Table_Styles[[#This Row],[MT Default]],""))</f>
        <v/>
      </c>
      <c r="AB235"/>
      <c r="AC235"/>
      <c r="AD235" t="str">
        <f>IF(Table_Styles[[#This Row],[MR]]&lt;&gt;"",Table_Styles[[#This Row],[MR]],IF(Table_Styles[[#This Row],[MR Default]]&lt;&gt;"",Table_Styles[[#This Row],[MR Default]],""))</f>
        <v/>
      </c>
      <c r="AE235"/>
      <c r="AF235"/>
      <c r="AG235" t="str">
        <f>IF(Table_Styles[[#This Row],[MB]]&lt;&gt;"",Table_Styles[[#This Row],[MB]],IF(Table_Styles[[#This Row],[MB Default]]&lt;&gt;"",Table_Styles[[#This Row],[MB Default]],""))</f>
        <v/>
      </c>
      <c r="AH235"/>
      <c r="AI235"/>
      <c r="AJ235" t="str">
        <f>IF(Table_Styles[[#This Row],[ML]]&lt;&gt;"",Table_Styles[[#This Row],[ML]],IF(Table_Styles[[#This Row],[ML Default]]&lt;&gt;"",Table_Styles[[#This Row],[ML Default]],""))</f>
        <v/>
      </c>
      <c r="AK235"/>
      <c r="AL235"/>
      <c r="AM235" t="str">
        <f>IF(Table_Styles[[#This Row],[PT]]&lt;&gt;"",Table_Styles[[#This Row],[PT]],IF(Table_Styles[[#This Row],[PT Default]]&lt;&gt;"",Table_Styles[[#This Row],[PT Default]],""))</f>
        <v/>
      </c>
      <c r="AN235"/>
      <c r="AO235"/>
      <c r="AP235" t="str">
        <f>IF(Table_Styles[[#This Row],[PR]]&lt;&gt;"",Table_Styles[[#This Row],[PR]],IF(Table_Styles[[#This Row],[PR Default]]&lt;&gt;"",Table_Styles[[#This Row],[PR Default]],""))</f>
        <v/>
      </c>
      <c r="AQ235"/>
      <c r="AR235"/>
      <c r="AS235" t="str">
        <f>IF(Table_Styles[[#This Row],[PB]]&lt;&gt;"",Table_Styles[[#This Row],[PB]],IF(Table_Styles[[#This Row],[PB Default]]&lt;&gt;"",Table_Styles[[#This Row],[PB Default]],""))</f>
        <v/>
      </c>
      <c r="AT235"/>
      <c r="AU235"/>
      <c r="AV235" t="str">
        <f>IF(Table_Styles[[#This Row],[PL]]&lt;&gt;"",Table_Styles[[#This Row],[PL]],IF(Table_Styles[[#This Row],[PL Default]]&lt;&gt;"",Table_Styles[[#This Row],[PL Default]],""))</f>
        <v/>
      </c>
      <c r="AW235"/>
      <c r="AX235"/>
      <c r="AY235" t="str">
        <f>IF(Table_Styles[[#This Row],[BT]]&lt;&gt;"",Table_Styles[[#This Row],[BT]],IF(Table_Styles[[#This Row],[BT Default]]&lt;&gt;"",Table_Styles[[#This Row],[BT Default]],""))</f>
        <v/>
      </c>
      <c r="AZ235"/>
      <c r="BA235"/>
      <c r="BB235" t="str">
        <f>IF(Table_Styles[[#This Row],[BR]]&lt;&gt;"",Table_Styles[[#This Row],[BR]],IF(Table_Styles[[#This Row],[BR Default]]&lt;&gt;"",Table_Styles[[#This Row],[BR Default]],""))</f>
        <v/>
      </c>
      <c r="BC235"/>
      <c r="BD235"/>
      <c r="BE235" t="str">
        <f>IF(Table_Styles[[#This Row],[BB]]&lt;&gt;"",Table_Styles[[#This Row],[BB]],IF(Table_Styles[[#This Row],[BB Default]]&lt;&gt;"",Table_Styles[[#This Row],[BB Default]],""))</f>
        <v/>
      </c>
      <c r="BF235"/>
      <c r="BG235"/>
      <c r="BH235" t="str">
        <f>IF(Table_Styles[[#This Row],[BL]]&lt;&gt;"",Table_Styles[[#This Row],[BL]],IF(Table_Styles[[#This Row],[BL Default]]&lt;&gt;"",Table_Styles[[#This Row],[BL Default]],""))</f>
        <v/>
      </c>
      <c r="BI235"/>
      <c r="BJ235"/>
      <c r="BK235" t="str">
        <f>IF(Table_Styles[[#This Row],[Width]]&lt;&gt;"",Table_Styles[[#This Row],[Width]],IF(Table_Styles[[#This Row],[Width Default]]&lt;&gt;"",Table_Styles[[#This Row],[Width Default]],""))</f>
        <v/>
      </c>
      <c r="BL235"/>
      <c r="BM235"/>
      <c r="BN235" t="str">
        <f>IF(Table_Styles[[#This Row],[Height]]&lt;&gt;"",Table_Styles[[#This Row],[Height]],IF(Table_Styles[[#This Row],[Height Default]]&lt;&gt;"",Table_Styles[[#This Row],[Height Default]],""))</f>
        <v/>
      </c>
      <c r="BO235"/>
      <c r="BP235"/>
      <c r="BQ235" t="str">
        <f>IF(Table_Styles[[#This Row],[Top]]&lt;&gt;"",Table_Styles[[#This Row],[Top]],IF(Table_Styles[[#This Row],[Top Default]]&lt;&gt;"",Table_Styles[[#This Row],[Top Default]],""))</f>
        <v/>
      </c>
      <c r="BR235"/>
      <c r="BS235"/>
      <c r="BT235" t="str">
        <f>IF(Table_Styles[[#This Row],[Right]]&lt;&gt;"",Table_Styles[[#This Row],[Right]],IF(Table_Styles[[#This Row],[Right Default]]&lt;&gt;"",Table_Styles[[#This Row],[Right Default]],""))</f>
        <v/>
      </c>
      <c r="BU235"/>
      <c r="BV235"/>
      <c r="BW235" t="str">
        <f>IF(Table_Styles[[#This Row],[Bottom]]&lt;&gt;"",Table_Styles[[#This Row],[Bottom]],IF(Table_Styles[[#This Row],[Bottom Default]]&lt;&gt;"",Table_Styles[[#This Row],[Bottom Default]],""))</f>
        <v/>
      </c>
      <c r="BX235"/>
      <c r="BY235"/>
      <c r="BZ235" t="str">
        <f>IF(Table_Styles[[#This Row],[Left]]&lt;&gt;"",Table_Styles[[#This Row],[Left]],IF(Table_Styles[[#This Row],[Left Default]]&lt;&gt;"",Table_Styles[[#This Row],[Left Default]],""))</f>
        <v/>
      </c>
      <c r="CA235"/>
      <c r="CB235" t="str">
        <f>IF(AND(Table_Styles[[#This Row],[Selector]]&lt;&gt;"",Table_Styles[[#This Row],[Font Family Used]]&lt;&gt;"",Table_Styles[[#This Row],[Font Weight Used]]&lt;&gt;""),Table_Styles[[#This Row],[Font Family Used]]&amp;" "&amp;Table_Styles[[#This Row],[Font Weight Used]],"")</f>
        <v/>
      </c>
      <c r="CC235" t="str">
        <f ca="1">IF(AND(Table_Styles[[#This Row],[Selector]],COUNTIF(OFFSET(CC:CC,0,0,ROW()-1,1),"="&amp;Table_Styles[[#This Row],[Font]])=0),Table_Styles[[#This Row],[Font]],"")</f>
        <v/>
      </c>
      <c r="CD235" t="str">
        <f ca="1">IF(Table_Styles[[#This Row],[Unique Font]]&lt;&gt;"",
"{""fontFamily"":"""&amp;Table_Styles[[#This Row],[Font Family Used]]&amp;""",""fontWeight"":"&amp;Table_Styles[[#This Row],[Font Weight Used]]&amp;"}","")</f>
        <v/>
      </c>
      <c r="CE23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35" t="str">
        <f>IF(AND(Table_Styles[[#This Row],[Selector]]&lt;&gt;"", Table_Styles[[#This Row],[Config Properties]]&lt;&gt;""),
Table_Styles[[#This Row],[Selector]]&amp;" { "&amp;Table_Styles[[#This Row],[Config Properties]]&amp;" }","")</f>
        <v/>
      </c>
      <c r="CG235" t="str">
        <f xml:space="preserve">
SUBSTITUTE(SUBSTITUTE(SUBSTITUTE(SUBSTITUTE(SUBSTITUTE(SUBSTITUTE(SUBSTITUTE(SUBSTITUTE(Table_Styles[[#This Row],[Config]],
" {","{"),
"{ ","{"),
" }","}"),
"} ","}"),
" ,",","),
", ",","),
" :",":"),
": ",":")</f>
        <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2:G688"/>
  <sheetViews>
    <sheetView zoomScale="85" zoomScaleNormal="85" workbookViewId="0">
      <selection activeCell="B2" sqref="B2"/>
    </sheetView>
  </sheetViews>
  <sheetFormatPr defaultColWidth="9.140625" defaultRowHeight="21" customHeight="1"/>
  <cols>
    <col min="1" max="1" width="9.140625" style="2" customWidth="1"/>
    <col min="2" max="2" width="36.5703125" style="2" customWidth="1"/>
    <col min="3" max="3" width="7.85546875" style="2" hidden="1" customWidth="1"/>
    <col min="4" max="4" width="24.140625" style="2" customWidth="1"/>
    <col min="5" max="5" width="215.85546875" style="2" customWidth="1"/>
    <col min="6" max="7" width="9.140625" style="2"/>
    <col min="8" max="8" width="20.7109375" style="2" customWidth="1"/>
    <col min="9" max="16384" width="9.140625" style="2"/>
  </cols>
  <sheetData>
    <row r="2" spans="2:5" ht="47.25" thickBot="1">
      <c r="B2" s="15" t="s">
        <v>149</v>
      </c>
      <c r="C2" s="15"/>
      <c r="D2" s="21"/>
      <c r="E2" s="21"/>
    </row>
    <row r="4" spans="2:5" ht="15">
      <c r="B4" t="s">
        <v>1</v>
      </c>
      <c r="C4" t="s">
        <v>2</v>
      </c>
      <c r="D4" t="s">
        <v>124</v>
      </c>
      <c r="E4" s="89" t="s">
        <v>37</v>
      </c>
    </row>
    <row r="5" spans="2:5" ht="29.25" thickBot="1">
      <c r="B5" s="13" t="s">
        <v>507</v>
      </c>
      <c r="C5" s="13" t="s">
        <v>49</v>
      </c>
      <c r="D5" s="13"/>
      <c r="E5" s="23"/>
    </row>
    <row r="6" spans="2:5" s="16" customFormat="1" ht="21" hidden="1" customHeight="1">
      <c r="B6" s="8"/>
      <c r="C6" s="8"/>
      <c r="D6" s="8"/>
      <c r="E6" s="19"/>
    </row>
    <row r="7" spans="2:5" s="16" customFormat="1" ht="21" customHeight="1">
      <c r="B7" s="8" t="s">
        <v>59</v>
      </c>
      <c r="C7" s="8"/>
      <c r="D7" s="8"/>
      <c r="E7" s="19" t="s">
        <v>692</v>
      </c>
    </row>
    <row r="8" spans="2:5" s="16" customFormat="1" ht="21" customHeight="1">
      <c r="B8" s="8" t="s">
        <v>67</v>
      </c>
      <c r="C8" s="8"/>
      <c r="D8" s="8"/>
      <c r="E8" s="19" t="s">
        <v>693</v>
      </c>
    </row>
    <row r="9" spans="2:5" s="16" customFormat="1" ht="21" customHeight="1">
      <c r="B9" s="8" t="s">
        <v>68</v>
      </c>
      <c r="C9" s="8"/>
      <c r="D9" s="8"/>
      <c r="E9" s="19" t="s">
        <v>694</v>
      </c>
    </row>
    <row r="10" spans="2:5" s="16" customFormat="1" ht="21" customHeight="1">
      <c r="B10" s="8" t="s">
        <v>52</v>
      </c>
      <c r="C10" s="8"/>
      <c r="D10" s="8"/>
      <c r="E10" s="19" t="s">
        <v>51</v>
      </c>
    </row>
    <row r="11" spans="2:5" s="16" customFormat="1" ht="21" customHeight="1">
      <c r="B11" s="8" t="s">
        <v>70</v>
      </c>
      <c r="C11" s="8"/>
      <c r="D11" s="8"/>
      <c r="E11" s="19">
        <v>3000</v>
      </c>
    </row>
    <row r="12" spans="2:5" s="16" customFormat="1" ht="21" customHeight="1">
      <c r="B12" s="8" t="s">
        <v>62</v>
      </c>
      <c r="C12" s="8"/>
      <c r="D12" s="8"/>
      <c r="E12" s="19" t="s">
        <v>695</v>
      </c>
    </row>
    <row r="13" spans="2:5" s="16" customFormat="1" ht="21" customHeight="1">
      <c r="B13" s="8" t="s">
        <v>508</v>
      </c>
      <c r="C13" s="8"/>
      <c r="D13" s="8"/>
      <c r="E13" s="35" t="s">
        <v>679</v>
      </c>
    </row>
    <row r="14" spans="2:5" s="16" customFormat="1" ht="21" customHeight="1">
      <c r="B14" s="8" t="s">
        <v>61</v>
      </c>
      <c r="C14" s="8"/>
      <c r="D14" s="8"/>
      <c r="E14" s="35" t="s">
        <v>679</v>
      </c>
    </row>
    <row r="15" spans="2:5" s="16" customFormat="1" ht="21" customHeight="1">
      <c r="B15" s="9" t="s">
        <v>60</v>
      </c>
      <c r="C15" s="8"/>
      <c r="D15" s="8"/>
      <c r="E15" s="35" t="s">
        <v>679</v>
      </c>
    </row>
    <row r="16" spans="2:5" s="16" customFormat="1" ht="21" customHeight="1">
      <c r="B16" s="8" t="s">
        <v>509</v>
      </c>
      <c r="C16" s="8"/>
      <c r="D16" s="8"/>
      <c r="E16" s="19" t="s">
        <v>696</v>
      </c>
    </row>
    <row r="17" spans="2:5" ht="29.25" thickBot="1">
      <c r="B17" s="13" t="s">
        <v>510</v>
      </c>
      <c r="C17" s="13" t="s">
        <v>49</v>
      </c>
      <c r="D17" s="13"/>
      <c r="E17" s="23"/>
    </row>
    <row r="18" spans="2:5" s="16" customFormat="1" ht="21" hidden="1" customHeight="1">
      <c r="B18" s="8"/>
      <c r="C18" s="8"/>
      <c r="D18" s="8"/>
      <c r="E18" s="19"/>
    </row>
    <row r="19" spans="2:5" s="16" customFormat="1" ht="21" customHeight="1">
      <c r="B19" s="8" t="s">
        <v>511</v>
      </c>
      <c r="C19" s="8"/>
      <c r="D19" s="8"/>
      <c r="E19" s="19" t="s">
        <v>1162</v>
      </c>
    </row>
    <row r="20" spans="2:5" s="16" customFormat="1" ht="21" customHeight="1">
      <c r="B20" s="8" t="s">
        <v>512</v>
      </c>
      <c r="C20" s="8"/>
      <c r="D20" s="8"/>
      <c r="E20" s="19" t="s">
        <v>646</v>
      </c>
    </row>
    <row r="21" spans="2:5" s="16" customFormat="1" ht="21" customHeight="1">
      <c r="B21" s="9" t="s">
        <v>678</v>
      </c>
      <c r="C21" s="8"/>
      <c r="D21" s="8"/>
      <c r="E21" s="35" t="s">
        <v>679</v>
      </c>
    </row>
    <row r="22" spans="2:5" s="16" customFormat="1" ht="21" customHeight="1">
      <c r="B22" s="8" t="s">
        <v>1136</v>
      </c>
      <c r="C22" s="8"/>
      <c r="D22" s="8"/>
      <c r="E22" s="19" t="s">
        <v>1138</v>
      </c>
    </row>
    <row r="23" spans="2:5" ht="29.25" thickBot="1">
      <c r="B23" s="13" t="s">
        <v>329</v>
      </c>
      <c r="C23" s="13" t="s">
        <v>49</v>
      </c>
      <c r="D23" s="13"/>
      <c r="E23" s="23"/>
    </row>
    <row r="24" spans="2:5" s="16" customFormat="1" ht="18.75" hidden="1" customHeight="1">
      <c r="B24" s="8"/>
      <c r="C24" s="8"/>
      <c r="D24" s="8"/>
      <c r="E24" s="19"/>
    </row>
    <row r="25" spans="2:5" s="16" customFormat="1" ht="21" customHeight="1">
      <c r="B25" s="9" t="s">
        <v>513</v>
      </c>
      <c r="C25" s="8"/>
      <c r="D25" s="8"/>
      <c r="E25" s="35" t="s">
        <v>514</v>
      </c>
    </row>
    <row r="26" spans="2:5" s="16" customFormat="1" ht="21" customHeight="1">
      <c r="B26" s="8" t="s">
        <v>515</v>
      </c>
      <c r="C26" s="8"/>
      <c r="D26" s="8"/>
      <c r="E26" s="35" t="s">
        <v>516</v>
      </c>
    </row>
    <row r="27" spans="2:5" s="16" customFormat="1" ht="21" customHeight="1">
      <c r="B27" s="8" t="s">
        <v>517</v>
      </c>
      <c r="C27" s="8"/>
      <c r="D27" s="8"/>
      <c r="E27" s="79" t="s">
        <v>642</v>
      </c>
    </row>
    <row r="28" spans="2:5" s="16" customFormat="1" ht="21" customHeight="1">
      <c r="B28" s="8" t="s">
        <v>649</v>
      </c>
      <c r="C28" s="8"/>
      <c r="D28" s="8"/>
      <c r="E28" s="35" t="s">
        <v>518</v>
      </c>
    </row>
    <row r="29" spans="2:5" s="16" customFormat="1" ht="21" customHeight="1">
      <c r="B29" s="8" t="s">
        <v>650</v>
      </c>
      <c r="C29" s="8"/>
      <c r="D29" s="8"/>
      <c r="E29" s="19" t="s">
        <v>664</v>
      </c>
    </row>
    <row r="30" spans="2:5" s="16" customFormat="1" ht="21" customHeight="1">
      <c r="B30" s="8" t="s">
        <v>651</v>
      </c>
      <c r="C30" s="8"/>
      <c r="D30" s="8"/>
      <c r="E30" s="35" t="s">
        <v>665</v>
      </c>
    </row>
    <row r="31" spans="2:5" s="16" customFormat="1" ht="21" customHeight="1">
      <c r="B31" s="8" t="s">
        <v>652</v>
      </c>
      <c r="C31" s="8"/>
      <c r="D31" s="8"/>
      <c r="E31" s="35" t="s">
        <v>666</v>
      </c>
    </row>
    <row r="32" spans="2:5" s="16" customFormat="1" ht="21" customHeight="1">
      <c r="B32" s="8" t="s">
        <v>653</v>
      </c>
      <c r="C32" s="8"/>
      <c r="D32" s="8"/>
      <c r="E32" s="19" t="s">
        <v>519</v>
      </c>
    </row>
    <row r="33" spans="2:5" s="16" customFormat="1" ht="21" customHeight="1">
      <c r="B33" s="8" t="s">
        <v>654</v>
      </c>
      <c r="C33" s="8"/>
      <c r="D33" s="8"/>
      <c r="E33" s="35" t="s">
        <v>520</v>
      </c>
    </row>
    <row r="34" spans="2:5" s="16" customFormat="1" ht="21" customHeight="1">
      <c r="B34" s="8" t="s">
        <v>655</v>
      </c>
      <c r="C34" s="8"/>
      <c r="D34" s="8"/>
      <c r="E34" s="35" t="s">
        <v>521</v>
      </c>
    </row>
    <row r="35" spans="2:5" s="16" customFormat="1" ht="21" customHeight="1">
      <c r="B35" s="8" t="s">
        <v>656</v>
      </c>
      <c r="C35" s="8"/>
      <c r="D35" s="8"/>
      <c r="E35" s="19" t="s">
        <v>522</v>
      </c>
    </row>
    <row r="36" spans="2:5" s="16" customFormat="1" ht="21" customHeight="1">
      <c r="B36" s="8" t="s">
        <v>657</v>
      </c>
      <c r="C36" s="8"/>
      <c r="D36" s="8"/>
      <c r="E36" s="35" t="s">
        <v>667</v>
      </c>
    </row>
    <row r="37" spans="2:5" s="16" customFormat="1" ht="21" customHeight="1">
      <c r="B37" s="9" t="s">
        <v>658</v>
      </c>
      <c r="C37" s="8"/>
      <c r="D37" s="8"/>
      <c r="E37" s="35" t="s">
        <v>521</v>
      </c>
    </row>
    <row r="38" spans="2:5" s="16" customFormat="1" ht="21" customHeight="1">
      <c r="B38" s="9" t="s">
        <v>659</v>
      </c>
      <c r="C38" s="8"/>
      <c r="D38" s="8"/>
      <c r="E38" s="35" t="s">
        <v>522</v>
      </c>
    </row>
    <row r="39" spans="2:5" s="16" customFormat="1" ht="21" customHeight="1">
      <c r="B39" s="9" t="s">
        <v>660</v>
      </c>
      <c r="C39" s="8"/>
      <c r="D39" s="8"/>
      <c r="E39" s="35" t="s">
        <v>668</v>
      </c>
    </row>
    <row r="40" spans="2:5" s="16" customFormat="1" ht="21" customHeight="1">
      <c r="B40" s="9" t="s">
        <v>661</v>
      </c>
      <c r="C40" s="8"/>
      <c r="D40" s="8"/>
      <c r="E40" s="35" t="s">
        <v>521</v>
      </c>
    </row>
    <row r="41" spans="2:5" s="16" customFormat="1" ht="21" customHeight="1">
      <c r="B41" s="9" t="s">
        <v>662</v>
      </c>
      <c r="C41" s="8"/>
      <c r="D41" s="8"/>
      <c r="E41" s="35" t="s">
        <v>522</v>
      </c>
    </row>
    <row r="42" spans="2:5" s="16" customFormat="1" ht="21" customHeight="1">
      <c r="B42" s="9" t="s">
        <v>663</v>
      </c>
      <c r="C42" s="8"/>
      <c r="D42" s="8"/>
      <c r="E42" s="35" t="s">
        <v>669</v>
      </c>
    </row>
    <row r="43" spans="2:5" s="16" customFormat="1" ht="21" customHeight="1">
      <c r="B43" s="9" t="s">
        <v>997</v>
      </c>
      <c r="C43" s="8"/>
      <c r="D43" s="8"/>
      <c r="E43" s="19" t="s">
        <v>832</v>
      </c>
    </row>
    <row r="44" spans="2:5" s="16" customFormat="1" ht="21" customHeight="1">
      <c r="B44" s="9" t="s">
        <v>998</v>
      </c>
      <c r="C44" s="8"/>
      <c r="D44" s="8"/>
      <c r="E44" s="19" t="s">
        <v>833</v>
      </c>
    </row>
    <row r="45" spans="2:5" s="16" customFormat="1" ht="21" customHeight="1">
      <c r="B45" s="138" t="s">
        <v>999</v>
      </c>
      <c r="C45" s="8"/>
      <c r="D45" s="8"/>
      <c r="E45" s="19" t="s">
        <v>834</v>
      </c>
    </row>
    <row r="46" spans="2:5" s="16" customFormat="1" ht="21" customHeight="1">
      <c r="B46" s="138" t="s">
        <v>1000</v>
      </c>
      <c r="C46" s="8"/>
      <c r="D46" s="8"/>
      <c r="E46" s="114" t="s">
        <v>836</v>
      </c>
    </row>
    <row r="47" spans="2:5" s="16" customFormat="1" ht="21" customHeight="1">
      <c r="B47" s="138" t="s">
        <v>1001</v>
      </c>
      <c r="C47" s="8"/>
      <c r="D47" s="8"/>
      <c r="E47" s="19" t="s">
        <v>1038</v>
      </c>
    </row>
    <row r="48" spans="2:5" s="16" customFormat="1" ht="21" customHeight="1">
      <c r="B48" s="138" t="s">
        <v>1002</v>
      </c>
      <c r="C48" s="8"/>
      <c r="D48" s="8"/>
      <c r="E48" s="19" t="s">
        <v>523</v>
      </c>
    </row>
    <row r="49" spans="2:5" s="16" customFormat="1" ht="21" customHeight="1">
      <c r="B49" s="138" t="s">
        <v>1003</v>
      </c>
      <c r="C49" s="8"/>
      <c r="D49" s="8"/>
      <c r="E49" s="19" t="s">
        <v>835</v>
      </c>
    </row>
    <row r="50" spans="2:5" s="16" customFormat="1" ht="21" customHeight="1">
      <c r="B50" s="138" t="s">
        <v>1004</v>
      </c>
      <c r="C50" s="8"/>
      <c r="D50" s="8"/>
      <c r="E50" s="114" t="s">
        <v>836</v>
      </c>
    </row>
    <row r="51" spans="2:5" s="16" customFormat="1" ht="21" customHeight="1">
      <c r="B51" s="9" t="s">
        <v>1005</v>
      </c>
      <c r="C51" s="8"/>
      <c r="D51" s="8"/>
      <c r="E51" s="19" t="s">
        <v>527</v>
      </c>
    </row>
    <row r="52" spans="2:5" s="16" customFormat="1" ht="21" customHeight="1">
      <c r="B52" s="9" t="s">
        <v>1006</v>
      </c>
      <c r="C52" s="8"/>
      <c r="D52" s="8"/>
      <c r="E52" s="19" t="s">
        <v>528</v>
      </c>
    </row>
    <row r="53" spans="2:5" s="16" customFormat="1" ht="21" customHeight="1">
      <c r="B53" s="9" t="s">
        <v>1007</v>
      </c>
      <c r="C53" s="8"/>
      <c r="D53" s="8"/>
      <c r="E53" s="91" t="s">
        <v>529</v>
      </c>
    </row>
    <row r="54" spans="2:5" s="16" customFormat="1" ht="21" customHeight="1">
      <c r="B54" s="9" t="s">
        <v>1008</v>
      </c>
      <c r="C54" s="8"/>
      <c r="D54" s="8"/>
      <c r="E54" s="91" t="s">
        <v>530</v>
      </c>
    </row>
    <row r="55" spans="2:5" s="16" customFormat="1" ht="21" customHeight="1">
      <c r="B55" s="9" t="s">
        <v>1009</v>
      </c>
      <c r="C55" s="8"/>
      <c r="D55" s="8"/>
      <c r="E55" s="19" t="s">
        <v>525</v>
      </c>
    </row>
    <row r="56" spans="2:5" s="16" customFormat="1" ht="21" customHeight="1">
      <c r="B56" s="9" t="s">
        <v>1010</v>
      </c>
      <c r="C56" s="8"/>
      <c r="D56" s="8"/>
      <c r="E56" s="19" t="s">
        <v>531</v>
      </c>
    </row>
    <row r="57" spans="2:5" s="16" customFormat="1" ht="21" customHeight="1">
      <c r="B57" s="9" t="s">
        <v>1011</v>
      </c>
      <c r="C57" s="8"/>
      <c r="D57" s="8"/>
      <c r="E57" s="91" t="s">
        <v>526</v>
      </c>
    </row>
    <row r="58" spans="2:5" s="16" customFormat="1" ht="21" customHeight="1">
      <c r="B58" s="9" t="s">
        <v>1012</v>
      </c>
      <c r="C58" s="8"/>
      <c r="D58" s="8"/>
      <c r="E58" s="91" t="s">
        <v>524</v>
      </c>
    </row>
    <row r="59" spans="2:5" s="16" customFormat="1" ht="21" customHeight="1">
      <c r="B59" s="9" t="s">
        <v>830</v>
      </c>
      <c r="C59" s="8"/>
      <c r="D59" s="8"/>
      <c r="E59" s="35" t="s">
        <v>1013</v>
      </c>
    </row>
    <row r="60" spans="2:5" s="16" customFormat="1" ht="21" customHeight="1">
      <c r="B60" s="9" t="s">
        <v>831</v>
      </c>
      <c r="C60" s="8"/>
      <c r="D60" s="8"/>
      <c r="E60" s="35" t="s">
        <v>1014</v>
      </c>
    </row>
    <row r="61" spans="2:5" s="16" customFormat="1" ht="21" customHeight="1">
      <c r="B61" s="139" t="s">
        <v>759</v>
      </c>
      <c r="C61" s="8"/>
      <c r="D61" s="8"/>
      <c r="E61" s="35" t="s">
        <v>1017</v>
      </c>
    </row>
    <row r="62" spans="2:5" s="16" customFormat="1" ht="21" customHeight="1">
      <c r="B62" s="138" t="s">
        <v>949</v>
      </c>
      <c r="C62" s="8"/>
      <c r="D62" s="8"/>
      <c r="E62" s="35" t="s">
        <v>1015</v>
      </c>
    </row>
    <row r="63" spans="2:5" s="16" customFormat="1" ht="21" customHeight="1">
      <c r="B63" s="138" t="s">
        <v>950</v>
      </c>
      <c r="C63" s="8"/>
      <c r="D63" s="8"/>
      <c r="E63" s="35" t="s">
        <v>1014</v>
      </c>
    </row>
    <row r="64" spans="2:5" s="16" customFormat="1" ht="21" customHeight="1">
      <c r="B64" s="139" t="s">
        <v>761</v>
      </c>
      <c r="C64" s="8"/>
      <c r="D64" s="8"/>
      <c r="E64" s="35" t="s">
        <v>1016</v>
      </c>
    </row>
    <row r="65" spans="2:5" s="16" customFormat="1" ht="21" customHeight="1">
      <c r="B65" s="9" t="s">
        <v>1267</v>
      </c>
      <c r="C65" s="8"/>
      <c r="D65" s="8"/>
      <c r="E65" s="35" t="s">
        <v>666</v>
      </c>
    </row>
    <row r="66" spans="2:5" s="16" customFormat="1" ht="21" customHeight="1">
      <c r="B66" s="9" t="s">
        <v>1268</v>
      </c>
      <c r="C66" s="8"/>
      <c r="D66" s="8"/>
      <c r="E66" s="19" t="s">
        <v>519</v>
      </c>
    </row>
    <row r="67" spans="2:5" s="16" customFormat="1" ht="21" customHeight="1">
      <c r="B67" s="9" t="s">
        <v>1269</v>
      </c>
      <c r="C67" s="8"/>
      <c r="D67" s="8"/>
      <c r="E67" s="35" t="s">
        <v>520</v>
      </c>
    </row>
    <row r="68" spans="2:5" s="16" customFormat="1" ht="21" customHeight="1">
      <c r="B68" s="9" t="s">
        <v>958</v>
      </c>
      <c r="C68" s="8"/>
      <c r="D68" s="8"/>
      <c r="E68" s="35" t="s">
        <v>961</v>
      </c>
    </row>
    <row r="69" spans="2:5" s="16" customFormat="1" ht="21" customHeight="1">
      <c r="B69" s="9" t="s">
        <v>959</v>
      </c>
      <c r="C69" s="8"/>
      <c r="D69" s="8"/>
      <c r="E69" s="35" t="s">
        <v>807</v>
      </c>
    </row>
    <row r="70" spans="2:5" s="16" customFormat="1" ht="21" customHeight="1">
      <c r="B70" s="9" t="s">
        <v>960</v>
      </c>
      <c r="C70" s="8"/>
      <c r="D70" s="8"/>
      <c r="E70" s="35" t="s">
        <v>962</v>
      </c>
    </row>
    <row r="71" spans="2:5" s="16" customFormat="1" ht="21" customHeight="1">
      <c r="B71" s="8" t="s">
        <v>1159</v>
      </c>
      <c r="C71" s="8"/>
      <c r="D71" s="8"/>
      <c r="E71" s="19" t="s">
        <v>1280</v>
      </c>
    </row>
    <row r="72" spans="2:5" s="16" customFormat="1" ht="21" customHeight="1">
      <c r="B72" s="8" t="s">
        <v>34</v>
      </c>
      <c r="C72" s="8"/>
      <c r="D72" s="8"/>
      <c r="E72" s="19" t="s">
        <v>532</v>
      </c>
    </row>
    <row r="73" spans="2:5" s="16" customFormat="1" ht="21" customHeight="1" thickBot="1">
      <c r="B73" s="106" t="s">
        <v>1081</v>
      </c>
      <c r="C73" s="106" t="s">
        <v>49</v>
      </c>
      <c r="D73" s="106"/>
      <c r="E73" s="46"/>
    </row>
    <row r="74" spans="2:5" s="16" customFormat="1" ht="21" hidden="1" customHeight="1">
      <c r="B74"/>
      <c r="C74"/>
      <c r="D74"/>
      <c r="E74"/>
    </row>
    <row r="75" spans="2:5" s="16" customFormat="1" ht="21" customHeight="1">
      <c r="B75" s="9" t="s">
        <v>513</v>
      </c>
      <c r="C75" s="8"/>
      <c r="D75" s="8"/>
      <c r="E75" s="35" t="s">
        <v>514</v>
      </c>
    </row>
    <row r="76" spans="2:5" s="16" customFormat="1" ht="21" customHeight="1">
      <c r="B76" s="8" t="s">
        <v>515</v>
      </c>
      <c r="C76" s="8"/>
      <c r="D76" s="8"/>
      <c r="E76" s="35" t="s">
        <v>516</v>
      </c>
    </row>
    <row r="77" spans="2:5" s="16" customFormat="1" ht="21" customHeight="1">
      <c r="B77" s="8" t="s">
        <v>517</v>
      </c>
      <c r="C77" s="8"/>
      <c r="D77" s="8"/>
      <c r="E77" s="79" t="s">
        <v>642</v>
      </c>
    </row>
    <row r="78" spans="2:5" s="16" customFormat="1" ht="21" customHeight="1">
      <c r="B78" s="8" t="s">
        <v>649</v>
      </c>
      <c r="C78" s="8"/>
      <c r="D78" s="8"/>
      <c r="E78" s="35" t="s">
        <v>518</v>
      </c>
    </row>
    <row r="79" spans="2:5" s="16" customFormat="1" ht="21" customHeight="1">
      <c r="B79" s="8" t="s">
        <v>650</v>
      </c>
      <c r="C79" s="8"/>
      <c r="D79" s="8"/>
      <c r="E79" s="19" t="s">
        <v>664</v>
      </c>
    </row>
    <row r="80" spans="2:5" s="16" customFormat="1" ht="21" customHeight="1">
      <c r="B80" s="8" t="s">
        <v>651</v>
      </c>
      <c r="C80" s="8"/>
      <c r="D80" s="8"/>
      <c r="E80" s="35" t="s">
        <v>665</v>
      </c>
    </row>
    <row r="81" spans="2:5" s="16" customFormat="1" ht="21" customHeight="1">
      <c r="B81" s="8" t="s">
        <v>652</v>
      </c>
      <c r="C81" s="8"/>
      <c r="D81" s="8"/>
      <c r="E81" s="35" t="s">
        <v>666</v>
      </c>
    </row>
    <row r="82" spans="2:5" s="16" customFormat="1" ht="21" customHeight="1">
      <c r="B82" s="8" t="s">
        <v>653</v>
      </c>
      <c r="C82" s="8"/>
      <c r="D82" s="8"/>
      <c r="E82" s="19" t="s">
        <v>519</v>
      </c>
    </row>
    <row r="83" spans="2:5" s="16" customFormat="1" ht="21" customHeight="1">
      <c r="B83" s="8" t="s">
        <v>654</v>
      </c>
      <c r="C83" s="8"/>
      <c r="D83" s="8"/>
      <c r="E83" s="35" t="s">
        <v>520</v>
      </c>
    </row>
    <row r="84" spans="2:5" s="16" customFormat="1" ht="21" customHeight="1">
      <c r="B84" s="8" t="s">
        <v>655</v>
      </c>
      <c r="C84" s="8"/>
      <c r="D84" s="8"/>
      <c r="E84" s="35" t="s">
        <v>521</v>
      </c>
    </row>
    <row r="85" spans="2:5" s="16" customFormat="1" ht="21" customHeight="1">
      <c r="B85" s="8" t="s">
        <v>656</v>
      </c>
      <c r="C85" s="8"/>
      <c r="D85" s="8"/>
      <c r="E85" s="19" t="s">
        <v>522</v>
      </c>
    </row>
    <row r="86" spans="2:5" s="16" customFormat="1" ht="21" customHeight="1">
      <c r="B86" s="8" t="s">
        <v>657</v>
      </c>
      <c r="C86" s="8"/>
      <c r="D86" s="8"/>
      <c r="E86" s="35" t="s">
        <v>520</v>
      </c>
    </row>
    <row r="87" spans="2:5" s="16" customFormat="1" ht="21" customHeight="1">
      <c r="B87" s="9" t="s">
        <v>658</v>
      </c>
      <c r="C87" s="8"/>
      <c r="D87" s="8"/>
      <c r="E87" s="35" t="s">
        <v>521</v>
      </c>
    </row>
    <row r="88" spans="2:5" s="16" customFormat="1" ht="21" customHeight="1">
      <c r="B88" s="9" t="s">
        <v>659</v>
      </c>
      <c r="C88" s="8"/>
      <c r="D88" s="8"/>
      <c r="E88" s="35" t="s">
        <v>522</v>
      </c>
    </row>
    <row r="89" spans="2:5" s="16" customFormat="1" ht="21" customHeight="1">
      <c r="B89" s="9" t="s">
        <v>660</v>
      </c>
      <c r="C89" s="8"/>
      <c r="D89" s="8"/>
      <c r="E89" s="35" t="s">
        <v>520</v>
      </c>
    </row>
    <row r="90" spans="2:5" s="16" customFormat="1" ht="21" customHeight="1">
      <c r="B90" s="9" t="s">
        <v>661</v>
      </c>
      <c r="C90" s="8"/>
      <c r="D90" s="8"/>
      <c r="E90" s="35" t="s">
        <v>521</v>
      </c>
    </row>
    <row r="91" spans="2:5" s="16" customFormat="1" ht="21" customHeight="1">
      <c r="B91" s="9" t="s">
        <v>662</v>
      </c>
      <c r="C91" s="8"/>
      <c r="D91" s="8"/>
      <c r="E91" s="35" t="s">
        <v>522</v>
      </c>
    </row>
    <row r="92" spans="2:5" s="16" customFormat="1" ht="21" customHeight="1">
      <c r="B92" s="9" t="s">
        <v>663</v>
      </c>
      <c r="C92" s="8"/>
      <c r="D92" s="8"/>
      <c r="E92" s="35" t="s">
        <v>669</v>
      </c>
    </row>
    <row r="93" spans="2:5" s="16" customFormat="1" ht="21" customHeight="1">
      <c r="B93" s="9" t="s">
        <v>1073</v>
      </c>
      <c r="C93" s="8"/>
      <c r="D93" s="8"/>
      <c r="E93" t="s">
        <v>1072</v>
      </c>
    </row>
    <row r="94" spans="2:5" s="16" customFormat="1" ht="21" customHeight="1">
      <c r="B94" s="9" t="s">
        <v>1075</v>
      </c>
      <c r="C94" s="8"/>
      <c r="D94" s="8"/>
      <c r="E94" t="s">
        <v>1071</v>
      </c>
    </row>
    <row r="95" spans="2:5" s="16" customFormat="1" ht="21" customHeight="1">
      <c r="B95" s="9" t="s">
        <v>1074</v>
      </c>
      <c r="C95" s="8"/>
      <c r="D95" s="8"/>
      <c r="E95" t="s">
        <v>1079</v>
      </c>
    </row>
    <row r="96" spans="2:5" s="16" customFormat="1" ht="21" customHeight="1">
      <c r="B96" s="9" t="s">
        <v>1076</v>
      </c>
      <c r="C96" s="8"/>
      <c r="D96" s="8"/>
      <c r="E96" s="35" t="s">
        <v>1080</v>
      </c>
    </row>
    <row r="97" spans="2:5" s="16" customFormat="1" ht="21" customHeight="1">
      <c r="B97" s="9" t="s">
        <v>1078</v>
      </c>
      <c r="C97" s="8"/>
      <c r="D97" s="8"/>
      <c r="E97" s="35" t="s">
        <v>522</v>
      </c>
    </row>
    <row r="98" spans="2:5" s="16" customFormat="1" ht="21" customHeight="1">
      <c r="B98" s="9" t="s">
        <v>1077</v>
      </c>
      <c r="C98" s="8"/>
      <c r="D98" s="8"/>
      <c r="E98" s="35" t="s">
        <v>1079</v>
      </c>
    </row>
    <row r="99" spans="2:5" s="16" customFormat="1" ht="21" customHeight="1">
      <c r="B99" s="9" t="s">
        <v>997</v>
      </c>
      <c r="C99" s="8"/>
      <c r="D99" s="8"/>
      <c r="E99" s="19" t="s">
        <v>832</v>
      </c>
    </row>
    <row r="100" spans="2:5" s="16" customFormat="1" ht="21" customHeight="1">
      <c r="B100" s="9" t="s">
        <v>998</v>
      </c>
      <c r="C100" s="8"/>
      <c r="D100" s="8"/>
      <c r="E100" s="19" t="s">
        <v>833</v>
      </c>
    </row>
    <row r="101" spans="2:5" s="16" customFormat="1" ht="21" customHeight="1">
      <c r="B101" s="138" t="s">
        <v>999</v>
      </c>
      <c r="C101" s="8"/>
      <c r="D101" s="8"/>
      <c r="E101" s="19" t="s">
        <v>834</v>
      </c>
    </row>
    <row r="102" spans="2:5" s="16" customFormat="1" ht="21" customHeight="1">
      <c r="B102" s="138" t="s">
        <v>1000</v>
      </c>
      <c r="C102" s="8"/>
      <c r="D102" s="8"/>
      <c r="E102" s="114" t="s">
        <v>836</v>
      </c>
    </row>
    <row r="103" spans="2:5" s="16" customFormat="1" ht="21" customHeight="1">
      <c r="B103" s="138" t="s">
        <v>1001</v>
      </c>
      <c r="C103" s="8"/>
      <c r="D103" s="8"/>
      <c r="E103" s="19" t="s">
        <v>1038</v>
      </c>
    </row>
    <row r="104" spans="2:5" s="16" customFormat="1" ht="21" customHeight="1">
      <c r="B104" s="138" t="s">
        <v>1002</v>
      </c>
      <c r="C104" s="8"/>
      <c r="D104" s="8"/>
      <c r="E104" s="19" t="s">
        <v>523</v>
      </c>
    </row>
    <row r="105" spans="2:5" s="16" customFormat="1" ht="21" customHeight="1">
      <c r="B105" s="138" t="s">
        <v>1003</v>
      </c>
      <c r="C105" s="8"/>
      <c r="D105" s="8"/>
      <c r="E105" s="19" t="s">
        <v>835</v>
      </c>
    </row>
    <row r="106" spans="2:5" s="16" customFormat="1" ht="21" customHeight="1">
      <c r="B106" s="138" t="s">
        <v>1004</v>
      </c>
      <c r="C106" s="8"/>
      <c r="D106" s="8"/>
      <c r="E106" s="114" t="s">
        <v>836</v>
      </c>
    </row>
    <row r="107" spans="2:5" s="16" customFormat="1" ht="21" customHeight="1">
      <c r="B107" s="9" t="s">
        <v>1005</v>
      </c>
      <c r="C107" s="8"/>
      <c r="D107" s="8"/>
      <c r="E107" s="19" t="s">
        <v>527</v>
      </c>
    </row>
    <row r="108" spans="2:5" s="16" customFormat="1" ht="21" customHeight="1">
      <c r="B108" s="9" t="s">
        <v>1006</v>
      </c>
      <c r="C108" s="8"/>
      <c r="D108" s="8"/>
      <c r="E108" s="19" t="s">
        <v>528</v>
      </c>
    </row>
    <row r="109" spans="2:5" s="16" customFormat="1" ht="21" customHeight="1">
      <c r="B109" s="9" t="s">
        <v>1007</v>
      </c>
      <c r="C109" s="8"/>
      <c r="D109" s="8"/>
      <c r="E109" s="91" t="s">
        <v>529</v>
      </c>
    </row>
    <row r="110" spans="2:5" s="16" customFormat="1" ht="21" customHeight="1">
      <c r="B110" s="9" t="s">
        <v>1008</v>
      </c>
      <c r="C110" s="8"/>
      <c r="D110" s="8"/>
      <c r="E110" s="91" t="s">
        <v>530</v>
      </c>
    </row>
    <row r="111" spans="2:5" s="16" customFormat="1" ht="21" customHeight="1">
      <c r="B111" s="9" t="s">
        <v>1009</v>
      </c>
      <c r="C111" s="8"/>
      <c r="D111" s="8"/>
      <c r="E111" s="19" t="s">
        <v>525</v>
      </c>
    </row>
    <row r="112" spans="2:5" s="16" customFormat="1" ht="21" customHeight="1">
      <c r="B112" s="9" t="s">
        <v>1010</v>
      </c>
      <c r="C112" s="8"/>
      <c r="D112" s="8"/>
      <c r="E112" s="19" t="s">
        <v>531</v>
      </c>
    </row>
    <row r="113" spans="2:5" s="16" customFormat="1" ht="21" customHeight="1">
      <c r="B113" s="9" t="s">
        <v>1011</v>
      </c>
      <c r="C113" s="8"/>
      <c r="D113" s="8"/>
      <c r="E113" s="91" t="s">
        <v>526</v>
      </c>
    </row>
    <row r="114" spans="2:5" s="16" customFormat="1" ht="21" customHeight="1">
      <c r="B114" s="9" t="s">
        <v>1012</v>
      </c>
      <c r="C114" s="8"/>
      <c r="D114" s="8"/>
      <c r="E114" s="91" t="s">
        <v>524</v>
      </c>
    </row>
    <row r="115" spans="2:5" s="16" customFormat="1" ht="21" customHeight="1">
      <c r="B115" s="9" t="s">
        <v>830</v>
      </c>
      <c r="C115" s="8"/>
      <c r="D115" s="8"/>
      <c r="E115" s="35" t="s">
        <v>1013</v>
      </c>
    </row>
    <row r="116" spans="2:5" s="16" customFormat="1" ht="21" customHeight="1">
      <c r="B116" s="9" t="s">
        <v>831</v>
      </c>
      <c r="C116" s="8"/>
      <c r="D116" s="8"/>
      <c r="E116" s="35" t="s">
        <v>1014</v>
      </c>
    </row>
    <row r="117" spans="2:5" s="16" customFormat="1" ht="21" customHeight="1">
      <c r="B117" s="139" t="s">
        <v>759</v>
      </c>
      <c r="C117" s="8"/>
      <c r="D117" s="8"/>
      <c r="E117" s="35" t="s">
        <v>1017</v>
      </c>
    </row>
    <row r="118" spans="2:5" s="16" customFormat="1" ht="21" customHeight="1">
      <c r="B118" s="138" t="s">
        <v>949</v>
      </c>
      <c r="C118" s="8"/>
      <c r="D118" s="8"/>
      <c r="E118" s="35" t="s">
        <v>1015</v>
      </c>
    </row>
    <row r="119" spans="2:5" s="16" customFormat="1" ht="21" customHeight="1">
      <c r="B119" s="138" t="s">
        <v>950</v>
      </c>
      <c r="C119" s="8"/>
      <c r="D119" s="8"/>
      <c r="E119" s="35" t="s">
        <v>1014</v>
      </c>
    </row>
    <row r="120" spans="2:5" s="16" customFormat="1" ht="21" customHeight="1">
      <c r="B120" s="139" t="s">
        <v>761</v>
      </c>
      <c r="C120" s="8"/>
      <c r="D120" s="8"/>
      <c r="E120" s="35" t="s">
        <v>1016</v>
      </c>
    </row>
    <row r="121" spans="2:5" s="16" customFormat="1" ht="21" customHeight="1">
      <c r="B121" s="9" t="s">
        <v>1267</v>
      </c>
      <c r="C121" s="8"/>
      <c r="D121" s="8"/>
      <c r="E121" s="35" t="s">
        <v>666</v>
      </c>
    </row>
    <row r="122" spans="2:5" s="16" customFormat="1" ht="21" customHeight="1">
      <c r="B122" s="9" t="s">
        <v>1268</v>
      </c>
      <c r="C122" s="8"/>
      <c r="D122" s="8"/>
      <c r="E122" s="19" t="s">
        <v>519</v>
      </c>
    </row>
    <row r="123" spans="2:5" s="16" customFormat="1" ht="21" customHeight="1">
      <c r="B123" s="9" t="s">
        <v>1269</v>
      </c>
      <c r="C123" s="8"/>
      <c r="D123" s="8"/>
      <c r="E123" s="35" t="s">
        <v>520</v>
      </c>
    </row>
    <row r="124" spans="2:5" s="16" customFormat="1" ht="21" customHeight="1">
      <c r="B124" s="9" t="s">
        <v>958</v>
      </c>
      <c r="C124" s="8"/>
      <c r="D124" s="8"/>
      <c r="E124" s="35" t="s">
        <v>961</v>
      </c>
    </row>
    <row r="125" spans="2:5" s="16" customFormat="1" ht="21" customHeight="1">
      <c r="B125" s="9" t="s">
        <v>959</v>
      </c>
      <c r="C125" s="8"/>
      <c r="D125" s="8"/>
      <c r="E125" s="35" t="s">
        <v>807</v>
      </c>
    </row>
    <row r="126" spans="2:5" s="16" customFormat="1" ht="21" customHeight="1">
      <c r="B126" s="9" t="s">
        <v>960</v>
      </c>
      <c r="C126" s="8"/>
      <c r="D126" s="8"/>
      <c r="E126" s="35" t="s">
        <v>962</v>
      </c>
    </row>
    <row r="127" spans="2:5" s="16" customFormat="1" ht="21" customHeight="1">
      <c r="B127" s="8" t="s">
        <v>34</v>
      </c>
      <c r="C127" s="8"/>
      <c r="D127" s="8"/>
      <c r="E127" s="19" t="s">
        <v>532</v>
      </c>
    </row>
    <row r="128" spans="2:5" s="16" customFormat="1" ht="21.75" thickBot="1">
      <c r="B128" s="106" t="s">
        <v>1082</v>
      </c>
      <c r="C128" s="106" t="s">
        <v>49</v>
      </c>
      <c r="D128" s="106"/>
      <c r="E128" s="46"/>
    </row>
    <row r="129" spans="2:5" s="16" customFormat="1" ht="21" hidden="1" customHeight="1">
      <c r="B129" s="8"/>
      <c r="C129" s="8"/>
      <c r="D129" s="8"/>
      <c r="E129" s="19"/>
    </row>
    <row r="130" spans="2:5" s="16" customFormat="1" ht="21" customHeight="1">
      <c r="B130" s="9" t="s">
        <v>513</v>
      </c>
      <c r="C130" s="8"/>
      <c r="D130" s="8"/>
      <c r="E130" s="19" t="str">
        <f>E75</f>
        <v>Answer a few simple questions to get an instant quote online.</v>
      </c>
    </row>
    <row r="131" spans="2:5" s="16" customFormat="1" ht="21" customHeight="1">
      <c r="B131" s="8" t="s">
        <v>515</v>
      </c>
      <c r="C131" s="8"/>
      <c r="D131" s="8"/>
      <c r="E131" s="19" t="str">
        <f>E76</f>
        <v>Need Assistance?</v>
      </c>
    </row>
    <row r="132" spans="2:5" s="16" customFormat="1" ht="21" customHeight="1">
      <c r="B132" s="8" t="s">
        <v>517</v>
      </c>
      <c r="C132" s="8"/>
      <c r="D132" s="8"/>
      <c r="E132" s="19" t="str">
        <f>E77</f>
        <v>Call 13 13 13 (Weekdays 8:30am-5:30pm)</v>
      </c>
    </row>
    <row r="133" spans="2:5" s="16" customFormat="1" ht="21" customHeight="1">
      <c r="B133" s="8" t="s">
        <v>649</v>
      </c>
      <c r="C133" s="8"/>
      <c r="D133" s="8"/>
      <c r="E133" s="19" t="s">
        <v>1069</v>
      </c>
    </row>
    <row r="134" spans="2:5" s="16" customFormat="1" ht="21" customHeight="1">
      <c r="B134" s="8" t="s">
        <v>650</v>
      </c>
      <c r="C134" s="8"/>
      <c r="D134" s="8"/>
      <c r="E134" s="19" t="str">
        <f>E79</f>
        <v>Your Estimate</v>
      </c>
    </row>
    <row r="135" spans="2:5" s="16" customFormat="1" ht="21" customHeight="1">
      <c r="B135" s="8" t="s">
        <v>651</v>
      </c>
      <c r="C135" s="8"/>
      <c r="D135" s="8"/>
      <c r="E135" s="19" t="s">
        <v>1070</v>
      </c>
    </row>
    <row r="136" spans="2:5" s="16" customFormat="1" ht="21" customHeight="1">
      <c r="B136" s="8" t="s">
        <v>652</v>
      </c>
      <c r="C136" s="8"/>
      <c r="D136" s="8"/>
      <c r="E136" s="19" t="str">
        <f t="shared" ref="E136:E178" si="0">E81</f>
        <v>We have calculated a premium based on the information you have provided.</v>
      </c>
    </row>
    <row r="137" spans="2:5" s="16" customFormat="1" ht="21" customHeight="1">
      <c r="B137" s="8" t="s">
        <v>653</v>
      </c>
      <c r="C137" s="8"/>
      <c r="D137" s="8"/>
      <c r="E137" s="19" t="str">
        <f t="shared" si="0"/>
        <v>Your Premium</v>
      </c>
    </row>
    <row r="138" spans="2:5" s="16" customFormat="1" ht="21" customHeight="1">
      <c r="B138" s="8" t="s">
        <v>654</v>
      </c>
      <c r="C138" s="8"/>
      <c r="D138" s="8"/>
      <c r="E138" s="19" t="str">
        <f t="shared" si="0"/>
        <v>To finalise your quote please complete the remaining questions and follow the prompts.</v>
      </c>
    </row>
    <row r="139" spans="2:5" s="16" customFormat="1" ht="21" customHeight="1">
      <c r="B139" s="8" t="s">
        <v>655</v>
      </c>
      <c r="C139" s="8"/>
      <c r="D139" s="8"/>
      <c r="E139" s="19" t="str">
        <f t="shared" si="0"/>
        <v>We have finalised your quote using the information provided.</v>
      </c>
    </row>
    <row r="140" spans="2:5" s="16" customFormat="1" ht="21" customHeight="1">
      <c r="B140" s="8" t="s">
        <v>656</v>
      </c>
      <c r="C140" s="8"/>
      <c r="D140" s="8"/>
      <c r="E140" s="19" t="str">
        <f t="shared" si="0"/>
        <v>Your Quote</v>
      </c>
    </row>
    <row r="141" spans="2:5" s="16" customFormat="1" ht="21" customHeight="1">
      <c r="B141" s="8" t="s">
        <v>657</v>
      </c>
      <c r="C141" s="8"/>
      <c r="D141" s="8"/>
      <c r="E141" s="19" t="str">
        <f t="shared" si="0"/>
        <v>To finalise your quote please complete the remaining questions and follow the prompts.</v>
      </c>
    </row>
    <row r="142" spans="2:5" s="16" customFormat="1" ht="21" customHeight="1">
      <c r="B142" s="9" t="s">
        <v>658</v>
      </c>
      <c r="C142" s="8"/>
      <c r="D142" s="8"/>
      <c r="E142" s="19" t="str">
        <f t="shared" si="0"/>
        <v>We have finalised your quote using the information provided.</v>
      </c>
    </row>
    <row r="143" spans="2:5" s="16" customFormat="1" ht="21" customHeight="1">
      <c r="B143" s="9" t="s">
        <v>659</v>
      </c>
      <c r="C143" s="8"/>
      <c r="D143" s="8"/>
      <c r="E143" s="19" t="str">
        <f t="shared" si="0"/>
        <v>Your Quote</v>
      </c>
    </row>
    <row r="144" spans="2:5" s="16" customFormat="1" ht="21" customHeight="1">
      <c r="B144" s="9" t="s">
        <v>660</v>
      </c>
      <c r="C144" s="8"/>
      <c r="D144" s="8"/>
      <c r="E144" s="19" t="str">
        <f t="shared" si="0"/>
        <v>To finalise your quote please complete the remaining questions and follow the prompts.</v>
      </c>
    </row>
    <row r="145" spans="2:5" s="16" customFormat="1" ht="21" customHeight="1">
      <c r="B145" s="9" t="s">
        <v>661</v>
      </c>
      <c r="C145" s="8"/>
      <c r="D145" s="8"/>
      <c r="E145" s="19" t="str">
        <f t="shared" si="0"/>
        <v>We have finalised your quote using the information provided.</v>
      </c>
    </row>
    <row r="146" spans="2:5" s="16" customFormat="1" ht="21" customHeight="1">
      <c r="B146" s="9" t="s">
        <v>662</v>
      </c>
      <c r="C146" s="8"/>
      <c r="D146" s="8"/>
      <c r="E146" s="19" t="str">
        <f t="shared" si="0"/>
        <v>Your Quote</v>
      </c>
    </row>
    <row r="147" spans="2:5" s="16" customFormat="1" ht="21" customHeight="1">
      <c r="B147" s="9" t="s">
        <v>663</v>
      </c>
      <c r="C147" s="8"/>
      <c r="D147" s="8"/>
      <c r="E147" s="19" t="str">
        <f t="shared" si="0"/>
        <v>To complete your purchase please follow the prompts.</v>
      </c>
    </row>
    <row r="148" spans="2:5" s="16" customFormat="1" ht="21" customHeight="1">
      <c r="B148" s="9" t="s">
        <v>1073</v>
      </c>
      <c r="C148" s="8"/>
      <c r="D148" s="8"/>
      <c r="E148" s="19" t="str">
        <f t="shared" si="0"/>
        <v>Based on the information provided you are entitled to a refund.</v>
      </c>
    </row>
    <row r="149" spans="2:5" s="16" customFormat="1" ht="21" customHeight="1">
      <c r="B149" s="9" t="s">
        <v>1075</v>
      </c>
      <c r="C149" s="8"/>
      <c r="D149" s="8"/>
      <c r="E149" s="19" t="str">
        <f t="shared" si="0"/>
        <v>Your Refund</v>
      </c>
    </row>
    <row r="150" spans="2:5" s="16" customFormat="1" ht="21" customHeight="1">
      <c r="B150" s="9" t="s">
        <v>1074</v>
      </c>
      <c r="C150" s="8"/>
      <c r="D150" s="8"/>
      <c r="E150" s="19" t="str">
        <f t="shared" si="0"/>
        <v>To proceed please complete the remaining questions and follow the prompts.</v>
      </c>
    </row>
    <row r="151" spans="2:5" s="16" customFormat="1" ht="21" customHeight="1">
      <c r="B151" s="9" t="s">
        <v>1076</v>
      </c>
      <c r="C151" s="8"/>
      <c r="D151" s="8"/>
      <c r="E151" s="19" t="str">
        <f t="shared" si="0"/>
        <v>Based on the information provided there is no cost to complete your quote.</v>
      </c>
    </row>
    <row r="152" spans="2:5" s="16" customFormat="1" ht="21" customHeight="1">
      <c r="B152" s="9" t="s">
        <v>1078</v>
      </c>
      <c r="C152" s="8"/>
      <c r="D152" s="8"/>
      <c r="E152" s="19" t="str">
        <f t="shared" si="0"/>
        <v>Your Quote</v>
      </c>
    </row>
    <row r="153" spans="2:5" s="16" customFormat="1" ht="21" customHeight="1">
      <c r="B153" s="9" t="s">
        <v>1077</v>
      </c>
      <c r="C153" s="8"/>
      <c r="D153" s="8"/>
      <c r="E153" s="19" t="str">
        <f t="shared" si="0"/>
        <v>To proceed please complete the remaining questions and follow the prompts.</v>
      </c>
    </row>
    <row r="154" spans="2:5" s="16" customFormat="1" ht="21" customHeight="1">
      <c r="B154" s="9" t="s">
        <v>997</v>
      </c>
      <c r="C154" s="8"/>
      <c r="D154" s="8"/>
      <c r="E154" s="19" t="str">
        <f t="shared" si="0"/>
        <v>Your quote needs to be reviewed by one of our representatives.</v>
      </c>
    </row>
    <row r="155" spans="2:5" s="16" customFormat="1" ht="21" customHeight="1">
      <c r="B155" s="9" t="s">
        <v>998</v>
      </c>
      <c r="C155" s="8"/>
      <c r="D155" s="8"/>
      <c r="E155" s="19" t="str">
        <f t="shared" si="0"/>
        <v>Quote Needs Review</v>
      </c>
    </row>
    <row r="156" spans="2:5" s="16" customFormat="1" ht="21" customHeight="1">
      <c r="B156" s="138" t="s">
        <v>999</v>
      </c>
      <c r="C156" s="8"/>
      <c r="D156" s="8"/>
      <c r="E156" s="19" t="str">
        <f t="shared" si="0"/>
        <v>Based on your selections your quote needs to be reviewed before you can complete your purchase.</v>
      </c>
    </row>
    <row r="157" spans="2:5" s="16" customFormat="1" ht="21" customHeight="1">
      <c r="B157" s="138" t="s">
        <v>1000</v>
      </c>
      <c r="C157" s="8"/>
      <c r="D157" s="8"/>
      <c r="E157" s="19" t="str">
        <f t="shared" si="0"/>
        <v>If you would like to discuss your quote with one of our representatives please request a call-back.</v>
      </c>
    </row>
    <row r="158" spans="2:5" s="16" customFormat="1" ht="21" customHeight="1">
      <c r="B158" s="138" t="s">
        <v>1001</v>
      </c>
      <c r="C158" s="8"/>
      <c r="D158" s="8"/>
      <c r="E158" s="19" t="str">
        <f t="shared" si="0"/>
        <v>Your quote needs to be reviewed and endorsed by an underwriter.</v>
      </c>
    </row>
    <row r="159" spans="2:5" s="16" customFormat="1" ht="21" customHeight="1">
      <c r="B159" s="138" t="s">
        <v>1002</v>
      </c>
      <c r="C159" s="8"/>
      <c r="D159" s="8"/>
      <c r="E159" s="19" t="str">
        <f t="shared" si="0"/>
        <v>Quote Referral</v>
      </c>
    </row>
    <row r="160" spans="2:5" s="16" customFormat="1" ht="21" customHeight="1">
      <c r="B160" s="138" t="s">
        <v>1003</v>
      </c>
      <c r="C160" s="8"/>
      <c r="D160" s="8"/>
      <c r="E160" s="19" t="str">
        <f t="shared" si="0"/>
        <v>Based on your selections your quote needs to be endorsed by an underwriter before you can complete your purchase.</v>
      </c>
    </row>
    <row r="161" spans="2:5" s="16" customFormat="1" ht="21" customHeight="1">
      <c r="B161" s="138" t="s">
        <v>1004</v>
      </c>
      <c r="C161" s="8"/>
      <c r="D161" s="8"/>
      <c r="E161" s="19" t="str">
        <f t="shared" si="0"/>
        <v>If you would like to discuss your quote with one of our representatives please request a call-back.</v>
      </c>
    </row>
    <row r="162" spans="2:5" s="16" customFormat="1" ht="21" customHeight="1">
      <c r="B162" s="9" t="s">
        <v>1005</v>
      </c>
      <c r="C162" s="8"/>
      <c r="D162" s="8"/>
      <c r="E162" s="19" t="str">
        <f t="shared" si="0"/>
        <v>We cannot generate your quote.</v>
      </c>
    </row>
    <row r="163" spans="2:5" s="16" customFormat="1" ht="21" customHeight="1">
      <c r="B163" s="9" t="s">
        <v>1006</v>
      </c>
      <c r="C163" s="8"/>
      <c r="D163" s="8"/>
      <c r="E163" s="19" t="str">
        <f t="shared" si="0"/>
        <v>Quote Declined</v>
      </c>
    </row>
    <row r="164" spans="2:5" s="16" customFormat="1" ht="21" customHeight="1">
      <c r="B164" s="9" t="s">
        <v>1007</v>
      </c>
      <c r="C164" s="8"/>
      <c r="D164" s="8"/>
      <c r="E164" s="19" t="str">
        <f t="shared" si="0"/>
        <v>Unfortunately you are ineligible to purchase this insurance product based on your selections.</v>
      </c>
    </row>
    <row r="165" spans="2:5" s="16" customFormat="1" ht="21" customHeight="1">
      <c r="B165" s="9" t="s">
        <v>1008</v>
      </c>
      <c r="C165" s="8"/>
      <c r="D165" s="8"/>
      <c r="E165" s="19" t="str">
        <f t="shared" si="0"/>
        <v>However, if you enter your contact details one of our qualified insurance experts will assist you in exploring alternative insurance products that may suit your situation.</v>
      </c>
    </row>
    <row r="166" spans="2:5" s="16" customFormat="1" ht="21" customHeight="1">
      <c r="B166" s="9" t="s">
        <v>1009</v>
      </c>
      <c r="C166" s="8"/>
      <c r="D166" s="8"/>
      <c r="E166" s="19" t="str">
        <f t="shared" si="0"/>
        <v>We cannot generate your quote online.</v>
      </c>
    </row>
    <row r="167" spans="2:5" s="16" customFormat="1" ht="21" customHeight="1">
      <c r="B167" s="9" t="s">
        <v>1010</v>
      </c>
      <c r="C167" s="8"/>
      <c r="D167" s="8"/>
      <c r="E167" s="19" t="str">
        <f t="shared" si="0"/>
        <v>Calculation Error</v>
      </c>
    </row>
    <row r="168" spans="2:5" s="16" customFormat="1" ht="21" customHeight="1">
      <c r="B168" s="9" t="s">
        <v>1011</v>
      </c>
      <c r="C168" s="8"/>
      <c r="D168" s="8"/>
      <c r="E168" s="19" t="str">
        <f t="shared" si="0"/>
        <v>Unfortunately our online channel cannot provide you with a quote based of your selections.</v>
      </c>
    </row>
    <row r="169" spans="2:5" s="16" customFormat="1" ht="21" customHeight="1">
      <c r="B169" s="9" t="s">
        <v>1012</v>
      </c>
      <c r="C169" s="8"/>
      <c r="D169" s="8"/>
      <c r="E169" s="19" t="str">
        <f t="shared" si="0"/>
        <v>However, if you enter your contact details one of our qualified insurance experts will assist you in completing your purchase offline.</v>
      </c>
    </row>
    <row r="170" spans="2:5" s="16" customFormat="1" ht="21" customHeight="1">
      <c r="B170" s="9" t="s">
        <v>830</v>
      </c>
      <c r="C170" s="8"/>
      <c r="D170" s="8"/>
      <c r="E170" s="19" t="str">
        <f t="shared" si="0"/>
        <v>Please review the details of this application.</v>
      </c>
    </row>
    <row r="171" spans="2:5" s="16" customFormat="1" ht="21" customHeight="1">
      <c r="B171" s="9" t="s">
        <v>831</v>
      </c>
      <c r="C171" s="8"/>
      <c r="D171" s="8"/>
      <c r="E171" s="19" t="str">
        <f t="shared" si="0"/>
        <v>Calculated Premium</v>
      </c>
    </row>
    <row r="172" spans="2:5" s="16" customFormat="1" ht="21" customHeight="1">
      <c r="B172" s="139" t="s">
        <v>759</v>
      </c>
      <c r="C172" s="8"/>
      <c r="D172" s="8"/>
      <c r="E172" s="19" t="str">
        <f t="shared" si="0"/>
        <v>Please review the details of this application. When ready, please approve, decline, or return the quote to the customer to request more information.</v>
      </c>
    </row>
    <row r="173" spans="2:5" s="16" customFormat="1" ht="21" customHeight="1">
      <c r="B173" s="138" t="s">
        <v>949</v>
      </c>
      <c r="C173" s="8"/>
      <c r="D173" s="8"/>
      <c r="E173" s="19" t="str">
        <f t="shared" si="0"/>
        <v>Quote refered for endorsement.</v>
      </c>
    </row>
    <row r="174" spans="2:5" s="16" customFormat="1" ht="21" customHeight="1">
      <c r="B174" s="138" t="s">
        <v>950</v>
      </c>
      <c r="C174" s="8"/>
      <c r="D174" s="8"/>
      <c r="E174" s="19" t="str">
        <f t="shared" si="0"/>
        <v>Calculated Premium</v>
      </c>
    </row>
    <row r="175" spans="2:5" s="16" customFormat="1" ht="21" customHeight="1">
      <c r="B175" s="139" t="s">
        <v>761</v>
      </c>
      <c r="C175" s="8"/>
      <c r="D175" s="8"/>
      <c r="E175" s="19" t="str">
        <f t="shared" si="0"/>
        <v>Please review the application details, then adjust loading factors and conditions. When ready, please approve, decline, or return the quote to the customer to request more information.</v>
      </c>
    </row>
    <row r="176" spans="2:5" s="16" customFormat="1" ht="21" customHeight="1">
      <c r="B176" s="9" t="s">
        <v>1267</v>
      </c>
      <c r="C176" s="8"/>
      <c r="D176" s="8"/>
      <c r="E176" s="19" t="str">
        <f t="shared" si="0"/>
        <v>We have calculated a premium based on the information you have provided.</v>
      </c>
    </row>
    <row r="177" spans="2:5" s="16" customFormat="1" ht="21" customHeight="1">
      <c r="B177" s="9" t="s">
        <v>1268</v>
      </c>
      <c r="C177" s="8"/>
      <c r="D177" s="8"/>
      <c r="E177" s="19" t="str">
        <f t="shared" si="0"/>
        <v>Your Premium</v>
      </c>
    </row>
    <row r="178" spans="2:5" s="16" customFormat="1" ht="21" customHeight="1">
      <c r="B178" s="9" t="s">
        <v>1269</v>
      </c>
      <c r="C178" s="8"/>
      <c r="D178" s="8"/>
      <c r="E178" s="19" t="str">
        <f t="shared" si="0"/>
        <v>To finalise your quote please complete the remaining questions and follow the prompts.</v>
      </c>
    </row>
    <row r="179" spans="2:5" s="16" customFormat="1" ht="21" customHeight="1">
      <c r="B179" s="9" t="s">
        <v>958</v>
      </c>
      <c r="C179" s="8"/>
      <c r="D179" s="8"/>
      <c r="E179" s="19" t="str">
        <f t="shared" ref="E179:E182" si="1">E124</f>
        <v>Your quote has been approved and is ready for you to review and purchase.</v>
      </c>
    </row>
    <row r="180" spans="2:5" s="16" customFormat="1" ht="21" customHeight="1">
      <c r="B180" s="9" t="s">
        <v>959</v>
      </c>
      <c r="C180" s="8"/>
      <c r="D180" s="8"/>
      <c r="E180" s="19" t="str">
        <f t="shared" si="1"/>
        <v>Quote Approved</v>
      </c>
    </row>
    <row r="181" spans="2:5" s="16" customFormat="1" ht="21" customHeight="1">
      <c r="B181" s="9" t="s">
        <v>960</v>
      </c>
      <c r="C181" s="8"/>
      <c r="D181" s="8"/>
      <c r="E181" s="19" t="str">
        <f t="shared" si="1"/>
        <v>We have approved your quote based on the information provided.</v>
      </c>
    </row>
    <row r="182" spans="2:5" s="16" customFormat="1" ht="21" customHeight="1">
      <c r="B182" s="8" t="s">
        <v>34</v>
      </c>
      <c r="C182" s="8"/>
      <c r="D182" s="8"/>
      <c r="E182" s="19" t="str">
        <f t="shared" si="1"/>
        <v>Quote Summary</v>
      </c>
    </row>
    <row r="183" spans="2:5" s="16" customFormat="1" ht="21.75" thickBot="1">
      <c r="B183" s="106" t="s">
        <v>1083</v>
      </c>
      <c r="C183" s="106" t="s">
        <v>49</v>
      </c>
      <c r="D183" s="106"/>
      <c r="E183" s="46"/>
    </row>
    <row r="184" spans="2:5" s="16" customFormat="1" ht="21" hidden="1" customHeight="1">
      <c r="B184" s="8"/>
      <c r="C184" s="8"/>
      <c r="D184" s="8"/>
      <c r="E184" s="19"/>
    </row>
    <row r="185" spans="2:5" s="16" customFormat="1" ht="21" customHeight="1">
      <c r="B185" s="9" t="s">
        <v>513</v>
      </c>
      <c r="C185" s="8"/>
      <c r="D185" s="8"/>
      <c r="E185" s="19" t="s">
        <v>1139</v>
      </c>
    </row>
    <row r="186" spans="2:5" s="16" customFormat="1" ht="21" customHeight="1">
      <c r="B186" s="8" t="s">
        <v>515</v>
      </c>
      <c r="C186" s="8"/>
      <c r="D186" s="8"/>
      <c r="E186" s="19" t="s">
        <v>1140</v>
      </c>
    </row>
    <row r="187" spans="2:5" s="16" customFormat="1" ht="21" customHeight="1">
      <c r="B187" s="8" t="s">
        <v>517</v>
      </c>
      <c r="C187" s="8"/>
      <c r="D187" s="8"/>
      <c r="E187" s="19" t="s">
        <v>1141</v>
      </c>
    </row>
    <row r="188" spans="2:5" s="16" customFormat="1" ht="21" customHeight="1">
      <c r="B188" s="8" t="s">
        <v>649</v>
      </c>
      <c r="C188" s="8"/>
      <c r="D188" s="8"/>
      <c r="E188" s="19" t="s">
        <v>1139</v>
      </c>
    </row>
    <row r="189" spans="2:5" s="16" customFormat="1" ht="21" customHeight="1">
      <c r="B189" s="8" t="s">
        <v>650</v>
      </c>
      <c r="C189" s="8"/>
      <c r="D189" s="8"/>
      <c r="E189" s="19" t="s">
        <v>1140</v>
      </c>
    </row>
    <row r="190" spans="2:5" s="16" customFormat="1" ht="21" customHeight="1">
      <c r="B190" s="8" t="s">
        <v>651</v>
      </c>
      <c r="C190" s="8"/>
      <c r="D190" s="8"/>
      <c r="E190" s="19" t="s">
        <v>1141</v>
      </c>
    </row>
    <row r="191" spans="2:5" s="16" customFormat="1" ht="21" customHeight="1">
      <c r="B191" s="8" t="s">
        <v>652</v>
      </c>
      <c r="C191" s="8"/>
      <c r="D191" s="8"/>
      <c r="E191" s="19" t="s">
        <v>1139</v>
      </c>
    </row>
    <row r="192" spans="2:5" s="16" customFormat="1" ht="21" customHeight="1">
      <c r="B192" s="8" t="s">
        <v>653</v>
      </c>
      <c r="C192" s="8"/>
      <c r="D192" s="8"/>
      <c r="E192" s="19" t="s">
        <v>1140</v>
      </c>
    </row>
    <row r="193" spans="2:7" s="16" customFormat="1" ht="21" customHeight="1">
      <c r="B193" s="8" t="s">
        <v>654</v>
      </c>
      <c r="C193" s="8"/>
      <c r="D193" s="8"/>
      <c r="E193" s="19" t="s">
        <v>1142</v>
      </c>
    </row>
    <row r="194" spans="2:7" s="16" customFormat="1" ht="21" customHeight="1">
      <c r="B194" s="8" t="s">
        <v>655</v>
      </c>
      <c r="C194" s="8"/>
      <c r="D194" s="8"/>
      <c r="E194" s="19" t="s">
        <v>1139</v>
      </c>
    </row>
    <row r="195" spans="2:7" s="16" customFormat="1" ht="21" customHeight="1">
      <c r="B195" s="8" t="s">
        <v>656</v>
      </c>
      <c r="C195" s="8"/>
      <c r="D195" s="8"/>
      <c r="E195" s="19" t="s">
        <v>1140</v>
      </c>
    </row>
    <row r="196" spans="2:7" s="16" customFormat="1" ht="21" customHeight="1">
      <c r="B196" s="8" t="s">
        <v>657</v>
      </c>
      <c r="C196" s="8"/>
      <c r="D196" s="8"/>
      <c r="E196" s="19" t="s">
        <v>1141</v>
      </c>
    </row>
    <row r="197" spans="2:7" s="16" customFormat="1" ht="21" customHeight="1">
      <c r="B197" s="9" t="s">
        <v>658</v>
      </c>
      <c r="C197" s="8"/>
      <c r="D197" s="8"/>
      <c r="E197" s="19" t="s">
        <v>1139</v>
      </c>
    </row>
    <row r="198" spans="2:7" s="16" customFormat="1" ht="21" customHeight="1">
      <c r="B198" s="9" t="s">
        <v>659</v>
      </c>
      <c r="C198" s="8"/>
      <c r="D198" s="8"/>
      <c r="E198" s="19" t="s">
        <v>1140</v>
      </c>
    </row>
    <row r="199" spans="2:7" s="16" customFormat="1" ht="21" customHeight="1">
      <c r="B199" s="9" t="s">
        <v>660</v>
      </c>
      <c r="C199" s="8"/>
      <c r="D199" s="8"/>
      <c r="E199" s="19" t="s">
        <v>1141</v>
      </c>
    </row>
    <row r="200" spans="2:7" s="16" customFormat="1" ht="21" customHeight="1">
      <c r="B200" s="9" t="s">
        <v>661</v>
      </c>
      <c r="C200" s="8"/>
      <c r="D200" s="8"/>
      <c r="E200" s="19" t="s">
        <v>1139</v>
      </c>
    </row>
    <row r="201" spans="2:7" s="16" customFormat="1" ht="21" customHeight="1">
      <c r="B201" s="9" t="s">
        <v>662</v>
      </c>
      <c r="C201" s="8"/>
      <c r="D201" s="8"/>
      <c r="E201" s="19" t="s">
        <v>1140</v>
      </c>
    </row>
    <row r="202" spans="2:7" s="16" customFormat="1" ht="21" customHeight="1">
      <c r="B202" s="9" t="s">
        <v>663</v>
      </c>
      <c r="C202" s="8"/>
      <c r="D202" s="8"/>
      <c r="E202" s="19" t="s">
        <v>1141</v>
      </c>
    </row>
    <row r="203" spans="2:7" s="16" customFormat="1" ht="21" customHeight="1">
      <c r="B203" s="9" t="s">
        <v>1073</v>
      </c>
      <c r="C203" s="8"/>
      <c r="D203" s="8"/>
      <c r="E203" s="19" t="s">
        <v>1072</v>
      </c>
    </row>
    <row r="204" spans="2:7" s="16" customFormat="1" ht="21" customHeight="1">
      <c r="B204" s="9" t="s">
        <v>1075</v>
      </c>
      <c r="C204" s="8"/>
      <c r="D204" s="8"/>
      <c r="E204" s="19" t="s">
        <v>1071</v>
      </c>
    </row>
    <row r="205" spans="2:7" s="16" customFormat="1" ht="21" customHeight="1">
      <c r="B205" s="9" t="s">
        <v>1074</v>
      </c>
      <c r="C205" s="8"/>
      <c r="D205" s="8"/>
      <c r="E205" s="19" t="s">
        <v>1141</v>
      </c>
      <c r="G205" s="2"/>
    </row>
    <row r="206" spans="2:7" s="16" customFormat="1" ht="21" customHeight="1">
      <c r="B206" s="9" t="s">
        <v>1076</v>
      </c>
      <c r="C206" s="8"/>
      <c r="D206" s="8"/>
      <c r="E206" t="s">
        <v>1143</v>
      </c>
      <c r="G206" s="2"/>
    </row>
    <row r="207" spans="2:7" s="16" customFormat="1" ht="21" customHeight="1">
      <c r="B207" s="9" t="s">
        <v>1078</v>
      </c>
      <c r="C207" s="8"/>
      <c r="D207" s="8"/>
      <c r="E207" t="s">
        <v>1140</v>
      </c>
      <c r="G207" s="2"/>
    </row>
    <row r="208" spans="2:7" s="16" customFormat="1" ht="21" customHeight="1">
      <c r="B208" s="9" t="s">
        <v>1077</v>
      </c>
      <c r="C208" s="8"/>
      <c r="D208" s="8"/>
      <c r="E208" t="s">
        <v>1141</v>
      </c>
      <c r="G208" s="2"/>
    </row>
    <row r="209" spans="2:5" s="16" customFormat="1" ht="21" customHeight="1">
      <c r="B209" s="9" t="s">
        <v>997</v>
      </c>
      <c r="C209" s="8"/>
      <c r="D209" s="8"/>
      <c r="E209" s="19" t="str">
        <f t="shared" ref="E209:E230" si="2">E99</f>
        <v>Your quote needs to be reviewed by one of our representatives.</v>
      </c>
    </row>
    <row r="210" spans="2:5" s="16" customFormat="1" ht="21" customHeight="1">
      <c r="B210" s="9" t="s">
        <v>998</v>
      </c>
      <c r="C210" s="8"/>
      <c r="D210" s="8"/>
      <c r="E210" s="19" t="str">
        <f t="shared" si="2"/>
        <v>Quote Needs Review</v>
      </c>
    </row>
    <row r="211" spans="2:5" s="16" customFormat="1" ht="21" customHeight="1">
      <c r="B211" s="138" t="s">
        <v>999</v>
      </c>
      <c r="C211" s="8"/>
      <c r="D211" s="8"/>
      <c r="E211" s="19" t="str">
        <f t="shared" si="2"/>
        <v>Based on your selections your quote needs to be reviewed before you can complete your purchase.</v>
      </c>
    </row>
    <row r="212" spans="2:5" s="16" customFormat="1" ht="21" customHeight="1">
      <c r="B212" s="138" t="s">
        <v>1000</v>
      </c>
      <c r="C212" s="8"/>
      <c r="D212" s="8"/>
      <c r="E212" s="19" t="str">
        <f t="shared" si="2"/>
        <v>If you would like to discuss your quote with one of our representatives please request a call-back.</v>
      </c>
    </row>
    <row r="213" spans="2:5" s="16" customFormat="1" ht="21" customHeight="1">
      <c r="B213" s="138" t="s">
        <v>1001</v>
      </c>
      <c r="C213" s="8"/>
      <c r="D213" s="8"/>
      <c r="E213" s="19" t="str">
        <f t="shared" si="2"/>
        <v>Your quote needs to be reviewed and endorsed by an underwriter.</v>
      </c>
    </row>
    <row r="214" spans="2:5" s="16" customFormat="1" ht="21" customHeight="1">
      <c r="B214" s="138" t="s">
        <v>1002</v>
      </c>
      <c r="C214" s="8"/>
      <c r="D214" s="8"/>
      <c r="E214" s="19" t="str">
        <f t="shared" si="2"/>
        <v>Quote Referral</v>
      </c>
    </row>
    <row r="215" spans="2:5" s="16" customFormat="1" ht="21" customHeight="1">
      <c r="B215" s="138" t="s">
        <v>1003</v>
      </c>
      <c r="C215" s="8"/>
      <c r="D215" s="8"/>
      <c r="E215" s="19" t="str">
        <f t="shared" si="2"/>
        <v>Based on your selections your quote needs to be endorsed by an underwriter before you can complete your purchase.</v>
      </c>
    </row>
    <row r="216" spans="2:5" s="16" customFormat="1" ht="21" customHeight="1">
      <c r="B216" s="138" t="s">
        <v>1004</v>
      </c>
      <c r="C216" s="8"/>
      <c r="D216" s="8"/>
      <c r="E216" s="19" t="str">
        <f t="shared" si="2"/>
        <v>If you would like to discuss your quote with one of our representatives please request a call-back.</v>
      </c>
    </row>
    <row r="217" spans="2:5" s="16" customFormat="1" ht="21" customHeight="1">
      <c r="B217" s="9" t="s">
        <v>1005</v>
      </c>
      <c r="C217" s="8"/>
      <c r="D217" s="8"/>
      <c r="E217" s="19" t="str">
        <f t="shared" si="2"/>
        <v>We cannot generate your quote.</v>
      </c>
    </row>
    <row r="218" spans="2:5" s="16" customFormat="1" ht="21" customHeight="1">
      <c r="B218" s="9" t="s">
        <v>1006</v>
      </c>
      <c r="C218" s="8"/>
      <c r="D218" s="8"/>
      <c r="E218" s="19" t="str">
        <f t="shared" si="2"/>
        <v>Quote Declined</v>
      </c>
    </row>
    <row r="219" spans="2:5" s="16" customFormat="1" ht="21" customHeight="1">
      <c r="B219" s="9" t="s">
        <v>1007</v>
      </c>
      <c r="C219" s="8"/>
      <c r="D219" s="8"/>
      <c r="E219" s="19" t="str">
        <f t="shared" si="2"/>
        <v>Unfortunately you are ineligible to purchase this insurance product based on your selections.</v>
      </c>
    </row>
    <row r="220" spans="2:5" s="16" customFormat="1" ht="21" customHeight="1">
      <c r="B220" s="9" t="s">
        <v>1008</v>
      </c>
      <c r="C220" s="8"/>
      <c r="D220" s="8"/>
      <c r="E220" s="19" t="str">
        <f t="shared" si="2"/>
        <v>However, if you enter your contact details one of our qualified insurance experts will assist you in exploring alternative insurance products that may suit your situation.</v>
      </c>
    </row>
    <row r="221" spans="2:5" s="16" customFormat="1" ht="21" customHeight="1">
      <c r="B221" s="9" t="s">
        <v>1009</v>
      </c>
      <c r="C221" s="8"/>
      <c r="D221" s="8"/>
      <c r="E221" s="19" t="str">
        <f t="shared" si="2"/>
        <v>We cannot generate your quote online.</v>
      </c>
    </row>
    <row r="222" spans="2:5" s="16" customFormat="1" ht="21" customHeight="1">
      <c r="B222" s="9" t="s">
        <v>1010</v>
      </c>
      <c r="C222" s="8"/>
      <c r="D222" s="8"/>
      <c r="E222" s="19" t="str">
        <f t="shared" si="2"/>
        <v>Calculation Error</v>
      </c>
    </row>
    <row r="223" spans="2:5" s="16" customFormat="1" ht="21" customHeight="1">
      <c r="B223" s="9" t="s">
        <v>1011</v>
      </c>
      <c r="C223" s="8"/>
      <c r="D223" s="8"/>
      <c r="E223" s="19" t="str">
        <f t="shared" si="2"/>
        <v>Unfortunately our online channel cannot provide you with a quote based of your selections.</v>
      </c>
    </row>
    <row r="224" spans="2:5" s="16" customFormat="1" ht="21" customHeight="1">
      <c r="B224" s="9" t="s">
        <v>1012</v>
      </c>
      <c r="C224" s="8"/>
      <c r="D224" s="8"/>
      <c r="E224" s="19" t="str">
        <f t="shared" si="2"/>
        <v>However, if you enter your contact details one of our qualified insurance experts will assist you in completing your purchase offline.</v>
      </c>
    </row>
    <row r="225" spans="2:5" s="16" customFormat="1" ht="21" customHeight="1">
      <c r="B225" s="9" t="s">
        <v>830</v>
      </c>
      <c r="C225" s="8"/>
      <c r="D225" s="8"/>
      <c r="E225" s="19" t="str">
        <f t="shared" si="2"/>
        <v>Please review the details of this application.</v>
      </c>
    </row>
    <row r="226" spans="2:5" s="16" customFormat="1" ht="21" customHeight="1">
      <c r="B226" s="9" t="s">
        <v>831</v>
      </c>
      <c r="C226" s="8"/>
      <c r="D226" s="8"/>
      <c r="E226" s="19" t="str">
        <f t="shared" si="2"/>
        <v>Calculated Premium</v>
      </c>
    </row>
    <row r="227" spans="2:5" s="16" customFormat="1" ht="21" customHeight="1">
      <c r="B227" s="139" t="s">
        <v>759</v>
      </c>
      <c r="C227" s="8"/>
      <c r="D227" s="8"/>
      <c r="E227" s="19" t="str">
        <f t="shared" si="2"/>
        <v>Please review the details of this application. When ready, please approve, decline, or return the quote to the customer to request more information.</v>
      </c>
    </row>
    <row r="228" spans="2:5" s="16" customFormat="1" ht="21" customHeight="1">
      <c r="B228" s="138" t="s">
        <v>949</v>
      </c>
      <c r="C228" s="8"/>
      <c r="D228" s="8"/>
      <c r="E228" s="19" t="str">
        <f t="shared" si="2"/>
        <v>Quote refered for endorsement.</v>
      </c>
    </row>
    <row r="229" spans="2:5" s="16" customFormat="1" ht="21" customHeight="1">
      <c r="B229" s="138" t="s">
        <v>950</v>
      </c>
      <c r="C229" s="8"/>
      <c r="D229" s="8"/>
      <c r="E229" s="19" t="str">
        <f t="shared" si="2"/>
        <v>Calculated Premium</v>
      </c>
    </row>
    <row r="230" spans="2:5" s="16" customFormat="1" ht="21" customHeight="1">
      <c r="B230" s="139" t="s">
        <v>761</v>
      </c>
      <c r="C230" s="8"/>
      <c r="D230" s="8"/>
      <c r="E230" s="19" t="str">
        <f t="shared" si="2"/>
        <v>Please review the application details, then adjust loading factors and conditions. When ready, please approve, decline, or return the quote to the customer to request more information.</v>
      </c>
    </row>
    <row r="231" spans="2:5" s="16" customFormat="1" ht="21" customHeight="1">
      <c r="B231" s="9" t="s">
        <v>1267</v>
      </c>
      <c r="C231" s="8"/>
      <c r="D231" s="8"/>
      <c r="E231" s="19" t="s">
        <v>1139</v>
      </c>
    </row>
    <row r="232" spans="2:5" s="16" customFormat="1" ht="21" customHeight="1">
      <c r="B232" s="9" t="s">
        <v>1268</v>
      </c>
      <c r="C232" s="8"/>
      <c r="D232" s="8"/>
      <c r="E232" s="19" t="s">
        <v>1140</v>
      </c>
    </row>
    <row r="233" spans="2:5" s="16" customFormat="1" ht="21" customHeight="1">
      <c r="B233" s="9" t="s">
        <v>1269</v>
      </c>
      <c r="C233" s="8"/>
      <c r="D233" s="8"/>
      <c r="E233" s="19" t="s">
        <v>1142</v>
      </c>
    </row>
    <row r="234" spans="2:5" s="16" customFormat="1" ht="21" customHeight="1">
      <c r="B234" s="9" t="s">
        <v>958</v>
      </c>
      <c r="C234" s="8"/>
      <c r="D234" s="8"/>
      <c r="E234" s="19" t="str">
        <f t="shared" ref="E234:E237" si="3">E124</f>
        <v>Your quote has been approved and is ready for you to review and purchase.</v>
      </c>
    </row>
    <row r="235" spans="2:5" s="16" customFormat="1" ht="21" customHeight="1">
      <c r="B235" s="9" t="s">
        <v>959</v>
      </c>
      <c r="C235" s="8"/>
      <c r="D235" s="8"/>
      <c r="E235" s="19" t="str">
        <f t="shared" si="3"/>
        <v>Quote Approved</v>
      </c>
    </row>
    <row r="236" spans="2:5" s="16" customFormat="1" ht="21" customHeight="1">
      <c r="B236" s="9" t="s">
        <v>960</v>
      </c>
      <c r="C236" s="8"/>
      <c r="D236" s="8"/>
      <c r="E236" s="19" t="str">
        <f t="shared" si="3"/>
        <v>We have approved your quote based on the information provided.</v>
      </c>
    </row>
    <row r="237" spans="2:5" s="16" customFormat="1" ht="21" customHeight="1">
      <c r="B237" s="8" t="s">
        <v>34</v>
      </c>
      <c r="C237" s="8"/>
      <c r="D237" s="8"/>
      <c r="E237" s="19" t="str">
        <f t="shared" si="3"/>
        <v>Quote Summary</v>
      </c>
    </row>
    <row r="238" spans="2:5" s="16" customFormat="1" ht="21" customHeight="1" thickBot="1">
      <c r="B238" s="106" t="s">
        <v>1186</v>
      </c>
      <c r="C238" s="106" t="s">
        <v>49</v>
      </c>
      <c r="D238" s="106"/>
      <c r="E238" s="46"/>
    </row>
    <row r="239" spans="2:5" s="16" customFormat="1" ht="21" customHeight="1">
      <c r="B239" s="9" t="s">
        <v>513</v>
      </c>
      <c r="C239" s="8"/>
      <c r="D239" s="8"/>
      <c r="E239" s="35" t="s">
        <v>1166</v>
      </c>
    </row>
    <row r="240" spans="2:5" s="16" customFormat="1" ht="21" customHeight="1">
      <c r="B240" s="8" t="s">
        <v>515</v>
      </c>
      <c r="C240" s="8"/>
      <c r="D240" s="8"/>
      <c r="E240" s="35" t="s">
        <v>1181</v>
      </c>
    </row>
    <row r="241" spans="2:5" s="16" customFormat="1" ht="21" customHeight="1">
      <c r="B241" s="8" t="s">
        <v>517</v>
      </c>
      <c r="C241" s="8"/>
      <c r="D241" s="8"/>
      <c r="E241" s="35" t="s">
        <v>1165</v>
      </c>
    </row>
    <row r="242" spans="2:5" s="16" customFormat="1" ht="21" customHeight="1">
      <c r="B242" s="8" t="s">
        <v>649</v>
      </c>
      <c r="C242" s="8"/>
      <c r="D242" s="8"/>
      <c r="E242" s="35" t="s">
        <v>1166</v>
      </c>
    </row>
    <row r="243" spans="2:5" s="16" customFormat="1" ht="21" customHeight="1">
      <c r="B243" s="8" t="s">
        <v>650</v>
      </c>
      <c r="C243" s="8"/>
      <c r="D243" s="8"/>
      <c r="E243" s="35" t="s">
        <v>1181</v>
      </c>
    </row>
    <row r="244" spans="2:5" s="16" customFormat="1" ht="21" customHeight="1">
      <c r="B244" s="8" t="s">
        <v>651</v>
      </c>
      <c r="C244" s="8"/>
      <c r="D244" s="8"/>
      <c r="E244" s="35" t="s">
        <v>1165</v>
      </c>
    </row>
    <row r="245" spans="2:5" s="16" customFormat="1" ht="21" customHeight="1">
      <c r="B245" s="8" t="s">
        <v>652</v>
      </c>
      <c r="C245" s="8"/>
      <c r="D245" s="8"/>
      <c r="E245" s="35" t="s">
        <v>1166</v>
      </c>
    </row>
    <row r="246" spans="2:5" s="16" customFormat="1" ht="21" customHeight="1">
      <c r="B246" s="8" t="s">
        <v>653</v>
      </c>
      <c r="C246" s="8"/>
      <c r="D246" s="8"/>
      <c r="E246" s="35" t="s">
        <v>1181</v>
      </c>
    </row>
    <row r="247" spans="2:5" s="16" customFormat="1" ht="21" customHeight="1">
      <c r="B247" s="8" t="s">
        <v>654</v>
      </c>
      <c r="C247" s="8"/>
      <c r="D247" s="8"/>
      <c r="E247" s="35" t="s">
        <v>1165</v>
      </c>
    </row>
    <row r="248" spans="2:5" s="16" customFormat="1" ht="21" customHeight="1">
      <c r="B248" s="8" t="s">
        <v>655</v>
      </c>
      <c r="C248" s="8"/>
      <c r="D248" s="8"/>
      <c r="E248" s="35" t="s">
        <v>1166</v>
      </c>
    </row>
    <row r="249" spans="2:5" s="16" customFormat="1" ht="21" customHeight="1">
      <c r="B249" s="8" t="s">
        <v>656</v>
      </c>
      <c r="C249" s="8"/>
      <c r="D249" s="8"/>
      <c r="E249" s="35" t="s">
        <v>1181</v>
      </c>
    </row>
    <row r="250" spans="2:5" s="16" customFormat="1" ht="21" customHeight="1">
      <c r="B250" s="8" t="s">
        <v>657</v>
      </c>
      <c r="C250" s="8"/>
      <c r="D250" s="8"/>
      <c r="E250" s="35" t="s">
        <v>1165</v>
      </c>
    </row>
    <row r="251" spans="2:5" s="16" customFormat="1" ht="21" customHeight="1">
      <c r="B251" s="9" t="s">
        <v>658</v>
      </c>
      <c r="C251" s="8"/>
      <c r="D251" s="8"/>
      <c r="E251" s="35" t="s">
        <v>1166</v>
      </c>
    </row>
    <row r="252" spans="2:5" s="16" customFormat="1" ht="21" customHeight="1">
      <c r="B252" s="9" t="s">
        <v>659</v>
      </c>
      <c r="C252" s="8"/>
      <c r="D252" s="8"/>
      <c r="E252" s="35" t="s">
        <v>1181</v>
      </c>
    </row>
    <row r="253" spans="2:5" s="16" customFormat="1" ht="21" customHeight="1">
      <c r="B253" s="9" t="s">
        <v>660</v>
      </c>
      <c r="C253" s="8"/>
      <c r="D253" s="8"/>
      <c r="E253" s="35" t="s">
        <v>1165</v>
      </c>
    </row>
    <row r="254" spans="2:5" s="16" customFormat="1" ht="21" customHeight="1">
      <c r="B254" s="9" t="s">
        <v>661</v>
      </c>
      <c r="C254" s="8"/>
      <c r="D254" s="8"/>
      <c r="E254" s="35" t="s">
        <v>1166</v>
      </c>
    </row>
    <row r="255" spans="2:5" s="16" customFormat="1" ht="21" customHeight="1">
      <c r="B255" s="9" t="s">
        <v>662</v>
      </c>
      <c r="C255" s="8"/>
      <c r="D255" s="8"/>
      <c r="E255" s="35" t="s">
        <v>1181</v>
      </c>
    </row>
    <row r="256" spans="2:5" s="16" customFormat="1" ht="21" customHeight="1">
      <c r="B256" s="9" t="s">
        <v>663</v>
      </c>
      <c r="C256" s="8"/>
      <c r="D256" s="8"/>
      <c r="E256" s="35" t="s">
        <v>1165</v>
      </c>
    </row>
    <row r="257" spans="2:5" s="16" customFormat="1" ht="21" customHeight="1">
      <c r="B257" s="9" t="s">
        <v>1073</v>
      </c>
      <c r="C257" s="8"/>
      <c r="D257" s="8"/>
      <c r="E257" s="35" t="s">
        <v>1167</v>
      </c>
    </row>
    <row r="258" spans="2:5" s="16" customFormat="1" ht="21" customHeight="1">
      <c r="B258" s="9" t="s">
        <v>1075</v>
      </c>
      <c r="C258" s="8"/>
      <c r="D258" s="8"/>
      <c r="E258" s="19" t="s">
        <v>1071</v>
      </c>
    </row>
    <row r="259" spans="2:5" s="16" customFormat="1" ht="21" customHeight="1">
      <c r="B259" s="9" t="s">
        <v>1074</v>
      </c>
      <c r="C259" s="8"/>
      <c r="D259" s="8"/>
      <c r="E259" s="35" t="s">
        <v>1165</v>
      </c>
    </row>
    <row r="260" spans="2:5" s="16" customFormat="1" ht="21" customHeight="1">
      <c r="B260" s="9" t="s">
        <v>1076</v>
      </c>
      <c r="C260" s="8"/>
      <c r="D260" s="8"/>
      <c r="E260" s="1" t="s">
        <v>1168</v>
      </c>
    </row>
    <row r="261" spans="2:5" s="16" customFormat="1" ht="21" customHeight="1">
      <c r="B261" s="9" t="s">
        <v>1078</v>
      </c>
      <c r="C261" s="8"/>
      <c r="D261" s="8"/>
      <c r="E261" s="19" t="s">
        <v>1071</v>
      </c>
    </row>
    <row r="262" spans="2:5" s="16" customFormat="1" ht="21" customHeight="1">
      <c r="B262" s="9" t="s">
        <v>1077</v>
      </c>
      <c r="C262" s="8"/>
      <c r="D262" s="8"/>
      <c r="E262" t="s">
        <v>1141</v>
      </c>
    </row>
    <row r="263" spans="2:5" s="16" customFormat="1" ht="21" customHeight="1">
      <c r="B263" s="9" t="s">
        <v>997</v>
      </c>
      <c r="C263" s="8"/>
      <c r="D263" s="8"/>
      <c r="E263" s="35" t="s">
        <v>1169</v>
      </c>
    </row>
    <row r="264" spans="2:5" s="16" customFormat="1" ht="21" customHeight="1">
      <c r="B264" s="9" t="s">
        <v>998</v>
      </c>
      <c r="C264" s="8"/>
      <c r="D264" s="8"/>
      <c r="E264" s="35" t="s">
        <v>1170</v>
      </c>
    </row>
    <row r="265" spans="2:5" s="16" customFormat="1" ht="21" customHeight="1">
      <c r="B265" s="138" t="s">
        <v>999</v>
      </c>
      <c r="C265" s="8"/>
      <c r="D265" s="8"/>
      <c r="E265" s="35" t="s">
        <v>1171</v>
      </c>
    </row>
    <row r="266" spans="2:5" s="16" customFormat="1" ht="21" customHeight="1">
      <c r="B266" s="138" t="s">
        <v>1000</v>
      </c>
      <c r="C266" s="8"/>
      <c r="D266" s="8"/>
      <c r="E266" s="35" t="s">
        <v>1173</v>
      </c>
    </row>
    <row r="267" spans="2:5" s="16" customFormat="1" ht="21" customHeight="1">
      <c r="B267" s="138" t="s">
        <v>1001</v>
      </c>
      <c r="C267" s="8"/>
      <c r="D267" s="8"/>
      <c r="E267" s="35" t="s">
        <v>1169</v>
      </c>
    </row>
    <row r="268" spans="2:5" s="16" customFormat="1" ht="21" customHeight="1">
      <c r="B268" s="138" t="s">
        <v>1002</v>
      </c>
      <c r="C268" s="8"/>
      <c r="D268" s="8"/>
      <c r="E268" s="35" t="s">
        <v>1170</v>
      </c>
    </row>
    <row r="269" spans="2:5" s="16" customFormat="1" ht="21" customHeight="1">
      <c r="B269" s="138" t="s">
        <v>1003</v>
      </c>
      <c r="C269" s="8"/>
      <c r="D269" s="8"/>
      <c r="E269" s="35" t="s">
        <v>1171</v>
      </c>
    </row>
    <row r="270" spans="2:5" s="16" customFormat="1" ht="21" customHeight="1">
      <c r="B270" s="138" t="s">
        <v>1004</v>
      </c>
      <c r="C270" s="8"/>
      <c r="D270" s="8"/>
      <c r="E270" s="35" t="s">
        <v>1173</v>
      </c>
    </row>
    <row r="271" spans="2:5" s="16" customFormat="1" ht="21" customHeight="1">
      <c r="B271" s="9" t="s">
        <v>1005</v>
      </c>
      <c r="C271" s="8"/>
      <c r="D271" s="8"/>
      <c r="E271" s="35" t="s">
        <v>1174</v>
      </c>
    </row>
    <row r="272" spans="2:5" s="16" customFormat="1" ht="21" customHeight="1">
      <c r="B272" s="9" t="s">
        <v>1006</v>
      </c>
      <c r="C272" s="8"/>
      <c r="D272" s="8"/>
      <c r="E272" s="35" t="s">
        <v>1175</v>
      </c>
    </row>
    <row r="273" spans="2:5" s="16" customFormat="1" ht="21" customHeight="1">
      <c r="B273" s="9" t="s">
        <v>1007</v>
      </c>
      <c r="C273" s="8"/>
      <c r="D273" s="8"/>
      <c r="E273" s="35" t="s">
        <v>1176</v>
      </c>
    </row>
    <row r="274" spans="2:5" s="16" customFormat="1" ht="21" customHeight="1">
      <c r="B274" s="9" t="s">
        <v>1008</v>
      </c>
      <c r="C274" s="8"/>
      <c r="D274" s="8"/>
      <c r="E274" s="35" t="s">
        <v>1177</v>
      </c>
    </row>
    <row r="275" spans="2:5" s="16" customFormat="1" ht="21" customHeight="1">
      <c r="B275" s="9" t="s">
        <v>1009</v>
      </c>
      <c r="C275" s="8"/>
      <c r="D275" s="8"/>
      <c r="E275" s="35" t="s">
        <v>1178</v>
      </c>
    </row>
    <row r="276" spans="2:5" s="16" customFormat="1" ht="21" customHeight="1">
      <c r="B276" s="9" t="s">
        <v>1010</v>
      </c>
      <c r="C276" s="8"/>
      <c r="D276" s="8"/>
      <c r="E276" s="19" t="str">
        <f t="shared" ref="E276" si="4">E112</f>
        <v>Calculation Error</v>
      </c>
    </row>
    <row r="277" spans="2:5" s="16" customFormat="1" ht="21" customHeight="1">
      <c r="B277" s="9" t="s">
        <v>1011</v>
      </c>
      <c r="C277" s="8"/>
      <c r="D277" s="8"/>
      <c r="E277" s="35" t="s">
        <v>1179</v>
      </c>
    </row>
    <row r="278" spans="2:5" s="16" customFormat="1" ht="21" customHeight="1">
      <c r="B278" s="9" t="s">
        <v>1012</v>
      </c>
      <c r="C278" s="8"/>
      <c r="D278" s="8"/>
      <c r="E278" s="35" t="s">
        <v>1177</v>
      </c>
    </row>
    <row r="279" spans="2:5" s="16" customFormat="1" ht="21" customHeight="1">
      <c r="B279" s="9" t="s">
        <v>830</v>
      </c>
      <c r="C279" s="8"/>
      <c r="D279" s="8"/>
      <c r="E279" s="35" t="s">
        <v>1180</v>
      </c>
    </row>
    <row r="280" spans="2:5" s="16" customFormat="1" ht="21" customHeight="1">
      <c r="B280" s="9" t="s">
        <v>831</v>
      </c>
      <c r="C280" s="8"/>
      <c r="D280" s="8"/>
      <c r="E280" s="35" t="s">
        <v>1181</v>
      </c>
    </row>
    <row r="281" spans="2:5" s="16" customFormat="1" ht="21" customHeight="1">
      <c r="B281" s="139" t="s">
        <v>759</v>
      </c>
      <c r="C281" s="8"/>
      <c r="D281" s="8"/>
      <c r="E281" s="35" t="s">
        <v>1182</v>
      </c>
    </row>
    <row r="282" spans="2:5" s="16" customFormat="1" ht="21" customHeight="1">
      <c r="B282" s="138" t="s">
        <v>949</v>
      </c>
      <c r="C282" s="8"/>
      <c r="D282" s="8"/>
      <c r="E282" s="35" t="s">
        <v>1183</v>
      </c>
    </row>
    <row r="283" spans="2:5" s="16" customFormat="1" ht="21" customHeight="1">
      <c r="B283" s="138" t="s">
        <v>950</v>
      </c>
      <c r="C283" s="8"/>
      <c r="D283" s="8"/>
      <c r="E283" s="35" t="s">
        <v>1181</v>
      </c>
    </row>
    <row r="284" spans="2:5" s="16" customFormat="1" ht="21" customHeight="1">
      <c r="B284" s="139" t="s">
        <v>761</v>
      </c>
      <c r="C284" s="8"/>
      <c r="D284" s="8"/>
      <c r="E284" s="35" t="s">
        <v>1182</v>
      </c>
    </row>
    <row r="285" spans="2:5" s="16" customFormat="1" ht="21" customHeight="1">
      <c r="B285" s="9" t="s">
        <v>1267</v>
      </c>
      <c r="C285" s="8"/>
      <c r="D285" s="8"/>
      <c r="E285" s="35" t="s">
        <v>1166</v>
      </c>
    </row>
    <row r="286" spans="2:5" s="16" customFormat="1" ht="21" customHeight="1">
      <c r="B286" s="9" t="s">
        <v>1268</v>
      </c>
      <c r="C286" s="8"/>
      <c r="D286" s="8"/>
      <c r="E286" s="35" t="s">
        <v>1181</v>
      </c>
    </row>
    <row r="287" spans="2:5" s="16" customFormat="1" ht="21" customHeight="1">
      <c r="B287" s="9" t="s">
        <v>1269</v>
      </c>
      <c r="C287" s="8"/>
      <c r="D287" s="8"/>
      <c r="E287" s="35" t="s">
        <v>1165</v>
      </c>
    </row>
    <row r="288" spans="2:5" s="16" customFormat="1" ht="21" customHeight="1">
      <c r="B288" s="9" t="s">
        <v>958</v>
      </c>
      <c r="C288" s="8"/>
      <c r="D288" s="8"/>
      <c r="E288" s="35" t="s">
        <v>1184</v>
      </c>
    </row>
    <row r="289" spans="2:5" s="16" customFormat="1" ht="21" customHeight="1">
      <c r="B289" s="9" t="s">
        <v>959</v>
      </c>
      <c r="C289" s="8"/>
      <c r="D289" s="8"/>
      <c r="E289" s="35" t="s">
        <v>1172</v>
      </c>
    </row>
    <row r="290" spans="2:5" s="16" customFormat="1" ht="21" customHeight="1">
      <c r="B290" s="9" t="s">
        <v>960</v>
      </c>
      <c r="C290" s="8"/>
      <c r="D290" s="8"/>
      <c r="E290" s="35" t="s">
        <v>1185</v>
      </c>
    </row>
    <row r="291" spans="2:5" s="16" customFormat="1" ht="21" customHeight="1">
      <c r="B291" s="8" t="s">
        <v>34</v>
      </c>
      <c r="C291" s="8"/>
      <c r="D291" s="8"/>
      <c r="E291" s="35" t="s">
        <v>1164</v>
      </c>
    </row>
    <row r="292" spans="2:5" ht="29.25" thickBot="1">
      <c r="B292" s="13" t="s">
        <v>533</v>
      </c>
      <c r="C292" s="13" t="s">
        <v>49</v>
      </c>
      <c r="D292" s="13"/>
      <c r="E292" s="23"/>
    </row>
    <row r="293" spans="2:5" s="16" customFormat="1" ht="21" hidden="1" customHeight="1">
      <c r="B293" s="8"/>
      <c r="C293" s="8"/>
      <c r="D293" s="8"/>
      <c r="E293" s="19"/>
    </row>
    <row r="294" spans="2:5" s="16" customFormat="1" ht="21" customHeight="1">
      <c r="B294" s="8" t="s">
        <v>534</v>
      </c>
      <c r="C294" s="8"/>
      <c r="D294" s="8"/>
      <c r="E294" s="35" t="s">
        <v>535</v>
      </c>
    </row>
    <row r="295" spans="2:5" s="16" customFormat="1" ht="21" customHeight="1">
      <c r="B295" s="90" t="s">
        <v>536</v>
      </c>
      <c r="C295" s="8"/>
      <c r="D295" s="90" t="s">
        <v>537</v>
      </c>
      <c r="E295" s="91" t="s">
        <v>538</v>
      </c>
    </row>
    <row r="296" spans="2:5" s="16" customFormat="1" ht="21" customHeight="1">
      <c r="B296" s="90" t="s">
        <v>539</v>
      </c>
      <c r="C296" s="8"/>
      <c r="D296" s="90" t="s">
        <v>540</v>
      </c>
      <c r="E296" s="91" t="s">
        <v>541</v>
      </c>
    </row>
    <row r="297" spans="2:5" s="16" customFormat="1" ht="29.25" thickBot="1">
      <c r="B297" s="34" t="s">
        <v>683</v>
      </c>
      <c r="C297" s="13" t="s">
        <v>49</v>
      </c>
      <c r="D297" s="34"/>
      <c r="E297" s="33"/>
    </row>
    <row r="298" spans="2:5" s="16" customFormat="1" ht="21" hidden="1" customHeight="1">
      <c r="B298" s="8"/>
      <c r="C298" s="8"/>
      <c r="D298" s="8"/>
      <c r="E298" s="19"/>
    </row>
    <row r="299" spans="2:5" s="16" customFormat="1" ht="21" customHeight="1">
      <c r="B299" t="s">
        <v>684</v>
      </c>
      <c r="C299" s="8"/>
      <c r="D299" s="8"/>
      <c r="E299" s="19" t="s">
        <v>685</v>
      </c>
    </row>
    <row r="300" spans="2:5" s="16" customFormat="1" ht="21" customHeight="1">
      <c r="B300" s="8" t="s">
        <v>686</v>
      </c>
      <c r="C300" s="8"/>
      <c r="D300" s="8"/>
      <c r="E300" s="19" t="s">
        <v>687</v>
      </c>
    </row>
    <row r="301" spans="2:5" s="16" customFormat="1" ht="21" customHeight="1">
      <c r="B301" s="8" t="s">
        <v>688</v>
      </c>
      <c r="C301" s="8"/>
      <c r="D301" s="8"/>
      <c r="E301" s="19" t="s">
        <v>689</v>
      </c>
    </row>
    <row r="302" spans="2:5" ht="29.25" thickBot="1">
      <c r="B302" s="13" t="s">
        <v>542</v>
      </c>
      <c r="C302" s="13" t="s">
        <v>49</v>
      </c>
      <c r="D302" s="13"/>
      <c r="E302" s="23"/>
    </row>
    <row r="303" spans="2:5" ht="21.75" thickBot="1">
      <c r="B303" s="63" t="s">
        <v>762</v>
      </c>
      <c r="C303" s="63" t="s">
        <v>49</v>
      </c>
      <c r="D303" s="63"/>
      <c r="E303" s="80"/>
    </row>
    <row r="304" spans="2:5" s="16" customFormat="1" ht="21" hidden="1" customHeight="1">
      <c r="B304" s="8"/>
      <c r="C304" s="8"/>
      <c r="D304" s="8"/>
      <c r="E304" s="19"/>
    </row>
    <row r="305" spans="2:5" s="16" customFormat="1" ht="21" customHeight="1">
      <c r="B305" s="8" t="s">
        <v>843</v>
      </c>
      <c r="C305" s="8"/>
      <c r="D305" s="8"/>
      <c r="E305" s="19" t="s">
        <v>844</v>
      </c>
    </row>
    <row r="306" spans="2:5" s="16" customFormat="1" ht="21" customHeight="1">
      <c r="B306" s="90" t="s">
        <v>543</v>
      </c>
      <c r="C306" s="8"/>
      <c r="D306" s="8"/>
      <c r="E306" s="35" t="s">
        <v>505</v>
      </c>
    </row>
    <row r="307" spans="2:5" s="16" customFormat="1" ht="21" customHeight="1">
      <c r="B307" s="90" t="s">
        <v>544</v>
      </c>
      <c r="C307" s="8"/>
      <c r="D307" s="8"/>
      <c r="E307" s="19" t="str">
        <f>E19</f>
        <v>Special Insurance</v>
      </c>
    </row>
    <row r="308" spans="2:5" s="16" customFormat="1" ht="21" customHeight="1">
      <c r="B308" s="90" t="s">
        <v>545</v>
      </c>
      <c r="C308" s="8"/>
      <c r="D308" s="8"/>
      <c r="E308" s="35"/>
    </row>
    <row r="309" spans="2:5" s="16" customFormat="1" ht="21" customHeight="1">
      <c r="B309" s="90" t="s">
        <v>546</v>
      </c>
      <c r="C309" s="8"/>
      <c r="D309" s="19"/>
      <c r="E309" s="19"/>
    </row>
    <row r="310" spans="2:5" s="16" customFormat="1" ht="21" customHeight="1">
      <c r="B310" s="8" t="s">
        <v>547</v>
      </c>
      <c r="C310" s="8"/>
      <c r="D310" s="8"/>
      <c r="E310" s="19" t="s">
        <v>548</v>
      </c>
    </row>
    <row r="311" spans="2:5" s="16" customFormat="1" ht="21" customHeight="1">
      <c r="B311" s="8" t="s">
        <v>549</v>
      </c>
      <c r="C311" s="8"/>
      <c r="D311" s="8"/>
      <c r="E311" s="19"/>
    </row>
    <row r="312" spans="2:5" s="16" customFormat="1" ht="21" customHeight="1">
      <c r="B312" s="90" t="s">
        <v>551</v>
      </c>
      <c r="C312" s="90" t="s">
        <v>552</v>
      </c>
      <c r="D312" s="147" t="s">
        <v>1094</v>
      </c>
      <c r="E312" s="150" t="s">
        <v>1050</v>
      </c>
    </row>
    <row r="313" spans="2:5" s="16" customFormat="1" ht="21" customHeight="1">
      <c r="B313" s="151" t="s">
        <v>1098</v>
      </c>
      <c r="C313" s="8"/>
      <c r="D313" s="143" t="s">
        <v>1092</v>
      </c>
      <c r="E313" s="148" t="s">
        <v>641</v>
      </c>
    </row>
    <row r="314" spans="2:5" s="16" customFormat="1" ht="21" customHeight="1">
      <c r="B314" s="151" t="s">
        <v>1097</v>
      </c>
      <c r="C314" s="8"/>
      <c r="D314" s="143" t="s">
        <v>1092</v>
      </c>
      <c r="E314" s="148" t="s">
        <v>641</v>
      </c>
    </row>
    <row r="315" spans="2:5" s="16" customFormat="1" ht="21" customHeight="1">
      <c r="B315" s="8" t="s">
        <v>1163</v>
      </c>
      <c r="C315" s="8"/>
      <c r="D315" s="143" t="s">
        <v>1092</v>
      </c>
      <c r="E315" s="148" t="s">
        <v>641</v>
      </c>
    </row>
    <row r="316" spans="2:5" s="16" customFormat="1" ht="21" customHeight="1">
      <c r="B316" s="9" t="s">
        <v>796</v>
      </c>
      <c r="C316" s="8"/>
      <c r="D316" s="143" t="s">
        <v>1092</v>
      </c>
      <c r="E316" s="98" t="s">
        <v>641</v>
      </c>
    </row>
    <row r="317" spans="2:5" s="16" customFormat="1" ht="21" customHeight="1">
      <c r="B317" s="9" t="s">
        <v>797</v>
      </c>
      <c r="C317" s="8"/>
      <c r="D317" s="143" t="s">
        <v>1092</v>
      </c>
      <c r="E317" s="98" t="s">
        <v>641</v>
      </c>
    </row>
    <row r="318" spans="2:5" s="16" customFormat="1" ht="21" customHeight="1">
      <c r="B318" s="8" t="s">
        <v>825</v>
      </c>
      <c r="C318" s="8"/>
      <c r="D318" s="143" t="s">
        <v>1092</v>
      </c>
      <c r="E318" s="98" t="s">
        <v>641</v>
      </c>
    </row>
    <row r="319" spans="2:5" ht="21" customHeight="1" thickBot="1">
      <c r="B319" s="63" t="s">
        <v>771</v>
      </c>
      <c r="C319" s="63" t="s">
        <v>49</v>
      </c>
      <c r="D319" s="63"/>
      <c r="E319" s="80"/>
    </row>
    <row r="320" spans="2:5" s="16" customFormat="1" ht="21" hidden="1" customHeight="1">
      <c r="B320" s="8"/>
      <c r="C320" s="8"/>
      <c r="D320" s="8"/>
      <c r="E320" s="19"/>
    </row>
    <row r="321" spans="2:5" s="16" customFormat="1" ht="21" customHeight="1">
      <c r="B321" s="90" t="s">
        <v>543</v>
      </c>
      <c r="C321" s="8"/>
      <c r="D321" s="8"/>
      <c r="E321" s="35" t="s">
        <v>772</v>
      </c>
    </row>
    <row r="322" spans="2:5" s="16" customFormat="1" ht="21" customHeight="1">
      <c r="B322" s="90" t="s">
        <v>544</v>
      </c>
      <c r="C322" s="8"/>
      <c r="D322" s="8"/>
      <c r="E322" s="19" t="str">
        <f>E19</f>
        <v>Special Insurance</v>
      </c>
    </row>
    <row r="323" spans="2:5" s="16" customFormat="1" ht="21" customHeight="1">
      <c r="B323" s="8" t="s">
        <v>325</v>
      </c>
      <c r="C323" s="8"/>
      <c r="D323" s="8"/>
      <c r="E323" s="19"/>
    </row>
    <row r="324" spans="2:5" s="16" customFormat="1" ht="21" customHeight="1">
      <c r="B324" s="8" t="s">
        <v>37</v>
      </c>
      <c r="C324" s="8"/>
      <c r="D324" s="8"/>
      <c r="E324" s="19"/>
    </row>
    <row r="325" spans="2:5" s="16" customFormat="1" ht="21" customHeight="1">
      <c r="B325" s="8" t="s">
        <v>1370</v>
      </c>
      <c r="C325" s="8"/>
      <c r="D325" s="143" t="s">
        <v>1093</v>
      </c>
      <c r="E325" s="99" t="s">
        <v>645</v>
      </c>
    </row>
    <row r="326" spans="2:5" s="16" customFormat="1" ht="21" customHeight="1">
      <c r="B326" s="8" t="s">
        <v>1371</v>
      </c>
      <c r="C326" s="8"/>
      <c r="D326" s="143" t="s">
        <v>1092</v>
      </c>
      <c r="E326" s="98" t="s">
        <v>641</v>
      </c>
    </row>
    <row r="327" spans="2:5" s="16" customFormat="1" ht="21" customHeight="1">
      <c r="B327" s="90" t="s">
        <v>550</v>
      </c>
      <c r="C327" s="8"/>
      <c r="D327" s="143" t="s">
        <v>1092</v>
      </c>
      <c r="E327" s="98" t="s">
        <v>641</v>
      </c>
    </row>
    <row r="328" spans="2:5" s="16" customFormat="1" ht="21" customHeight="1">
      <c r="B328" s="90" t="s">
        <v>554</v>
      </c>
      <c r="C328" s="8"/>
      <c r="D328" s="143" t="s">
        <v>1093</v>
      </c>
      <c r="E328" s="99" t="s">
        <v>645</v>
      </c>
    </row>
    <row r="329" spans="2:5" s="16" customFormat="1" ht="21" customHeight="1">
      <c r="B329" s="90" t="s">
        <v>551</v>
      </c>
      <c r="C329" s="8"/>
      <c r="D329" s="147" t="s">
        <v>1094</v>
      </c>
      <c r="E329" s="136" t="s">
        <v>1050</v>
      </c>
    </row>
    <row r="330" spans="2:5" s="16" customFormat="1" ht="21" customHeight="1">
      <c r="B330" s="8" t="s">
        <v>985</v>
      </c>
      <c r="C330" s="8"/>
      <c r="D330" s="9" t="s">
        <v>1095</v>
      </c>
      <c r="E330" s="19" t="s">
        <v>986</v>
      </c>
    </row>
    <row r="331" spans="2:5" s="16" customFormat="1" ht="21" customHeight="1">
      <c r="B331" s="8" t="s">
        <v>1042</v>
      </c>
      <c r="C331" s="8"/>
      <c r="D331" s="9" t="s">
        <v>1091</v>
      </c>
      <c r="E331" s="35" t="s">
        <v>1084</v>
      </c>
    </row>
    <row r="332" spans="2:5" s="16" customFormat="1" ht="21" customHeight="1">
      <c r="B332" s="8" t="s">
        <v>825</v>
      </c>
      <c r="C332" s="8"/>
      <c r="D332" s="143" t="s">
        <v>1092</v>
      </c>
      <c r="E332" s="98" t="s">
        <v>641</v>
      </c>
    </row>
    <row r="333" spans="2:5" ht="21" customHeight="1" thickBot="1">
      <c r="B333" s="63" t="s">
        <v>764</v>
      </c>
      <c r="C333" s="63" t="s">
        <v>49</v>
      </c>
      <c r="D333" s="63"/>
      <c r="E333" s="80"/>
    </row>
    <row r="334" spans="2:5" s="16" customFormat="1" ht="21" hidden="1" customHeight="1">
      <c r="B334" s="8"/>
      <c r="C334" s="8"/>
      <c r="D334" s="8"/>
      <c r="E334" s="19"/>
    </row>
    <row r="335" spans="2:5" s="16" customFormat="1" ht="21" customHeight="1">
      <c r="B335" s="90" t="s">
        <v>543</v>
      </c>
      <c r="C335" s="8"/>
      <c r="D335" s="8"/>
      <c r="E335" s="35" t="s">
        <v>71</v>
      </c>
    </row>
    <row r="336" spans="2:5" s="16" customFormat="1" ht="21" customHeight="1">
      <c r="B336" s="90" t="s">
        <v>544</v>
      </c>
      <c r="C336" s="8"/>
      <c r="D336" s="8"/>
      <c r="E336" s="19" t="str">
        <f>E19</f>
        <v>Special Insurance</v>
      </c>
    </row>
    <row r="337" spans="2:5" s="16" customFormat="1" ht="21" customHeight="1">
      <c r="B337" s="8" t="s">
        <v>325</v>
      </c>
      <c r="C337" s="8"/>
      <c r="D337" s="8"/>
      <c r="E337" s="19" t="s">
        <v>553</v>
      </c>
    </row>
    <row r="338" spans="2:5" s="16" customFormat="1" ht="21" customHeight="1">
      <c r="B338" s="8" t="s">
        <v>37</v>
      </c>
      <c r="C338" s="8"/>
      <c r="D338" s="8"/>
      <c r="E338" s="19"/>
    </row>
    <row r="339" spans="2:5" s="16" customFormat="1" ht="21" customHeight="1">
      <c r="B339" s="116" t="s">
        <v>824</v>
      </c>
      <c r="C339" s="8"/>
      <c r="D339" s="143" t="s">
        <v>1092</v>
      </c>
      <c r="E339" s="130" t="s">
        <v>641</v>
      </c>
    </row>
    <row r="340" spans="2:5" s="16" customFormat="1" ht="21" customHeight="1">
      <c r="B340" s="8" t="s">
        <v>796</v>
      </c>
      <c r="C340" s="8"/>
      <c r="D340" s="143" t="s">
        <v>1092</v>
      </c>
      <c r="E340" s="130" t="s">
        <v>641</v>
      </c>
    </row>
    <row r="341" spans="2:5" s="16" customFormat="1" ht="21" customHeight="1">
      <c r="B341" s="8" t="s">
        <v>797</v>
      </c>
      <c r="C341" s="8"/>
      <c r="D341" s="143" t="s">
        <v>1092</v>
      </c>
      <c r="E341" s="130" t="s">
        <v>641</v>
      </c>
    </row>
    <row r="342" spans="2:5" s="16" customFormat="1" ht="21" customHeight="1">
      <c r="B342" s="8" t="s">
        <v>825</v>
      </c>
      <c r="C342" s="8"/>
      <c r="D342" s="143" t="s">
        <v>1092</v>
      </c>
      <c r="E342" s="130" t="s">
        <v>641</v>
      </c>
    </row>
    <row r="343" spans="2:5" s="16" customFormat="1" ht="21" customHeight="1">
      <c r="B343" s="90" t="s">
        <v>554</v>
      </c>
      <c r="C343" s="8"/>
      <c r="D343" s="143" t="s">
        <v>1093</v>
      </c>
      <c r="E343" s="99" t="s">
        <v>645</v>
      </c>
    </row>
    <row r="344" spans="2:5" s="16" customFormat="1" ht="21" customHeight="1">
      <c r="B344" s="8" t="s">
        <v>985</v>
      </c>
      <c r="C344" s="8"/>
      <c r="D344" s="9" t="s">
        <v>1095</v>
      </c>
      <c r="E344" s="19" t="s">
        <v>986</v>
      </c>
    </row>
    <row r="345" spans="2:5" s="16" customFormat="1" ht="21" customHeight="1">
      <c r="B345" s="8" t="s">
        <v>1042</v>
      </c>
      <c r="C345" s="8"/>
      <c r="D345" s="9" t="s">
        <v>1088</v>
      </c>
      <c r="E345" s="35" t="s">
        <v>1084</v>
      </c>
    </row>
    <row r="346" spans="2:5" s="16" customFormat="1" ht="21" customHeight="1">
      <c r="B346" s="90" t="s">
        <v>551</v>
      </c>
      <c r="C346" s="8"/>
      <c r="D346" s="147" t="s">
        <v>1094</v>
      </c>
      <c r="E346" s="136" t="s">
        <v>1050</v>
      </c>
    </row>
    <row r="347" spans="2:5" s="16" customFormat="1" ht="21" customHeight="1" thickBot="1">
      <c r="B347" s="106" t="s">
        <v>765</v>
      </c>
      <c r="C347" s="106" t="s">
        <v>49</v>
      </c>
      <c r="D347" s="106"/>
      <c r="E347" s="46"/>
    </row>
    <row r="348" spans="2:5" s="16" customFormat="1" ht="21" hidden="1" customHeight="1">
      <c r="B348" s="8"/>
      <c r="C348" s="8"/>
      <c r="D348" s="8"/>
      <c r="E348" s="19"/>
    </row>
    <row r="349" spans="2:5" s="16" customFormat="1" ht="21" customHeight="1">
      <c r="B349" s="90" t="s">
        <v>543</v>
      </c>
      <c r="C349" s="8"/>
      <c r="D349" s="8"/>
      <c r="E349" s="35" t="s">
        <v>475</v>
      </c>
    </row>
    <row r="350" spans="2:5" s="16" customFormat="1" ht="21" customHeight="1">
      <c r="B350" s="90" t="s">
        <v>544</v>
      </c>
      <c r="C350" s="8"/>
      <c r="D350" s="8"/>
      <c r="E350" s="19" t="str">
        <f>E19</f>
        <v>Special Insurance</v>
      </c>
    </row>
    <row r="351" spans="2:5" s="16" customFormat="1" ht="21" customHeight="1">
      <c r="B351" s="8" t="s">
        <v>325</v>
      </c>
      <c r="C351" s="8"/>
      <c r="D351" s="8"/>
      <c r="E351" s="19"/>
    </row>
    <row r="352" spans="2:5" s="16" customFormat="1" ht="21" customHeight="1">
      <c r="B352" s="8" t="s">
        <v>37</v>
      </c>
      <c r="C352" s="8"/>
      <c r="D352" s="8"/>
      <c r="E352" s="19"/>
    </row>
    <row r="353" spans="2:5" s="16" customFormat="1" ht="21" customHeight="1">
      <c r="B353" s="8" t="s">
        <v>769</v>
      </c>
      <c r="C353" s="8"/>
      <c r="D353" s="149" t="s">
        <v>1096</v>
      </c>
      <c r="E353" s="35" t="s">
        <v>1089</v>
      </c>
    </row>
    <row r="354" spans="2:5" s="16" customFormat="1" ht="21" customHeight="1">
      <c r="B354" s="8" t="s">
        <v>551</v>
      </c>
      <c r="C354" s="8"/>
      <c r="D354" s="147" t="s">
        <v>1094</v>
      </c>
      <c r="E354" s="136" t="s">
        <v>1050</v>
      </c>
    </row>
    <row r="355" spans="2:5" s="16" customFormat="1" ht="21" customHeight="1">
      <c r="B355" s="8" t="s">
        <v>985</v>
      </c>
      <c r="C355" s="8"/>
      <c r="D355" s="9" t="s">
        <v>1095</v>
      </c>
      <c r="E355" s="19" t="s">
        <v>986</v>
      </c>
    </row>
    <row r="356" spans="2:5" s="16" customFormat="1" ht="21" customHeight="1">
      <c r="B356" s="8" t="s">
        <v>1042</v>
      </c>
      <c r="C356" s="8"/>
      <c r="D356" s="9" t="s">
        <v>1088</v>
      </c>
      <c r="E356" s="35" t="s">
        <v>1084</v>
      </c>
    </row>
    <row r="357" spans="2:5" s="16" customFormat="1" ht="21" customHeight="1">
      <c r="B357" s="8" t="s">
        <v>1060</v>
      </c>
      <c r="C357" s="8"/>
      <c r="D357" s="143" t="s">
        <v>1092</v>
      </c>
      <c r="E357" s="111" t="s">
        <v>770</v>
      </c>
    </row>
    <row r="358" spans="2:5" s="16" customFormat="1" ht="21" customHeight="1">
      <c r="B358" s="8" t="s">
        <v>1130</v>
      </c>
      <c r="C358" s="8"/>
      <c r="D358" s="143" t="s">
        <v>1092</v>
      </c>
      <c r="E358" s="111" t="s">
        <v>770</v>
      </c>
    </row>
    <row r="359" spans="2:5" s="16" customFormat="1" ht="21" customHeight="1">
      <c r="B359" s="8" t="s">
        <v>1131</v>
      </c>
      <c r="C359" s="8"/>
      <c r="D359" s="143" t="s">
        <v>1092</v>
      </c>
      <c r="E359" s="111" t="s">
        <v>770</v>
      </c>
    </row>
    <row r="360" spans="2:5" s="16" customFormat="1" ht="21" customHeight="1" thickBot="1">
      <c r="B360" s="63" t="s">
        <v>763</v>
      </c>
      <c r="C360" s="63" t="s">
        <v>49</v>
      </c>
      <c r="D360" s="106"/>
      <c r="E360" s="46"/>
    </row>
    <row r="361" spans="2:5" s="16" customFormat="1" ht="21" hidden="1" customHeight="1">
      <c r="B361" s="8"/>
      <c r="C361" s="8"/>
      <c r="D361" s="8"/>
      <c r="E361" s="19"/>
    </row>
    <row r="362" spans="2:5" s="16" customFormat="1" ht="21" customHeight="1">
      <c r="B362" s="90" t="s">
        <v>543</v>
      </c>
      <c r="C362" s="8"/>
      <c r="D362" s="8"/>
      <c r="E362" s="35" t="s">
        <v>164</v>
      </c>
    </row>
    <row r="363" spans="2:5" s="16" customFormat="1" ht="21" customHeight="1">
      <c r="B363" s="90" t="s">
        <v>544</v>
      </c>
      <c r="C363" s="8"/>
      <c r="D363" s="8"/>
      <c r="E363" s="19" t="str">
        <f>E19</f>
        <v>Special Insurance</v>
      </c>
    </row>
    <row r="364" spans="2:5" s="16" customFormat="1" ht="21" customHeight="1">
      <c r="B364" s="8" t="s">
        <v>325</v>
      </c>
      <c r="C364" s="8"/>
      <c r="D364" s="8"/>
      <c r="E364" s="35" t="s">
        <v>72</v>
      </c>
    </row>
    <row r="365" spans="2:5" s="16" customFormat="1" ht="21" customHeight="1">
      <c r="B365" s="8" t="s">
        <v>37</v>
      </c>
      <c r="C365" s="8"/>
      <c r="D365" s="8"/>
      <c r="E365" s="19" t="s">
        <v>856</v>
      </c>
    </row>
    <row r="366" spans="2:5" s="16" customFormat="1" ht="21" customHeight="1">
      <c r="B366" s="143" t="s">
        <v>1068</v>
      </c>
      <c r="C366" s="8"/>
      <c r="D366" s="97" t="s">
        <v>640</v>
      </c>
      <c r="E366" s="162" t="s">
        <v>1150</v>
      </c>
    </row>
    <row r="367" spans="2:5" s="16" customFormat="1" ht="21" customHeight="1">
      <c r="B367" s="143" t="s">
        <v>1061</v>
      </c>
      <c r="C367" s="8"/>
      <c r="D367" s="97" t="s">
        <v>640</v>
      </c>
      <c r="E367" s="19" t="s">
        <v>1150</v>
      </c>
    </row>
    <row r="368" spans="2:5" s="16" customFormat="1" ht="21" customHeight="1">
      <c r="B368" s="143" t="s">
        <v>1062</v>
      </c>
      <c r="C368" s="8"/>
      <c r="D368" s="97" t="s">
        <v>640</v>
      </c>
      <c r="E368" s="162" t="s">
        <v>1150</v>
      </c>
    </row>
    <row r="369" spans="2:5" s="16" customFormat="1" ht="21" customHeight="1">
      <c r="B369" s="167" t="s">
        <v>1163</v>
      </c>
      <c r="C369" s="8"/>
      <c r="D369" s="97" t="s">
        <v>640</v>
      </c>
      <c r="E369" s="162" t="s">
        <v>1150</v>
      </c>
    </row>
    <row r="370" spans="2:5" s="16" customFormat="1" ht="21" customHeight="1">
      <c r="B370" s="90" t="s">
        <v>554</v>
      </c>
      <c r="C370" s="8"/>
      <c r="D370" s="143" t="s">
        <v>1093</v>
      </c>
      <c r="E370" s="99" t="s">
        <v>645</v>
      </c>
    </row>
    <row r="371" spans="2:5" s="16" customFormat="1" ht="21" customHeight="1">
      <c r="B371" s="8" t="s">
        <v>985</v>
      </c>
      <c r="C371" s="8"/>
      <c r="D371" s="9" t="s">
        <v>1095</v>
      </c>
      <c r="E371" s="19" t="s">
        <v>986</v>
      </c>
    </row>
    <row r="372" spans="2:5" s="16" customFormat="1" ht="21" customHeight="1">
      <c r="B372" s="90" t="s">
        <v>551</v>
      </c>
      <c r="C372" s="8"/>
      <c r="D372" s="90" t="s">
        <v>1094</v>
      </c>
      <c r="E372" s="136" t="s">
        <v>1050</v>
      </c>
    </row>
    <row r="373" spans="2:5" s="16" customFormat="1" ht="21.75" thickBot="1">
      <c r="B373" s="106" t="s">
        <v>1125</v>
      </c>
      <c r="C373" s="63" t="s">
        <v>49</v>
      </c>
      <c r="D373" s="106"/>
      <c r="E373" s="46"/>
    </row>
    <row r="374" spans="2:5" s="16" customFormat="1" ht="21" customHeight="1">
      <c r="B374" s="90" t="s">
        <v>543</v>
      </c>
      <c r="C374" s="8"/>
      <c r="D374" s="8"/>
      <c r="E374" s="19" t="s">
        <v>1126</v>
      </c>
    </row>
    <row r="375" spans="2:5" s="16" customFormat="1" ht="21" customHeight="1">
      <c r="B375" s="90" t="s">
        <v>544</v>
      </c>
      <c r="C375" s="8"/>
      <c r="D375" s="8"/>
      <c r="E375" s="19" t="str">
        <f>E19</f>
        <v>Special Insurance</v>
      </c>
    </row>
    <row r="376" spans="2:5" s="16" customFormat="1" ht="21" customHeight="1">
      <c r="B376" s="8" t="s">
        <v>325</v>
      </c>
      <c r="C376" s="8"/>
      <c r="D376" s="8"/>
      <c r="E376" s="19" t="s">
        <v>1128</v>
      </c>
    </row>
    <row r="377" spans="2:5" s="16" customFormat="1" ht="21" customHeight="1">
      <c r="B377" s="8" t="s">
        <v>37</v>
      </c>
      <c r="C377" s="8"/>
      <c r="D377" s="8"/>
      <c r="E377" s="19" t="s">
        <v>1129</v>
      </c>
    </row>
    <row r="378" spans="2:5" s="16" customFormat="1" ht="21" customHeight="1">
      <c r="B378" s="143" t="s">
        <v>1062</v>
      </c>
      <c r="C378" s="8"/>
      <c r="D378" s="97" t="s">
        <v>640</v>
      </c>
      <c r="E378" s="19" t="s">
        <v>1150</v>
      </c>
    </row>
    <row r="379" spans="2:5" s="16" customFormat="1" ht="21" customHeight="1">
      <c r="B379" s="167" t="s">
        <v>1163</v>
      </c>
      <c r="C379" s="8"/>
      <c r="D379" s="97" t="s">
        <v>640</v>
      </c>
      <c r="E379" s="19" t="s">
        <v>1150</v>
      </c>
    </row>
    <row r="380" spans="2:5" s="16" customFormat="1" ht="21" customHeight="1">
      <c r="B380" s="90" t="s">
        <v>554</v>
      </c>
      <c r="C380" s="8"/>
      <c r="D380" s="143" t="s">
        <v>1093</v>
      </c>
      <c r="E380" s="99" t="s">
        <v>645</v>
      </c>
    </row>
    <row r="381" spans="2:5" s="16" customFormat="1" ht="21" customHeight="1">
      <c r="B381" s="90" t="s">
        <v>551</v>
      </c>
      <c r="C381" s="8"/>
      <c r="D381" s="90" t="s">
        <v>1094</v>
      </c>
      <c r="E381" s="136" t="s">
        <v>1050</v>
      </c>
    </row>
    <row r="382" spans="2:5" s="16" customFormat="1" ht="21" customHeight="1" thickBot="1">
      <c r="B382" s="106" t="s">
        <v>1132</v>
      </c>
      <c r="C382" s="106" t="s">
        <v>49</v>
      </c>
      <c r="D382" s="106"/>
      <c r="E382" s="46"/>
    </row>
    <row r="383" spans="2:5" s="16" customFormat="1" ht="21" customHeight="1">
      <c r="B383" s="90" t="s">
        <v>543</v>
      </c>
      <c r="C383" s="8"/>
      <c r="D383" s="8"/>
      <c r="E383" s="19" t="s">
        <v>1127</v>
      </c>
    </row>
    <row r="384" spans="2:5" s="16" customFormat="1" ht="21" customHeight="1">
      <c r="B384" s="90" t="s">
        <v>544</v>
      </c>
      <c r="C384" s="8"/>
      <c r="D384" s="8"/>
      <c r="E384" s="19" t="str">
        <f>E19</f>
        <v>Special Insurance</v>
      </c>
    </row>
    <row r="385" spans="2:5" s="16" customFormat="1" ht="21" customHeight="1">
      <c r="B385" s="8" t="s">
        <v>325</v>
      </c>
      <c r="C385" s="8"/>
      <c r="D385" s="8"/>
      <c r="E385" s="19" t="s">
        <v>1127</v>
      </c>
    </row>
    <row r="386" spans="2:5" s="16" customFormat="1" ht="21" customHeight="1">
      <c r="B386" s="8" t="s">
        <v>37</v>
      </c>
      <c r="C386" s="8"/>
      <c r="D386" s="8"/>
      <c r="E386" s="35" t="s">
        <v>1194</v>
      </c>
    </row>
    <row r="387" spans="2:5" s="16" customFormat="1" ht="21" customHeight="1">
      <c r="B387" s="143" t="s">
        <v>1062</v>
      </c>
      <c r="C387" s="8"/>
      <c r="D387" s="97" t="s">
        <v>640</v>
      </c>
      <c r="E387" s="19" t="s">
        <v>1150</v>
      </c>
    </row>
    <row r="388" spans="2:5" s="16" customFormat="1" ht="21" customHeight="1">
      <c r="B388" s="167" t="s">
        <v>1163</v>
      </c>
      <c r="C388" s="8"/>
      <c r="D388" s="97" t="s">
        <v>640</v>
      </c>
      <c r="E388" s="19" t="s">
        <v>1150</v>
      </c>
    </row>
    <row r="389" spans="2:5" s="16" customFormat="1" ht="21" customHeight="1">
      <c r="B389" s="90" t="s">
        <v>554</v>
      </c>
      <c r="C389" s="8"/>
      <c r="D389" s="143" t="s">
        <v>1093</v>
      </c>
      <c r="E389" s="99" t="s">
        <v>645</v>
      </c>
    </row>
    <row r="390" spans="2:5" s="16" customFormat="1" ht="21" customHeight="1">
      <c r="B390" s="90" t="s">
        <v>551</v>
      </c>
      <c r="C390" s="8"/>
      <c r="D390" s="90" t="s">
        <v>1094</v>
      </c>
      <c r="E390" s="136" t="s">
        <v>1050</v>
      </c>
    </row>
    <row r="391" spans="2:5" ht="21" customHeight="1" thickBot="1">
      <c r="B391" s="63" t="s">
        <v>766</v>
      </c>
      <c r="C391" s="63" t="s">
        <v>49</v>
      </c>
      <c r="D391" s="63"/>
      <c r="E391" s="80"/>
    </row>
    <row r="392" spans="2:5" s="16" customFormat="1" ht="21" hidden="1" customHeight="1">
      <c r="B392" s="8"/>
      <c r="C392" s="8"/>
      <c r="D392" s="8"/>
      <c r="E392" s="19"/>
    </row>
    <row r="393" spans="2:5" s="16" customFormat="1" ht="21" customHeight="1">
      <c r="B393" s="90" t="s">
        <v>544</v>
      </c>
      <c r="C393" s="8"/>
      <c r="D393" s="8"/>
      <c r="E393" s="35" t="str">
        <f>E19</f>
        <v>Special Insurance</v>
      </c>
    </row>
    <row r="394" spans="2:5" s="16" customFormat="1" ht="21" customHeight="1">
      <c r="B394" s="117" t="s">
        <v>325</v>
      </c>
      <c r="C394" s="8"/>
      <c r="D394" s="8"/>
      <c r="E394" s="19" t="s">
        <v>766</v>
      </c>
    </row>
    <row r="395" spans="2:5" s="16" customFormat="1" ht="21" customHeight="1">
      <c r="B395" s="8" t="s">
        <v>37</v>
      </c>
      <c r="C395" s="8"/>
      <c r="D395" s="8"/>
      <c r="E395" s="152"/>
    </row>
    <row r="396" spans="2:5" s="16" customFormat="1" ht="21" customHeight="1">
      <c r="B396" s="90" t="s">
        <v>551</v>
      </c>
      <c r="C396" s="8"/>
      <c r="D396" s="90" t="s">
        <v>1094</v>
      </c>
      <c r="E396" s="91" t="s">
        <v>1050</v>
      </c>
    </row>
    <row r="397" spans="2:5" s="16" customFormat="1" ht="21" customHeight="1">
      <c r="B397" s="8" t="s">
        <v>1057</v>
      </c>
      <c r="C397" s="8"/>
      <c r="D397" s="143" t="s">
        <v>1086</v>
      </c>
      <c r="E397" s="35" t="s">
        <v>1085</v>
      </c>
    </row>
    <row r="398" spans="2:5" s="16" customFormat="1" ht="21" customHeight="1">
      <c r="B398" s="8" t="s">
        <v>1137</v>
      </c>
      <c r="C398" s="8"/>
      <c r="D398" s="97" t="s">
        <v>640</v>
      </c>
      <c r="E398" s="19" t="s">
        <v>991</v>
      </c>
    </row>
    <row r="399" spans="2:5" s="16" customFormat="1" ht="21.75" thickBot="1">
      <c r="B399" s="106" t="s">
        <v>1063</v>
      </c>
      <c r="C399" s="63" t="s">
        <v>49</v>
      </c>
      <c r="D399" s="106"/>
      <c r="E399" s="46"/>
    </row>
    <row r="400" spans="2:5" s="16" customFormat="1" ht="21" hidden="1" customHeight="1">
      <c r="B400" s="8"/>
      <c r="C400" s="8"/>
      <c r="D400" s="8"/>
      <c r="E400" s="19"/>
    </row>
    <row r="401" spans="2:5" s="16" customFormat="1" ht="21" customHeight="1">
      <c r="B401" s="90" t="s">
        <v>544</v>
      </c>
      <c r="C401" s="8"/>
      <c r="D401" s="8"/>
      <c r="E401" s="19" t="str">
        <f>E19</f>
        <v>Special Insurance</v>
      </c>
    </row>
    <row r="402" spans="2:5" s="16" customFormat="1" ht="21" customHeight="1">
      <c r="B402" s="117" t="s">
        <v>325</v>
      </c>
      <c r="C402" s="8"/>
      <c r="D402" s="8"/>
      <c r="E402" s="19" t="s">
        <v>1063</v>
      </c>
    </row>
    <row r="403" spans="2:5" s="16" customFormat="1" ht="21" customHeight="1">
      <c r="B403" s="8" t="s">
        <v>37</v>
      </c>
      <c r="C403" s="8"/>
      <c r="D403" s="8"/>
      <c r="E403" s="142" t="s">
        <v>1067</v>
      </c>
    </row>
    <row r="404" spans="2:5" s="16" customFormat="1" ht="21" customHeight="1">
      <c r="B404" s="90" t="s">
        <v>551</v>
      </c>
      <c r="C404" s="8"/>
      <c r="D404" s="90" t="s">
        <v>1094</v>
      </c>
      <c r="E404" s="91" t="s">
        <v>1050</v>
      </c>
    </row>
    <row r="405" spans="2:5" s="16" customFormat="1" ht="21" customHeight="1">
      <c r="B405" s="8" t="s">
        <v>1137</v>
      </c>
      <c r="C405" s="8"/>
      <c r="D405" s="97" t="s">
        <v>640</v>
      </c>
      <c r="E405" s="19" t="s">
        <v>991</v>
      </c>
    </row>
    <row r="406" spans="2:5" s="16" customFormat="1" ht="21.75" thickBot="1">
      <c r="B406" s="106" t="s">
        <v>1064</v>
      </c>
      <c r="C406" s="63" t="s">
        <v>49</v>
      </c>
      <c r="D406" s="106"/>
      <c r="E406" s="46"/>
    </row>
    <row r="407" spans="2:5" s="16" customFormat="1" ht="21" hidden="1" customHeight="1">
      <c r="B407" s="8"/>
      <c r="C407" s="8"/>
      <c r="D407" s="8"/>
      <c r="E407" s="19"/>
    </row>
    <row r="408" spans="2:5" s="16" customFormat="1" ht="21" customHeight="1">
      <c r="B408" s="90" t="s">
        <v>544</v>
      </c>
      <c r="C408" s="8"/>
      <c r="D408" s="8"/>
      <c r="E408" s="19" t="str">
        <f>E19</f>
        <v>Special Insurance</v>
      </c>
    </row>
    <row r="409" spans="2:5" s="16" customFormat="1" ht="21" customHeight="1">
      <c r="B409" s="117" t="s">
        <v>325</v>
      </c>
      <c r="C409" s="8"/>
      <c r="D409" s="8"/>
      <c r="E409" s="19" t="s">
        <v>1144</v>
      </c>
    </row>
    <row r="410" spans="2:5" s="16" customFormat="1" ht="21" customHeight="1">
      <c r="B410" s="8" t="s">
        <v>37</v>
      </c>
      <c r="C410" s="8"/>
      <c r="D410" s="8"/>
      <c r="E410" s="162" t="s">
        <v>1145</v>
      </c>
    </row>
    <row r="411" spans="2:5" s="16" customFormat="1" ht="21" customHeight="1">
      <c r="B411" s="90" t="s">
        <v>551</v>
      </c>
      <c r="C411" s="8"/>
      <c r="D411" s="90" t="s">
        <v>1094</v>
      </c>
      <c r="E411" s="91" t="s">
        <v>1050</v>
      </c>
    </row>
    <row r="412" spans="2:5" s="16" customFormat="1" ht="21" customHeight="1">
      <c r="B412" s="8" t="s">
        <v>1137</v>
      </c>
      <c r="C412" s="8"/>
      <c r="D412" s="97" t="s">
        <v>640</v>
      </c>
      <c r="E412" s="19" t="s">
        <v>991</v>
      </c>
    </row>
    <row r="413" spans="2:5" s="16" customFormat="1" ht="21.75" thickBot="1">
      <c r="B413" s="106" t="s">
        <v>1065</v>
      </c>
      <c r="C413" s="63" t="s">
        <v>49</v>
      </c>
      <c r="D413" s="106"/>
      <c r="E413" s="46"/>
    </row>
    <row r="414" spans="2:5" s="16" customFormat="1" ht="21" hidden="1" customHeight="1">
      <c r="B414" s="8"/>
      <c r="C414" s="8"/>
      <c r="D414" s="8"/>
      <c r="E414" s="19"/>
    </row>
    <row r="415" spans="2:5" s="16" customFormat="1" ht="21" customHeight="1">
      <c r="B415" s="90" t="s">
        <v>544</v>
      </c>
      <c r="C415" s="8"/>
      <c r="D415" s="8"/>
      <c r="E415" s="19" t="str">
        <f>E19</f>
        <v>Special Insurance</v>
      </c>
    </row>
    <row r="416" spans="2:5" s="16" customFormat="1" ht="21" customHeight="1">
      <c r="B416" s="117" t="s">
        <v>325</v>
      </c>
      <c r="C416" s="8"/>
      <c r="D416" s="8"/>
      <c r="E416" s="19" t="s">
        <v>1144</v>
      </c>
    </row>
    <row r="417" spans="2:5" s="16" customFormat="1" ht="21" customHeight="1">
      <c r="B417" s="8" t="s">
        <v>37</v>
      </c>
      <c r="C417" s="8"/>
      <c r="D417" s="8"/>
      <c r="E417" s="162" t="s">
        <v>1149</v>
      </c>
    </row>
    <row r="418" spans="2:5" s="16" customFormat="1" ht="21" customHeight="1">
      <c r="B418" s="90" t="s">
        <v>551</v>
      </c>
      <c r="C418" s="8"/>
      <c r="D418" s="90" t="s">
        <v>1094</v>
      </c>
      <c r="E418" s="91" t="s">
        <v>1050</v>
      </c>
    </row>
    <row r="419" spans="2:5" s="16" customFormat="1" ht="21" customHeight="1">
      <c r="B419" s="8" t="s">
        <v>1137</v>
      </c>
      <c r="C419" s="8"/>
      <c r="D419" s="97" t="s">
        <v>640</v>
      </c>
      <c r="E419" s="19" t="s">
        <v>991</v>
      </c>
    </row>
    <row r="420" spans="2:5" s="16" customFormat="1" ht="21.75" thickBot="1">
      <c r="B420" s="106" t="s">
        <v>1066</v>
      </c>
      <c r="C420" s="63" t="s">
        <v>49</v>
      </c>
      <c r="D420" s="106"/>
      <c r="E420" s="46"/>
    </row>
    <row r="421" spans="2:5" s="16" customFormat="1" ht="21" hidden="1" customHeight="1">
      <c r="B421" s="8"/>
      <c r="C421" s="8"/>
      <c r="D421" s="8"/>
      <c r="E421" s="19"/>
    </row>
    <row r="422" spans="2:5" s="16" customFormat="1" ht="21" customHeight="1">
      <c r="B422" s="90" t="s">
        <v>544</v>
      </c>
      <c r="C422" s="8"/>
      <c r="D422" s="8"/>
      <c r="E422" s="19" t="str">
        <f>E19</f>
        <v>Special Insurance</v>
      </c>
    </row>
    <row r="423" spans="2:5" s="16" customFormat="1" ht="21" customHeight="1">
      <c r="B423" s="117" t="s">
        <v>325</v>
      </c>
      <c r="C423" s="8"/>
      <c r="D423" s="8"/>
      <c r="E423" s="19" t="s">
        <v>1144</v>
      </c>
    </row>
    <row r="424" spans="2:5" s="16" customFormat="1" ht="21" customHeight="1">
      <c r="B424" s="8" t="s">
        <v>37</v>
      </c>
      <c r="C424" s="8"/>
      <c r="D424" s="8"/>
      <c r="E424" s="162" t="s">
        <v>1146</v>
      </c>
    </row>
    <row r="425" spans="2:5" s="16" customFormat="1" ht="21" customHeight="1">
      <c r="B425" s="90" t="s">
        <v>551</v>
      </c>
      <c r="C425" s="8"/>
      <c r="D425" s="90" t="s">
        <v>1094</v>
      </c>
      <c r="E425" s="91" t="s">
        <v>1050</v>
      </c>
    </row>
    <row r="426" spans="2:5" s="16" customFormat="1" ht="21" customHeight="1">
      <c r="B426" s="8" t="s">
        <v>1137</v>
      </c>
      <c r="C426" s="8"/>
      <c r="D426" s="97" t="s">
        <v>640</v>
      </c>
      <c r="E426" s="19" t="s">
        <v>991</v>
      </c>
    </row>
    <row r="427" spans="2:5" s="16" customFormat="1" ht="21" customHeight="1" thickBot="1">
      <c r="B427" s="106" t="s">
        <v>1190</v>
      </c>
      <c r="C427" s="106" t="s">
        <v>49</v>
      </c>
      <c r="D427" s="106"/>
      <c r="E427" s="46"/>
    </row>
    <row r="428" spans="2:5" s="16" customFormat="1" ht="21" hidden="1" customHeight="1">
      <c r="B428" s="8"/>
      <c r="C428" s="8"/>
      <c r="D428" s="8"/>
      <c r="E428" s="19"/>
    </row>
    <row r="429" spans="2:5" s="16" customFormat="1" ht="21" customHeight="1">
      <c r="B429" s="90" t="s">
        <v>544</v>
      </c>
      <c r="C429" s="8"/>
      <c r="D429" s="8"/>
      <c r="E429" s="19" t="str">
        <f>E19</f>
        <v>Special Insurance</v>
      </c>
    </row>
    <row r="430" spans="2:5" s="16" customFormat="1" ht="21" customHeight="1">
      <c r="B430" s="117" t="s">
        <v>325</v>
      </c>
      <c r="C430" s="8"/>
      <c r="D430" s="8"/>
      <c r="E430" s="35" t="s">
        <v>1187</v>
      </c>
    </row>
    <row r="431" spans="2:5" s="16" customFormat="1" ht="21" customHeight="1">
      <c r="B431" s="8" t="s">
        <v>37</v>
      </c>
      <c r="C431" s="8"/>
      <c r="D431" s="8"/>
      <c r="E431" s="168" t="s">
        <v>1193</v>
      </c>
    </row>
    <row r="432" spans="2:5" s="16" customFormat="1" ht="21" customHeight="1">
      <c r="B432" s="90" t="s">
        <v>551</v>
      </c>
      <c r="C432" s="8"/>
      <c r="D432" s="90" t="s">
        <v>1094</v>
      </c>
      <c r="E432" s="91" t="s">
        <v>1050</v>
      </c>
    </row>
    <row r="433" spans="2:5" s="16" customFormat="1" ht="21" customHeight="1">
      <c r="B433" s="8" t="s">
        <v>1137</v>
      </c>
      <c r="C433" s="8"/>
      <c r="D433" s="97" t="s">
        <v>640</v>
      </c>
      <c r="E433" s="19" t="s">
        <v>991</v>
      </c>
    </row>
    <row r="434" spans="2:5" s="16" customFormat="1" ht="21" customHeight="1" thickBot="1">
      <c r="B434" s="106" t="s">
        <v>1188</v>
      </c>
      <c r="C434" s="106" t="s">
        <v>49</v>
      </c>
      <c r="D434" s="106"/>
      <c r="E434" s="46"/>
    </row>
    <row r="435" spans="2:5" s="16" customFormat="1" ht="21" hidden="1" customHeight="1">
      <c r="B435" s="8"/>
      <c r="C435" s="8"/>
      <c r="D435" s="8"/>
      <c r="E435" s="19"/>
    </row>
    <row r="436" spans="2:5" s="16" customFormat="1" ht="21" customHeight="1">
      <c r="B436" s="90" t="s">
        <v>544</v>
      </c>
      <c r="C436" s="8"/>
      <c r="D436" s="8"/>
      <c r="E436" s="19" t="str">
        <f>E19</f>
        <v>Special Insurance</v>
      </c>
    </row>
    <row r="437" spans="2:5" s="16" customFormat="1" ht="21" customHeight="1">
      <c r="B437" s="117" t="s">
        <v>325</v>
      </c>
      <c r="C437" s="8"/>
      <c r="D437" s="8"/>
      <c r="E437" s="35" t="s">
        <v>1187</v>
      </c>
    </row>
    <row r="438" spans="2:5" s="16" customFormat="1" ht="21" customHeight="1">
      <c r="B438" s="8" t="s">
        <v>37</v>
      </c>
      <c r="C438" s="8"/>
      <c r="D438" s="8"/>
      <c r="E438" s="168" t="s">
        <v>1191</v>
      </c>
    </row>
    <row r="439" spans="2:5" s="16" customFormat="1" ht="21" customHeight="1">
      <c r="B439" s="90" t="s">
        <v>551</v>
      </c>
      <c r="C439" s="8"/>
      <c r="D439" s="90" t="s">
        <v>1094</v>
      </c>
      <c r="E439" s="91" t="s">
        <v>1050</v>
      </c>
    </row>
    <row r="440" spans="2:5" s="16" customFormat="1" ht="21" customHeight="1">
      <c r="B440" s="8" t="s">
        <v>1137</v>
      </c>
      <c r="C440" s="8"/>
      <c r="D440" s="97" t="s">
        <v>640</v>
      </c>
      <c r="E440" s="19" t="s">
        <v>991</v>
      </c>
    </row>
    <row r="441" spans="2:5" s="16" customFormat="1" ht="21" customHeight="1" thickBot="1">
      <c r="B441" s="106" t="s">
        <v>1189</v>
      </c>
      <c r="C441" s="106" t="s">
        <v>49</v>
      </c>
      <c r="D441" s="106"/>
      <c r="E441" s="46"/>
    </row>
    <row r="442" spans="2:5" s="16" customFormat="1" ht="21" hidden="1" customHeight="1">
      <c r="B442" s="8"/>
      <c r="C442" s="8"/>
      <c r="D442" s="8"/>
      <c r="E442" s="19"/>
    </row>
    <row r="443" spans="2:5" s="16" customFormat="1" ht="21" customHeight="1">
      <c r="B443" s="90" t="s">
        <v>544</v>
      </c>
      <c r="C443" s="8"/>
      <c r="D443" s="8"/>
      <c r="E443" s="19" t="str">
        <f>E19</f>
        <v>Special Insurance</v>
      </c>
    </row>
    <row r="444" spans="2:5" s="16" customFormat="1" ht="21" customHeight="1">
      <c r="B444" s="117" t="s">
        <v>325</v>
      </c>
      <c r="C444" s="8"/>
      <c r="D444" s="8"/>
      <c r="E444" s="35" t="s">
        <v>1187</v>
      </c>
    </row>
    <row r="445" spans="2:5" s="16" customFormat="1" ht="21" customHeight="1">
      <c r="B445" s="8" t="s">
        <v>37</v>
      </c>
      <c r="C445" s="8"/>
      <c r="D445" s="8"/>
      <c r="E445" s="168" t="s">
        <v>1192</v>
      </c>
    </row>
    <row r="446" spans="2:5" s="16" customFormat="1" ht="21" customHeight="1">
      <c r="B446" s="90" t="s">
        <v>551</v>
      </c>
      <c r="C446" s="8"/>
      <c r="D446" s="90" t="s">
        <v>1094</v>
      </c>
      <c r="E446" s="91" t="s">
        <v>1050</v>
      </c>
    </row>
    <row r="447" spans="2:5" s="16" customFormat="1" ht="21" customHeight="1">
      <c r="B447" s="8" t="s">
        <v>1137</v>
      </c>
      <c r="C447" s="8"/>
      <c r="D447" s="97" t="s">
        <v>640</v>
      </c>
      <c r="E447" s="19" t="s">
        <v>991</v>
      </c>
    </row>
    <row r="448" spans="2:5" s="16" customFormat="1" ht="21" customHeight="1" thickBot="1">
      <c r="B448" s="106" t="s">
        <v>1195</v>
      </c>
      <c r="C448" s="106" t="s">
        <v>49</v>
      </c>
      <c r="D448" s="106"/>
      <c r="E448" s="46"/>
    </row>
    <row r="449" spans="2:5" s="16" customFormat="1" ht="21" hidden="1" customHeight="1">
      <c r="B449" s="8"/>
      <c r="C449" s="8"/>
      <c r="D449" s="8"/>
      <c r="E449" s="19"/>
    </row>
    <row r="450" spans="2:5" s="16" customFormat="1" ht="21" customHeight="1">
      <c r="B450" s="90" t="s">
        <v>544</v>
      </c>
      <c r="C450" s="8"/>
      <c r="D450" s="8"/>
      <c r="E450" s="19" t="str">
        <f>E19</f>
        <v>Special Insurance</v>
      </c>
    </row>
    <row r="451" spans="2:5" s="16" customFormat="1" ht="21" customHeight="1">
      <c r="B451" s="117" t="s">
        <v>325</v>
      </c>
      <c r="C451" s="8"/>
      <c r="D451" s="8"/>
      <c r="E451" s="35" t="s">
        <v>1195</v>
      </c>
    </row>
    <row r="452" spans="2:5" s="16" customFormat="1" ht="21" customHeight="1">
      <c r="B452" s="8" t="s">
        <v>37</v>
      </c>
      <c r="C452" s="8"/>
      <c r="D452" s="8"/>
      <c r="E452" s="35" t="s">
        <v>1198</v>
      </c>
    </row>
    <row r="453" spans="2:5" s="16" customFormat="1" ht="21" customHeight="1">
      <c r="B453" s="90" t="s">
        <v>551</v>
      </c>
      <c r="C453" s="8"/>
      <c r="D453" s="90" t="s">
        <v>1094</v>
      </c>
      <c r="E453" s="91" t="s">
        <v>1050</v>
      </c>
    </row>
    <row r="454" spans="2:5" s="16" customFormat="1" ht="21" customHeight="1">
      <c r="B454" s="8" t="s">
        <v>1137</v>
      </c>
      <c r="C454" s="8"/>
      <c r="D454" s="97" t="s">
        <v>640</v>
      </c>
      <c r="E454" s="19" t="s">
        <v>991</v>
      </c>
    </row>
    <row r="455" spans="2:5" s="16" customFormat="1" ht="21" customHeight="1" thickBot="1">
      <c r="B455" s="106" t="s">
        <v>1196</v>
      </c>
      <c r="C455" s="106" t="s">
        <v>49</v>
      </c>
      <c r="D455" s="106"/>
      <c r="E455" s="46"/>
    </row>
    <row r="456" spans="2:5" s="16" customFormat="1" ht="21" hidden="1" customHeight="1">
      <c r="B456" s="8"/>
      <c r="C456" s="8"/>
      <c r="D456" s="8"/>
      <c r="E456" s="19"/>
    </row>
    <row r="457" spans="2:5" s="16" customFormat="1" ht="21" customHeight="1">
      <c r="B457" s="90" t="s">
        <v>544</v>
      </c>
      <c r="C457" s="8"/>
      <c r="D457" s="8"/>
      <c r="E457" s="19" t="str">
        <f>E19</f>
        <v>Special Insurance</v>
      </c>
    </row>
    <row r="458" spans="2:5" s="16" customFormat="1" ht="21" customHeight="1">
      <c r="B458" s="117" t="s">
        <v>325</v>
      </c>
      <c r="C458" s="8"/>
      <c r="D458" s="8"/>
      <c r="E458" s="35" t="s">
        <v>1196</v>
      </c>
    </row>
    <row r="459" spans="2:5" s="16" customFormat="1" ht="21" customHeight="1">
      <c r="B459" s="8" t="s">
        <v>37</v>
      </c>
      <c r="C459" s="8"/>
      <c r="D459" s="8"/>
      <c r="E459" s="35" t="s">
        <v>1202</v>
      </c>
    </row>
    <row r="460" spans="2:5" s="16" customFormat="1" ht="21" customHeight="1">
      <c r="B460" s="90" t="s">
        <v>551</v>
      </c>
      <c r="C460" s="8"/>
      <c r="D460" s="90" t="s">
        <v>1094</v>
      </c>
      <c r="E460" s="91" t="s">
        <v>1050</v>
      </c>
    </row>
    <row r="461" spans="2:5" s="16" customFormat="1" ht="21" customHeight="1">
      <c r="B461" s="9" t="s">
        <v>1137</v>
      </c>
      <c r="C461" s="8"/>
      <c r="D461" s="97" t="s">
        <v>640</v>
      </c>
      <c r="E461" s="19" t="s">
        <v>991</v>
      </c>
    </row>
    <row r="462" spans="2:5" s="16" customFormat="1" ht="21" customHeight="1">
      <c r="B462" s="9" t="s">
        <v>1199</v>
      </c>
      <c r="C462" s="8"/>
      <c r="D462" s="9" t="s">
        <v>1200</v>
      </c>
      <c r="E462" s="35" t="s">
        <v>1201</v>
      </c>
    </row>
    <row r="463" spans="2:5" s="16" customFormat="1" ht="21.75" thickBot="1">
      <c r="B463" s="106" t="s">
        <v>1204</v>
      </c>
      <c r="C463" s="106" t="s">
        <v>49</v>
      </c>
      <c r="D463" s="106"/>
      <c r="E463" s="46"/>
    </row>
    <row r="464" spans="2:5" s="16" customFormat="1" ht="21" hidden="1" customHeight="1">
      <c r="B464" s="8"/>
      <c r="C464" s="8"/>
      <c r="D464" s="8"/>
      <c r="E464" s="19"/>
    </row>
    <row r="465" spans="2:5" s="16" customFormat="1" ht="21" customHeight="1">
      <c r="B465" s="90" t="s">
        <v>544</v>
      </c>
      <c r="C465" s="8"/>
      <c r="D465" s="8"/>
      <c r="E465" s="19" t="str">
        <f>E19</f>
        <v>Special Insurance</v>
      </c>
    </row>
    <row r="466" spans="2:5" s="16" customFormat="1" ht="21" customHeight="1">
      <c r="B466" s="117" t="s">
        <v>325</v>
      </c>
      <c r="C466" s="8"/>
      <c r="D466" s="8"/>
      <c r="E466" s="19" t="s">
        <v>1210</v>
      </c>
    </row>
    <row r="467" spans="2:5" s="16" customFormat="1" ht="21" customHeight="1">
      <c r="B467" s="8" t="s">
        <v>37</v>
      </c>
      <c r="C467" s="8"/>
      <c r="D467" s="8"/>
      <c r="E467" s="19" t="s">
        <v>1211</v>
      </c>
    </row>
    <row r="468" spans="2:5" s="16" customFormat="1" ht="21" customHeight="1">
      <c r="B468" s="169" t="s">
        <v>1205</v>
      </c>
      <c r="C468" s="8"/>
      <c r="D468" s="8" t="s">
        <v>1209</v>
      </c>
      <c r="E468" s="19" t="s">
        <v>1208</v>
      </c>
    </row>
    <row r="469" spans="2:5" s="16" customFormat="1" ht="21" customHeight="1">
      <c r="B469" s="9" t="s">
        <v>1206</v>
      </c>
      <c r="C469" s="8"/>
      <c r="D469" s="169" t="s">
        <v>1092</v>
      </c>
      <c r="E469" s="170" t="s">
        <v>1207</v>
      </c>
    </row>
    <row r="470" spans="2:5" s="16" customFormat="1" ht="21" customHeight="1" thickBot="1">
      <c r="B470" s="106" t="s">
        <v>1258</v>
      </c>
      <c r="C470" s="106" t="s">
        <v>49</v>
      </c>
      <c r="D470" s="106"/>
      <c r="E470" s="46"/>
    </row>
    <row r="471" spans="2:5" s="16" customFormat="1" ht="21" customHeight="1">
      <c r="B471" s="90" t="s">
        <v>544</v>
      </c>
      <c r="C471" s="8"/>
      <c r="D471" s="8"/>
      <c r="E471" s="19" t="str">
        <f>E19</f>
        <v>Special Insurance</v>
      </c>
    </row>
    <row r="472" spans="2:5" s="16" customFormat="1" ht="21" customHeight="1">
      <c r="B472" s="117" t="s">
        <v>325</v>
      </c>
      <c r="C472" s="8"/>
      <c r="D472" s="8"/>
      <c r="E472" s="35" t="s">
        <v>1259</v>
      </c>
    </row>
    <row r="473" spans="2:5" s="16" customFormat="1" ht="21" customHeight="1">
      <c r="B473" s="8" t="s">
        <v>37</v>
      </c>
      <c r="C473" s="8"/>
      <c r="D473" s="8"/>
      <c r="E473" s="19" t="s">
        <v>1262</v>
      </c>
    </row>
    <row r="474" spans="2:5" s="16" customFormat="1" ht="21" customHeight="1">
      <c r="B474" s="90" t="s">
        <v>551</v>
      </c>
      <c r="C474" s="8"/>
      <c r="D474" s="90" t="s">
        <v>1094</v>
      </c>
      <c r="E474" s="91" t="s">
        <v>1050</v>
      </c>
    </row>
    <row r="475" spans="2:5" s="16" customFormat="1" ht="21" customHeight="1">
      <c r="B475" s="169" t="s">
        <v>1205</v>
      </c>
      <c r="C475" s="8"/>
      <c r="D475" s="8" t="s">
        <v>1209</v>
      </c>
      <c r="E475" s="19" t="s">
        <v>1261</v>
      </c>
    </row>
    <row r="476" spans="2:5" s="16" customFormat="1" ht="21" customHeight="1">
      <c r="B476" s="9" t="s">
        <v>1199</v>
      </c>
      <c r="C476" s="8"/>
      <c r="D476" s="9" t="s">
        <v>1200</v>
      </c>
      <c r="E476" s="35" t="s">
        <v>1260</v>
      </c>
    </row>
    <row r="477" spans="2:5" s="16" customFormat="1" ht="21.75" thickBot="1">
      <c r="B477" s="106" t="s">
        <v>1052</v>
      </c>
      <c r="C477" s="106" t="s">
        <v>49</v>
      </c>
      <c r="D477" s="106"/>
      <c r="E477" s="46"/>
    </row>
    <row r="478" spans="2:5" s="16" customFormat="1" ht="15" hidden="1">
      <c r="B478" s="8"/>
      <c r="C478" s="8"/>
      <c r="D478" s="8"/>
      <c r="E478" s="19"/>
    </row>
    <row r="479" spans="2:5" s="16" customFormat="1" ht="21" customHeight="1">
      <c r="B479" s="90" t="s">
        <v>544</v>
      </c>
      <c r="C479" s="8"/>
      <c r="D479" s="8"/>
      <c r="E479" s="19" t="str">
        <f>E19</f>
        <v>Special Insurance</v>
      </c>
    </row>
    <row r="480" spans="2:5" s="16" customFormat="1" ht="21" customHeight="1">
      <c r="B480" s="117" t="s">
        <v>325</v>
      </c>
      <c r="C480" s="8"/>
      <c r="D480" s="8"/>
      <c r="E480" s="19" t="s">
        <v>1052</v>
      </c>
    </row>
    <row r="481" spans="2:5" s="16" customFormat="1" ht="21" customHeight="1">
      <c r="B481" s="8" t="s">
        <v>37</v>
      </c>
      <c r="C481" s="8"/>
      <c r="D481" s="8"/>
      <c r="E481" s="19" t="s">
        <v>1055</v>
      </c>
    </row>
    <row r="482" spans="2:5" s="16" customFormat="1" ht="21" customHeight="1">
      <c r="B482" s="141" t="s">
        <v>551</v>
      </c>
      <c r="C482" s="8"/>
      <c r="D482" s="90" t="s">
        <v>1094</v>
      </c>
      <c r="E482" s="91" t="s">
        <v>1050</v>
      </c>
    </row>
    <row r="483" spans="2:5" s="16" customFormat="1" ht="21" customHeight="1">
      <c r="B483" s="141" t="s">
        <v>1054</v>
      </c>
      <c r="C483" s="8"/>
      <c r="D483" s="97" t="s">
        <v>640</v>
      </c>
      <c r="E483" s="35" t="s">
        <v>1052</v>
      </c>
    </row>
    <row r="484" spans="2:5" s="16" customFormat="1" ht="21.75" thickBot="1">
      <c r="B484" s="106" t="s">
        <v>1053</v>
      </c>
      <c r="C484" s="106" t="s">
        <v>49</v>
      </c>
      <c r="D484" s="106"/>
      <c r="E484" s="46"/>
    </row>
    <row r="485" spans="2:5" s="16" customFormat="1" ht="15" hidden="1">
      <c r="B485" s="8"/>
      <c r="C485" s="8"/>
      <c r="D485" s="8"/>
      <c r="E485" s="19"/>
    </row>
    <row r="486" spans="2:5" s="16" customFormat="1" ht="21" customHeight="1">
      <c r="B486" s="90" t="s">
        <v>544</v>
      </c>
      <c r="C486" s="8"/>
      <c r="D486" s="8"/>
      <c r="E486" s="19" t="str">
        <f>E19</f>
        <v>Special Insurance</v>
      </c>
    </row>
    <row r="487" spans="2:5" s="16" customFormat="1" ht="21" customHeight="1">
      <c r="B487" s="117" t="s">
        <v>325</v>
      </c>
      <c r="C487" s="8"/>
      <c r="D487" s="8"/>
      <c r="E487" s="19" t="s">
        <v>1053</v>
      </c>
    </row>
    <row r="488" spans="2:5" s="16" customFormat="1" ht="21" customHeight="1">
      <c r="B488" s="8" t="s">
        <v>37</v>
      </c>
      <c r="C488" s="8"/>
      <c r="D488" s="8"/>
      <c r="E488" s="19" t="s">
        <v>1056</v>
      </c>
    </row>
    <row r="489" spans="2:5" s="16" customFormat="1" ht="21" customHeight="1">
      <c r="B489" s="141" t="s">
        <v>551</v>
      </c>
      <c r="C489" s="8"/>
      <c r="D489" s="90" t="s">
        <v>1094</v>
      </c>
      <c r="E489" s="91" t="s">
        <v>1050</v>
      </c>
    </row>
    <row r="490" spans="2:5" s="16" customFormat="1" ht="21" customHeight="1">
      <c r="B490" s="8" t="s">
        <v>1137</v>
      </c>
      <c r="C490" s="8"/>
      <c r="D490" s="97" t="s">
        <v>640</v>
      </c>
      <c r="E490" s="19" t="s">
        <v>991</v>
      </c>
    </row>
    <row r="491" spans="2:5" s="16" customFormat="1" ht="21" customHeight="1" thickBot="1">
      <c r="B491" s="106" t="s">
        <v>767</v>
      </c>
      <c r="C491" s="106" t="s">
        <v>49</v>
      </c>
      <c r="D491" s="106"/>
      <c r="E491" s="46"/>
    </row>
    <row r="492" spans="2:5" s="16" customFormat="1" ht="21" hidden="1" customHeight="1" thickBot="1">
      <c r="B492" s="8"/>
      <c r="C492" s="8"/>
      <c r="D492" s="8"/>
      <c r="E492" s="19"/>
    </row>
    <row r="493" spans="2:5" s="16" customFormat="1" ht="21" customHeight="1">
      <c r="B493" s="90" t="s">
        <v>544</v>
      </c>
      <c r="C493" s="8"/>
      <c r="D493" s="8"/>
      <c r="E493" s="19" t="str">
        <f>E19</f>
        <v>Special Insurance</v>
      </c>
    </row>
    <row r="494" spans="2:5" s="16" customFormat="1" ht="21" customHeight="1">
      <c r="B494" s="117" t="s">
        <v>325</v>
      </c>
      <c r="C494" s="8"/>
      <c r="D494" s="8"/>
      <c r="E494" s="112" t="s">
        <v>528</v>
      </c>
    </row>
    <row r="495" spans="2:5" s="16" customFormat="1" ht="21" customHeight="1">
      <c r="B495" s="117" t="s">
        <v>37</v>
      </c>
      <c r="C495" s="8"/>
      <c r="D495" s="8"/>
      <c r="E495" s="112" t="s">
        <v>819</v>
      </c>
    </row>
    <row r="496" spans="2:5" s="16" customFormat="1" ht="21" customHeight="1">
      <c r="B496" s="90" t="s">
        <v>551</v>
      </c>
      <c r="C496" s="8"/>
      <c r="D496" s="90" t="s">
        <v>1094</v>
      </c>
      <c r="E496" s="136" t="s">
        <v>1050</v>
      </c>
    </row>
    <row r="497" spans="2:5" s="16" customFormat="1" ht="21" customHeight="1">
      <c r="B497" s="8" t="s">
        <v>1137</v>
      </c>
      <c r="C497" s="8"/>
      <c r="D497" s="97" t="s">
        <v>640</v>
      </c>
      <c r="E497" s="19" t="s">
        <v>991</v>
      </c>
    </row>
    <row r="498" spans="2:5" s="16" customFormat="1" ht="21" customHeight="1">
      <c r="B498" s="8" t="s">
        <v>843</v>
      </c>
      <c r="C498" s="8"/>
      <c r="D498" s="8"/>
      <c r="E498" s="19" t="s">
        <v>991</v>
      </c>
    </row>
    <row r="499" spans="2:5" s="16" customFormat="1" ht="21.75" thickBot="1">
      <c r="B499" s="106" t="s">
        <v>1048</v>
      </c>
      <c r="C499" s="106" t="s">
        <v>49</v>
      </c>
      <c r="D499" s="106"/>
      <c r="E499" s="46"/>
    </row>
    <row r="500" spans="2:5" s="16" customFormat="1" ht="15" hidden="1">
      <c r="B500" s="8"/>
      <c r="C500" s="8"/>
      <c r="D500" s="8"/>
      <c r="E500" s="19"/>
    </row>
    <row r="501" spans="2:5" s="16" customFormat="1" ht="21" customHeight="1">
      <c r="B501" s="90" t="s">
        <v>544</v>
      </c>
      <c r="C501" s="8"/>
      <c r="D501" s="8"/>
      <c r="E501" s="19" t="str">
        <f>E19</f>
        <v>Special Insurance</v>
      </c>
    </row>
    <row r="502" spans="2:5" s="16" customFormat="1" ht="21" customHeight="1">
      <c r="B502" s="117" t="s">
        <v>325</v>
      </c>
      <c r="C502" s="8"/>
      <c r="D502" s="8"/>
      <c r="E502" s="19" t="s">
        <v>1048</v>
      </c>
    </row>
    <row r="503" spans="2:5" s="16" customFormat="1" ht="21" customHeight="1">
      <c r="B503" s="117" t="s">
        <v>37</v>
      </c>
      <c r="C503" s="8"/>
      <c r="D503" s="8"/>
      <c r="E503" s="19" t="s">
        <v>1049</v>
      </c>
    </row>
    <row r="504" spans="2:5" s="16" customFormat="1" ht="21" customHeight="1">
      <c r="B504" s="164" t="s">
        <v>783</v>
      </c>
      <c r="C504" s="8"/>
      <c r="D504" s="143" t="s">
        <v>1093</v>
      </c>
      <c r="E504" s="142" t="s">
        <v>786</v>
      </c>
    </row>
    <row r="505" spans="2:5" s="16" customFormat="1" ht="21" customHeight="1">
      <c r="B505" s="8" t="s">
        <v>1042</v>
      </c>
      <c r="C505" s="8"/>
      <c r="D505" s="9" t="s">
        <v>1091</v>
      </c>
      <c r="E505" s="35" t="s">
        <v>1087</v>
      </c>
    </row>
    <row r="506" spans="2:5" ht="21" customHeight="1" thickBot="1">
      <c r="B506" s="63" t="s">
        <v>768</v>
      </c>
      <c r="C506" s="63" t="s">
        <v>49</v>
      </c>
      <c r="D506" s="63"/>
      <c r="E506" s="80"/>
    </row>
    <row r="507" spans="2:5" s="16" customFormat="1" ht="21" hidden="1" customHeight="1">
      <c r="B507" s="8"/>
      <c r="C507" s="8"/>
      <c r="D507" s="8"/>
      <c r="E507" s="19"/>
    </row>
    <row r="508" spans="2:5" s="16" customFormat="1" ht="21" customHeight="1">
      <c r="B508" s="90" t="s">
        <v>544</v>
      </c>
      <c r="C508" s="8"/>
      <c r="D508" s="8"/>
      <c r="E508" s="35" t="str">
        <f>E19</f>
        <v>Special Insurance</v>
      </c>
    </row>
    <row r="509" spans="2:5" s="16" customFormat="1" ht="21" customHeight="1">
      <c r="B509" s="117" t="s">
        <v>325</v>
      </c>
      <c r="C509" s="8"/>
      <c r="D509" s="8"/>
      <c r="E509" s="140" t="s">
        <v>768</v>
      </c>
    </row>
    <row r="510" spans="2:5" s="16" customFormat="1" ht="21" customHeight="1">
      <c r="B510" s="117" t="s">
        <v>37</v>
      </c>
      <c r="C510" s="8"/>
      <c r="D510" s="8"/>
      <c r="E510" s="112" t="s">
        <v>818</v>
      </c>
    </row>
    <row r="511" spans="2:5" s="16" customFormat="1" ht="21" customHeight="1">
      <c r="B511" s="164" t="s">
        <v>783</v>
      </c>
      <c r="C511" s="8"/>
      <c r="D511" s="143" t="s">
        <v>1093</v>
      </c>
      <c r="E511" s="142" t="s">
        <v>786</v>
      </c>
    </row>
    <row r="512" spans="2:5" s="16" customFormat="1" ht="21" customHeight="1">
      <c r="B512" s="8" t="s">
        <v>1137</v>
      </c>
      <c r="C512" s="8"/>
      <c r="D512" s="97" t="s">
        <v>640</v>
      </c>
      <c r="E512" s="19" t="s">
        <v>991</v>
      </c>
    </row>
    <row r="513" spans="2:5" s="16" customFormat="1" ht="21" customHeight="1">
      <c r="B513" s="8" t="s">
        <v>843</v>
      </c>
      <c r="C513" s="8"/>
      <c r="D513" s="8"/>
      <c r="E513" s="19" t="s">
        <v>991</v>
      </c>
    </row>
    <row r="514" spans="2:5" s="16" customFormat="1" ht="21" customHeight="1" thickBot="1">
      <c r="B514" s="106" t="s">
        <v>982</v>
      </c>
      <c r="C514" s="106" t="s">
        <v>49</v>
      </c>
      <c r="D514" s="106"/>
      <c r="E514" s="46"/>
    </row>
    <row r="515" spans="2:5" s="16" customFormat="1" ht="21" hidden="1" customHeight="1" thickBot="1">
      <c r="B515" s="8"/>
      <c r="C515" s="8"/>
      <c r="D515" s="8"/>
      <c r="E515" s="19"/>
    </row>
    <row r="516" spans="2:5" s="16" customFormat="1" ht="21" customHeight="1">
      <c r="B516" s="90" t="s">
        <v>544</v>
      </c>
      <c r="C516" s="8"/>
      <c r="D516" s="8"/>
      <c r="E516" s="19" t="str">
        <f>E19</f>
        <v>Special Insurance</v>
      </c>
    </row>
    <row r="517" spans="2:5" s="16" customFormat="1" ht="21" customHeight="1">
      <c r="B517" s="117" t="s">
        <v>325</v>
      </c>
      <c r="C517" s="8"/>
      <c r="D517" s="8"/>
      <c r="E517" s="19" t="s">
        <v>982</v>
      </c>
    </row>
    <row r="518" spans="2:5" s="16" customFormat="1" ht="21" customHeight="1">
      <c r="B518" s="117" t="s">
        <v>37</v>
      </c>
      <c r="C518" s="8"/>
      <c r="D518" s="8"/>
      <c r="E518" s="19" t="s">
        <v>983</v>
      </c>
    </row>
    <row r="519" spans="2:5" s="16" customFormat="1" ht="21" customHeight="1">
      <c r="B519" s="164" t="s">
        <v>783</v>
      </c>
      <c r="C519" s="8"/>
      <c r="D519" s="143" t="s">
        <v>1093</v>
      </c>
      <c r="E519" s="142" t="s">
        <v>786</v>
      </c>
    </row>
    <row r="520" spans="2:5" s="16" customFormat="1" ht="21" customHeight="1">
      <c r="B520" s="8" t="s">
        <v>551</v>
      </c>
      <c r="C520" s="8"/>
      <c r="D520" s="90" t="s">
        <v>1094</v>
      </c>
      <c r="E520" s="136" t="s">
        <v>1050</v>
      </c>
    </row>
    <row r="521" spans="2:5" s="16" customFormat="1" ht="21" customHeight="1">
      <c r="B521" s="8" t="s">
        <v>1137</v>
      </c>
      <c r="C521" s="8"/>
      <c r="D521" s="97" t="s">
        <v>640</v>
      </c>
      <c r="E521" s="19" t="s">
        <v>991</v>
      </c>
    </row>
    <row r="522" spans="2:5" s="16" customFormat="1" ht="21" customHeight="1">
      <c r="B522" s="8" t="s">
        <v>843</v>
      </c>
      <c r="C522" s="8"/>
      <c r="D522" s="8"/>
      <c r="E522" s="19" t="s">
        <v>991</v>
      </c>
    </row>
    <row r="523" spans="2:5" s="16" customFormat="1" ht="21.75" thickBot="1">
      <c r="B523" s="106" t="s">
        <v>1043</v>
      </c>
      <c r="C523" s="106" t="s">
        <v>49</v>
      </c>
      <c r="D523" s="106"/>
      <c r="E523" s="46"/>
    </row>
    <row r="524" spans="2:5" s="16" customFormat="1" ht="21" customHeight="1">
      <c r="B524" s="90" t="s">
        <v>544</v>
      </c>
      <c r="C524" s="8"/>
      <c r="D524" s="8"/>
      <c r="E524" s="19" t="str">
        <f>E19</f>
        <v>Special Insurance</v>
      </c>
    </row>
    <row r="525" spans="2:5" s="16" customFormat="1" ht="21" customHeight="1">
      <c r="B525" s="117" t="s">
        <v>325</v>
      </c>
      <c r="C525" s="8"/>
      <c r="D525" s="8"/>
      <c r="E525" s="19" t="s">
        <v>1044</v>
      </c>
    </row>
    <row r="526" spans="2:5" s="16" customFormat="1" ht="21" customHeight="1">
      <c r="B526" s="117" t="s">
        <v>37</v>
      </c>
      <c r="C526" s="8"/>
      <c r="D526" s="8"/>
      <c r="E526" s="19" t="s">
        <v>1045</v>
      </c>
    </row>
    <row r="527" spans="2:5" s="16" customFormat="1" ht="21" customHeight="1">
      <c r="B527" s="164" t="s">
        <v>783</v>
      </c>
      <c r="C527" s="8"/>
      <c r="D527" s="143" t="s">
        <v>1093</v>
      </c>
      <c r="E527" s="142" t="s">
        <v>786</v>
      </c>
    </row>
    <row r="528" spans="2:5" s="16" customFormat="1" ht="21" customHeight="1">
      <c r="B528" s="8" t="s">
        <v>1042</v>
      </c>
      <c r="C528" s="8"/>
      <c r="D528" s="9" t="s">
        <v>1091</v>
      </c>
      <c r="E528" s="35" t="s">
        <v>1090</v>
      </c>
    </row>
    <row r="529" spans="2:5" s="16" customFormat="1" ht="21.75" thickBot="1">
      <c r="B529" s="106" t="s">
        <v>1039</v>
      </c>
      <c r="C529" s="106" t="s">
        <v>49</v>
      </c>
      <c r="D529" s="106"/>
      <c r="E529" s="46"/>
    </row>
    <row r="530" spans="2:5" s="16" customFormat="1" ht="21" hidden="1" customHeight="1">
      <c r="B530" s="8"/>
      <c r="C530" s="8"/>
      <c r="D530" s="8"/>
      <c r="E530" s="19"/>
    </row>
    <row r="531" spans="2:5" s="16" customFormat="1" ht="21" customHeight="1">
      <c r="B531" s="90" t="s">
        <v>544</v>
      </c>
      <c r="C531" s="8"/>
      <c r="D531" s="8"/>
      <c r="E531" s="19" t="str">
        <f>E19</f>
        <v>Special Insurance</v>
      </c>
    </row>
    <row r="532" spans="2:5" s="16" customFormat="1" ht="21" customHeight="1">
      <c r="B532" s="117" t="s">
        <v>325</v>
      </c>
      <c r="C532" s="8"/>
      <c r="D532" s="8"/>
      <c r="E532" s="19" t="s">
        <v>1040</v>
      </c>
    </row>
    <row r="533" spans="2:5" s="16" customFormat="1" ht="21" customHeight="1">
      <c r="B533" s="117" t="s">
        <v>37</v>
      </c>
      <c r="C533" s="8"/>
      <c r="D533" s="8"/>
      <c r="E533" s="19" t="s">
        <v>1041</v>
      </c>
    </row>
    <row r="534" spans="2:5" s="16" customFormat="1" ht="21" customHeight="1">
      <c r="B534" s="164" t="s">
        <v>783</v>
      </c>
      <c r="C534" s="8"/>
      <c r="D534" s="143" t="s">
        <v>1093</v>
      </c>
      <c r="E534" s="142" t="s">
        <v>786</v>
      </c>
    </row>
    <row r="535" spans="2:5" s="16" customFormat="1" ht="21" customHeight="1">
      <c r="B535" s="8" t="s">
        <v>1137</v>
      </c>
      <c r="C535" s="8"/>
      <c r="D535" s="97" t="s">
        <v>640</v>
      </c>
      <c r="E535" s="19" t="s">
        <v>991</v>
      </c>
    </row>
    <row r="536" spans="2:5" s="16" customFormat="1" ht="21" customHeight="1">
      <c r="B536" s="8" t="s">
        <v>843</v>
      </c>
      <c r="C536" s="8"/>
      <c r="D536" s="8"/>
      <c r="E536" s="19" t="s">
        <v>991</v>
      </c>
    </row>
    <row r="537" spans="2:5" ht="21" customHeight="1" thickBot="1">
      <c r="B537" s="63" t="s">
        <v>773</v>
      </c>
      <c r="C537" s="63" t="s">
        <v>49</v>
      </c>
      <c r="D537" s="63"/>
      <c r="E537" s="80"/>
    </row>
    <row r="538" spans="2:5" s="16" customFormat="1" ht="21" hidden="1" customHeight="1">
      <c r="B538" s="8"/>
      <c r="C538" s="8"/>
      <c r="D538" s="8"/>
      <c r="E538" s="19"/>
    </row>
    <row r="539" spans="2:5" s="16" customFormat="1" ht="21" customHeight="1">
      <c r="B539" s="90" t="s">
        <v>544</v>
      </c>
      <c r="C539" s="8"/>
      <c r="D539" s="8"/>
      <c r="E539" s="19" t="str">
        <f>E19</f>
        <v>Special Insurance</v>
      </c>
    </row>
    <row r="540" spans="2:5" s="16" customFormat="1" ht="21" customHeight="1">
      <c r="B540" s="117" t="s">
        <v>325</v>
      </c>
      <c r="C540" s="8"/>
      <c r="D540" s="8"/>
      <c r="E540" s="112" t="s">
        <v>817</v>
      </c>
    </row>
    <row r="541" spans="2:5" s="16" customFormat="1" ht="21" customHeight="1">
      <c r="B541" s="117" t="s">
        <v>37</v>
      </c>
      <c r="C541" s="8"/>
      <c r="D541" s="8"/>
      <c r="E541" s="35" t="s">
        <v>1197</v>
      </c>
    </row>
    <row r="542" spans="2:5" s="16" customFormat="1" ht="21" customHeight="1">
      <c r="B542" s="8" t="s">
        <v>769</v>
      </c>
      <c r="C542" s="8"/>
      <c r="D542" s="149" t="s">
        <v>1096</v>
      </c>
      <c r="E542" s="35" t="s">
        <v>1089</v>
      </c>
    </row>
    <row r="543" spans="2:5" s="16" customFormat="1" ht="21" customHeight="1">
      <c r="B543" s="90" t="s">
        <v>551</v>
      </c>
      <c r="C543" s="8"/>
      <c r="D543" s="90" t="s">
        <v>1094</v>
      </c>
      <c r="E543" s="136" t="s">
        <v>1050</v>
      </c>
    </row>
    <row r="544" spans="2:5" s="16" customFormat="1" ht="21" customHeight="1">
      <c r="B544" s="8" t="s">
        <v>1137</v>
      </c>
      <c r="C544" s="8"/>
      <c r="D544" s="97" t="s">
        <v>640</v>
      </c>
      <c r="E544" s="19" t="s">
        <v>991</v>
      </c>
    </row>
    <row r="545" spans="2:5" s="16" customFormat="1" ht="21" customHeight="1">
      <c r="B545" s="8" t="s">
        <v>843</v>
      </c>
      <c r="C545" s="8"/>
      <c r="D545" s="8"/>
      <c r="E545" s="19" t="s">
        <v>991</v>
      </c>
    </row>
    <row r="546" spans="2:5" ht="21" customHeight="1" thickBot="1">
      <c r="B546" s="63" t="s">
        <v>774</v>
      </c>
      <c r="C546" s="63" t="s">
        <v>49</v>
      </c>
      <c r="D546" s="63"/>
      <c r="E546" s="80"/>
    </row>
    <row r="547" spans="2:5" s="16" customFormat="1" ht="21" hidden="1" customHeight="1">
      <c r="B547" s="8"/>
      <c r="C547" s="8"/>
      <c r="D547" s="8"/>
      <c r="E547" s="19"/>
    </row>
    <row r="548" spans="2:5" s="16" customFormat="1" ht="21" customHeight="1">
      <c r="B548" s="90" t="s">
        <v>544</v>
      </c>
      <c r="C548" s="8"/>
      <c r="D548" s="8"/>
      <c r="E548" s="19" t="str">
        <f>E19</f>
        <v>Special Insurance</v>
      </c>
    </row>
    <row r="549" spans="2:5" s="16" customFormat="1" ht="21" customHeight="1">
      <c r="B549" s="117" t="s">
        <v>325</v>
      </c>
      <c r="C549" s="8"/>
      <c r="D549" s="8"/>
      <c r="E549" s="112" t="s">
        <v>817</v>
      </c>
    </row>
    <row r="550" spans="2:5" s="16" customFormat="1" ht="21" customHeight="1">
      <c r="B550" s="117" t="s">
        <v>37</v>
      </c>
      <c r="C550" s="8"/>
      <c r="D550" s="8"/>
      <c r="E550" s="133" t="s">
        <v>948</v>
      </c>
    </row>
    <row r="551" spans="2:5" s="16" customFormat="1" ht="21" customHeight="1">
      <c r="B551" s="8" t="s">
        <v>769</v>
      </c>
      <c r="C551" s="8"/>
      <c r="D551" s="149" t="s">
        <v>1096</v>
      </c>
      <c r="E551" s="35" t="s">
        <v>1089</v>
      </c>
    </row>
    <row r="552" spans="2:5" s="16" customFormat="1" ht="21" customHeight="1">
      <c r="B552" s="90" t="s">
        <v>551</v>
      </c>
      <c r="C552" s="8"/>
      <c r="D552" s="90" t="s">
        <v>1094</v>
      </c>
      <c r="E552" s="136" t="s">
        <v>1050</v>
      </c>
    </row>
    <row r="553" spans="2:5" s="16" customFormat="1" ht="21" customHeight="1">
      <c r="B553" s="8" t="s">
        <v>1137</v>
      </c>
      <c r="C553" s="8"/>
      <c r="D553" s="97" t="s">
        <v>640</v>
      </c>
      <c r="E553" s="19" t="s">
        <v>991</v>
      </c>
    </row>
    <row r="554" spans="2:5" s="16" customFormat="1" ht="21" customHeight="1">
      <c r="B554" s="8" t="s">
        <v>843</v>
      </c>
      <c r="C554" s="8"/>
      <c r="D554" s="8"/>
      <c r="E554" s="19" t="s">
        <v>991</v>
      </c>
    </row>
    <row r="555" spans="2:5" s="16" customFormat="1" ht="21" customHeight="1" thickBot="1">
      <c r="B555" s="106" t="s">
        <v>775</v>
      </c>
      <c r="C555" s="106" t="s">
        <v>49</v>
      </c>
      <c r="D555" s="106"/>
      <c r="E555" s="46"/>
    </row>
    <row r="556" spans="2:5" s="16" customFormat="1" ht="21" hidden="1" customHeight="1">
      <c r="B556" s="8"/>
      <c r="C556" s="8"/>
      <c r="D556" s="8"/>
      <c r="E556" s="19"/>
    </row>
    <row r="557" spans="2:5" s="16" customFormat="1" ht="21" customHeight="1">
      <c r="B557" s="90" t="s">
        <v>544</v>
      </c>
      <c r="C557" s="8"/>
      <c r="D557" s="8"/>
      <c r="E557" s="19" t="str">
        <f>E19</f>
        <v>Special Insurance</v>
      </c>
    </row>
    <row r="558" spans="2:5" s="16" customFormat="1" ht="21" customHeight="1">
      <c r="B558" s="117" t="s">
        <v>325</v>
      </c>
      <c r="C558" s="8"/>
      <c r="D558" s="8"/>
      <c r="E558" s="19" t="s">
        <v>807</v>
      </c>
    </row>
    <row r="559" spans="2:5" s="16" customFormat="1" ht="21" customHeight="1">
      <c r="B559" s="117" t="s">
        <v>37</v>
      </c>
      <c r="C559" s="8"/>
      <c r="D559" s="8"/>
      <c r="E559" s="19" t="s">
        <v>1147</v>
      </c>
    </row>
    <row r="560" spans="2:5" s="16" customFormat="1" ht="21" customHeight="1">
      <c r="B560" s="8" t="s">
        <v>769</v>
      </c>
      <c r="C560" s="8"/>
      <c r="D560" s="149" t="s">
        <v>1096</v>
      </c>
      <c r="E560" s="35" t="s">
        <v>1089</v>
      </c>
    </row>
    <row r="561" spans="2:5" s="16" customFormat="1" ht="21" customHeight="1">
      <c r="B561" s="90" t="s">
        <v>551</v>
      </c>
      <c r="C561" s="8"/>
      <c r="D561" s="90" t="s">
        <v>1094</v>
      </c>
      <c r="E561" s="136" t="s">
        <v>1050</v>
      </c>
    </row>
    <row r="562" spans="2:5" s="16" customFormat="1" ht="21" customHeight="1">
      <c r="B562" s="8" t="s">
        <v>1060</v>
      </c>
      <c r="C562" s="8"/>
      <c r="D562" s="143" t="s">
        <v>1092</v>
      </c>
      <c r="E562" s="111" t="s">
        <v>770</v>
      </c>
    </row>
    <row r="563" spans="2:5" s="16" customFormat="1" ht="21" customHeight="1">
      <c r="B563" s="8" t="s">
        <v>1130</v>
      </c>
      <c r="C563" s="8"/>
      <c r="D563" s="143" t="s">
        <v>1092</v>
      </c>
      <c r="E563" s="111" t="s">
        <v>770</v>
      </c>
    </row>
    <row r="564" spans="2:5" s="16" customFormat="1" ht="21" customHeight="1">
      <c r="B564" s="9" t="s">
        <v>1131</v>
      </c>
      <c r="C564" s="8"/>
      <c r="D564" s="143" t="s">
        <v>1092</v>
      </c>
      <c r="E564" s="111" t="s">
        <v>770</v>
      </c>
    </row>
    <row r="565" spans="2:5" s="16" customFormat="1" ht="21" customHeight="1" thickBot="1">
      <c r="B565" s="106" t="s">
        <v>776</v>
      </c>
      <c r="C565" s="106" t="s">
        <v>49</v>
      </c>
      <c r="D565" s="106"/>
      <c r="E565" s="46"/>
    </row>
    <row r="566" spans="2:5" s="16" customFormat="1" ht="21" hidden="1" customHeight="1">
      <c r="B566" s="8"/>
      <c r="C566" s="8"/>
      <c r="D566" s="8"/>
      <c r="E566" s="19"/>
    </row>
    <row r="567" spans="2:5" s="16" customFormat="1" ht="21" customHeight="1">
      <c r="B567" s="90" t="s">
        <v>544</v>
      </c>
      <c r="C567" s="8"/>
      <c r="D567" s="8"/>
      <c r="E567" s="19" t="str">
        <f>E19</f>
        <v>Special Insurance</v>
      </c>
    </row>
    <row r="568" spans="2:5" s="16" customFormat="1" ht="21" customHeight="1">
      <c r="B568" s="117" t="s">
        <v>325</v>
      </c>
      <c r="C568" s="8"/>
      <c r="D568" s="8"/>
      <c r="E568" s="19" t="s">
        <v>805</v>
      </c>
    </row>
    <row r="569" spans="2:5" s="16" customFormat="1" ht="21" customHeight="1">
      <c r="B569" s="117" t="s">
        <v>37</v>
      </c>
      <c r="C569" s="8"/>
      <c r="D569" s="8"/>
      <c r="E569" s="19" t="s">
        <v>816</v>
      </c>
    </row>
    <row r="570" spans="2:5" s="16" customFormat="1" ht="21" customHeight="1">
      <c r="B570" s="8" t="s">
        <v>769</v>
      </c>
      <c r="C570" s="8"/>
      <c r="D570" s="149" t="s">
        <v>1096</v>
      </c>
      <c r="E570" s="35" t="s">
        <v>1089</v>
      </c>
    </row>
    <row r="571" spans="2:5" s="16" customFormat="1" ht="21" customHeight="1">
      <c r="B571" s="8" t="s">
        <v>551</v>
      </c>
      <c r="C571" s="8"/>
      <c r="D571" s="90" t="s">
        <v>1094</v>
      </c>
      <c r="E571" s="136" t="s">
        <v>1050</v>
      </c>
    </row>
    <row r="572" spans="2:5" s="16" customFormat="1" ht="21" customHeight="1" thickBot="1">
      <c r="B572" s="106" t="s">
        <v>777</v>
      </c>
      <c r="C572" s="106" t="s">
        <v>49</v>
      </c>
      <c r="D572" s="106"/>
      <c r="E572" s="46"/>
    </row>
    <row r="573" spans="2:5" s="16" customFormat="1" ht="21" hidden="1" customHeight="1">
      <c r="B573" s="8"/>
      <c r="C573" s="8"/>
      <c r="D573" s="8"/>
      <c r="E573" s="19"/>
    </row>
    <row r="574" spans="2:5" s="16" customFormat="1" ht="21" customHeight="1">
      <c r="B574" s="90" t="s">
        <v>544</v>
      </c>
      <c r="C574" s="8"/>
      <c r="D574" s="8"/>
      <c r="E574" s="19" t="str">
        <f>E19</f>
        <v>Special Insurance</v>
      </c>
    </row>
    <row r="575" spans="2:5" s="16" customFormat="1" ht="21" customHeight="1">
      <c r="B575" s="117" t="s">
        <v>325</v>
      </c>
      <c r="C575" s="8"/>
      <c r="D575" s="8"/>
      <c r="E575" s="19" t="s">
        <v>528</v>
      </c>
    </row>
    <row r="576" spans="2:5" s="16" customFormat="1" ht="21" customHeight="1">
      <c r="B576" s="117" t="s">
        <v>37</v>
      </c>
      <c r="C576" s="8"/>
      <c r="D576" s="8"/>
      <c r="E576" s="19" t="s">
        <v>1051</v>
      </c>
    </row>
    <row r="577" spans="2:5" s="16" customFormat="1" ht="21" customHeight="1">
      <c r="B577" s="8" t="s">
        <v>551</v>
      </c>
      <c r="C577" s="8"/>
      <c r="D577" s="90" t="s">
        <v>1094</v>
      </c>
      <c r="E577" s="142" t="s">
        <v>1050</v>
      </c>
    </row>
    <row r="578" spans="2:5" s="16" customFormat="1" ht="21" customHeight="1">
      <c r="B578" s="8" t="s">
        <v>1137</v>
      </c>
      <c r="C578" s="8"/>
      <c r="D578" s="97" t="s">
        <v>640</v>
      </c>
      <c r="E578" s="19" t="s">
        <v>991</v>
      </c>
    </row>
    <row r="579" spans="2:5" s="16" customFormat="1" ht="21" customHeight="1">
      <c r="B579" s="8" t="s">
        <v>843</v>
      </c>
      <c r="C579" s="8"/>
      <c r="D579" s="8"/>
      <c r="E579" s="19" t="s">
        <v>991</v>
      </c>
    </row>
    <row r="580" spans="2:5" s="16" customFormat="1" ht="21" customHeight="1" thickBot="1">
      <c r="B580" s="106" t="s">
        <v>778</v>
      </c>
      <c r="C580" s="106" t="s">
        <v>49</v>
      </c>
      <c r="D580" s="106"/>
      <c r="E580" s="46"/>
    </row>
    <row r="581" spans="2:5" s="16" customFormat="1" ht="21" hidden="1" customHeight="1">
      <c r="B581" s="8"/>
      <c r="C581" s="8"/>
      <c r="D581" s="8"/>
      <c r="E581" s="19"/>
    </row>
    <row r="582" spans="2:5" s="16" customFormat="1" ht="21" customHeight="1">
      <c r="B582" s="90" t="s">
        <v>544</v>
      </c>
      <c r="C582" s="8"/>
      <c r="D582" s="8"/>
      <c r="E582" s="19" t="str">
        <f>E19</f>
        <v>Special Insurance</v>
      </c>
    </row>
    <row r="583" spans="2:5" s="16" customFormat="1" ht="21" customHeight="1">
      <c r="B583" s="119" t="s">
        <v>325</v>
      </c>
      <c r="C583" s="8"/>
      <c r="D583" s="8"/>
      <c r="E583" s="19" t="s">
        <v>814</v>
      </c>
    </row>
    <row r="584" spans="2:5" s="16" customFormat="1" ht="21" customHeight="1">
      <c r="B584" s="119" t="s">
        <v>37</v>
      </c>
      <c r="C584" s="8"/>
      <c r="D584" s="8"/>
      <c r="E584" s="19" t="s">
        <v>815</v>
      </c>
    </row>
    <row r="585" spans="2:5" s="16" customFormat="1" ht="21" customHeight="1">
      <c r="B585" s="8" t="s">
        <v>782</v>
      </c>
      <c r="C585" s="8"/>
      <c r="D585" s="97" t="s">
        <v>640</v>
      </c>
      <c r="E585" s="35" t="s">
        <v>785</v>
      </c>
    </row>
    <row r="586" spans="2:5" s="16" customFormat="1" ht="21" customHeight="1">
      <c r="B586" s="8" t="s">
        <v>841</v>
      </c>
      <c r="C586" s="8"/>
      <c r="D586" s="97" t="s">
        <v>640</v>
      </c>
      <c r="E586" s="35" t="s">
        <v>785</v>
      </c>
    </row>
    <row r="587" spans="2:5" s="16" customFormat="1" ht="21" customHeight="1">
      <c r="B587" s="8" t="s">
        <v>842</v>
      </c>
      <c r="C587" s="8"/>
      <c r="D587" s="97" t="s">
        <v>640</v>
      </c>
      <c r="E587" s="35" t="s">
        <v>785</v>
      </c>
    </row>
    <row r="588" spans="2:5" s="16" customFormat="1" ht="21" customHeight="1">
      <c r="B588" s="8" t="s">
        <v>783</v>
      </c>
      <c r="C588" s="8"/>
      <c r="D588" s="156" t="s">
        <v>1111</v>
      </c>
      <c r="E588" s="111" t="s">
        <v>786</v>
      </c>
    </row>
    <row r="589" spans="2:5" s="16" customFormat="1" ht="21" customHeight="1">
      <c r="B589" s="8" t="s">
        <v>784</v>
      </c>
      <c r="C589" s="8"/>
      <c r="D589" s="156" t="s">
        <v>1110</v>
      </c>
      <c r="E589" s="19" t="s">
        <v>144</v>
      </c>
    </row>
    <row r="590" spans="2:5" s="16" customFormat="1" ht="21" customHeight="1" thickBot="1">
      <c r="B590" s="106" t="s">
        <v>779</v>
      </c>
      <c r="C590" s="106" t="s">
        <v>49</v>
      </c>
      <c r="D590" s="106"/>
      <c r="E590" s="46"/>
    </row>
    <row r="591" spans="2:5" s="16" customFormat="1" ht="21" hidden="1" customHeight="1">
      <c r="B591" s="8"/>
      <c r="C591" s="8"/>
      <c r="D591" s="8"/>
      <c r="E591" s="19"/>
    </row>
    <row r="592" spans="2:5" s="16" customFormat="1" ht="21" customHeight="1">
      <c r="B592" s="90" t="s">
        <v>544</v>
      </c>
      <c r="C592" s="8"/>
      <c r="D592" s="8"/>
      <c r="E592" s="19" t="str">
        <f>E19</f>
        <v>Special Insurance</v>
      </c>
    </row>
    <row r="593" spans="2:5" s="16" customFormat="1" ht="21" customHeight="1">
      <c r="B593" s="117" t="s">
        <v>325</v>
      </c>
      <c r="C593" s="8"/>
      <c r="D593" s="8"/>
      <c r="E593" s="19" t="s">
        <v>807</v>
      </c>
    </row>
    <row r="594" spans="2:5" s="16" customFormat="1" ht="21" customHeight="1">
      <c r="B594" s="117" t="s">
        <v>37</v>
      </c>
      <c r="C594" s="8"/>
      <c r="D594" s="8"/>
      <c r="E594" s="19" t="s">
        <v>813</v>
      </c>
    </row>
    <row r="595" spans="2:5" s="16" customFormat="1" ht="21" customHeight="1">
      <c r="B595" s="8" t="s">
        <v>1137</v>
      </c>
      <c r="C595" s="8"/>
      <c r="D595" s="97" t="s">
        <v>640</v>
      </c>
      <c r="E595" s="19" t="s">
        <v>991</v>
      </c>
    </row>
    <row r="596" spans="2:5" s="16" customFormat="1" ht="21" customHeight="1">
      <c r="B596" s="8" t="s">
        <v>843</v>
      </c>
      <c r="C596" s="8"/>
      <c r="D596" s="8"/>
      <c r="E596" s="19" t="s">
        <v>991</v>
      </c>
    </row>
    <row r="597" spans="2:5" s="16" customFormat="1" ht="21" customHeight="1" thickBot="1">
      <c r="B597" s="106" t="s">
        <v>780</v>
      </c>
      <c r="C597" s="106" t="s">
        <v>49</v>
      </c>
      <c r="D597" s="106"/>
      <c r="E597" s="46"/>
    </row>
    <row r="598" spans="2:5" s="16" customFormat="1" ht="21" hidden="1" customHeight="1">
      <c r="B598" s="8"/>
      <c r="C598" s="8"/>
      <c r="D598" s="8"/>
      <c r="E598" s="19"/>
    </row>
    <row r="599" spans="2:5" s="16" customFormat="1" ht="21" customHeight="1">
      <c r="B599" s="90" t="s">
        <v>544</v>
      </c>
      <c r="C599" s="8"/>
      <c r="D599" s="8"/>
      <c r="E599" s="19" t="str">
        <f>E19</f>
        <v>Special Insurance</v>
      </c>
    </row>
    <row r="600" spans="2:5" s="16" customFormat="1" ht="21" customHeight="1">
      <c r="B600" s="117" t="s">
        <v>325</v>
      </c>
      <c r="C600" s="8"/>
      <c r="D600" s="8"/>
      <c r="E600" s="19" t="s">
        <v>801</v>
      </c>
    </row>
    <row r="601" spans="2:5" s="16" customFormat="1" ht="21" customHeight="1">
      <c r="B601" s="117" t="s">
        <v>37</v>
      </c>
      <c r="C601" s="8"/>
      <c r="D601" s="8"/>
      <c r="E601" s="19" t="s">
        <v>812</v>
      </c>
    </row>
    <row r="602" spans="2:5" s="16" customFormat="1" ht="21" customHeight="1">
      <c r="B602" s="8" t="s">
        <v>1137</v>
      </c>
      <c r="C602" s="8"/>
      <c r="D602" s="97" t="s">
        <v>640</v>
      </c>
      <c r="E602" s="19" t="s">
        <v>991</v>
      </c>
    </row>
    <row r="603" spans="2:5" s="16" customFormat="1" ht="21" customHeight="1">
      <c r="B603" s="8" t="s">
        <v>843</v>
      </c>
      <c r="C603" s="8"/>
      <c r="D603" s="8"/>
      <c r="E603" s="19" t="s">
        <v>991</v>
      </c>
    </row>
    <row r="604" spans="2:5" s="16" customFormat="1" ht="21.75" thickBot="1">
      <c r="B604" s="106" t="s">
        <v>781</v>
      </c>
      <c r="C604" s="106" t="s">
        <v>49</v>
      </c>
      <c r="D604" s="106"/>
      <c r="E604" s="46"/>
    </row>
    <row r="605" spans="2:5" s="16" customFormat="1" ht="21" hidden="1" customHeight="1">
      <c r="B605" s="8"/>
      <c r="C605" s="8"/>
      <c r="D605" s="8"/>
      <c r="E605" s="19"/>
    </row>
    <row r="606" spans="2:5" s="16" customFormat="1" ht="21" customHeight="1">
      <c r="B606" s="90" t="s">
        <v>544</v>
      </c>
      <c r="C606" s="8"/>
      <c r="D606" s="8"/>
      <c r="E606" s="19" t="str">
        <f>E19</f>
        <v>Special Insurance</v>
      </c>
    </row>
    <row r="607" spans="2:5" s="16" customFormat="1" ht="21" customHeight="1">
      <c r="B607" s="117" t="s">
        <v>325</v>
      </c>
      <c r="C607" s="8"/>
      <c r="D607" s="8"/>
      <c r="E607" s="19" t="s">
        <v>528</v>
      </c>
    </row>
    <row r="608" spans="2:5" s="16" customFormat="1" ht="21" customHeight="1">
      <c r="B608" s="117" t="s">
        <v>37</v>
      </c>
      <c r="C608" s="8"/>
      <c r="D608" s="8"/>
      <c r="E608" s="19" t="s">
        <v>811</v>
      </c>
    </row>
    <row r="609" spans="2:5" s="16" customFormat="1" ht="21" customHeight="1">
      <c r="B609" s="8" t="s">
        <v>1137</v>
      </c>
      <c r="C609" s="8"/>
      <c r="D609" s="97" t="s">
        <v>640</v>
      </c>
      <c r="E609" s="19" t="s">
        <v>991</v>
      </c>
    </row>
    <row r="610" spans="2:5" s="16" customFormat="1" ht="21" customHeight="1">
      <c r="B610" s="8" t="s">
        <v>843</v>
      </c>
      <c r="C610" s="8"/>
      <c r="D610" s="8"/>
      <c r="E610" s="19" t="s">
        <v>991</v>
      </c>
    </row>
    <row r="611" spans="2:5" s="16" customFormat="1" ht="21" customHeight="1" thickBot="1">
      <c r="B611" s="106" t="s">
        <v>839</v>
      </c>
      <c r="C611" s="106" t="s">
        <v>49</v>
      </c>
      <c r="D611" s="106"/>
      <c r="E611" s="46"/>
    </row>
    <row r="612" spans="2:5" s="16" customFormat="1" ht="21" customHeight="1">
      <c r="B612" s="90" t="s">
        <v>544</v>
      </c>
      <c r="C612" s="8"/>
      <c r="D612" s="8"/>
      <c r="E612" s="19" t="str">
        <f>E19</f>
        <v>Special Insurance</v>
      </c>
    </row>
    <row r="613" spans="2:5" s="16" customFormat="1" ht="21" customHeight="1">
      <c r="B613" s="117" t="s">
        <v>325</v>
      </c>
      <c r="C613" s="8"/>
      <c r="D613" s="8"/>
      <c r="E613" s="19" t="s">
        <v>808</v>
      </c>
    </row>
    <row r="614" spans="2:5" s="16" customFormat="1" ht="21" customHeight="1">
      <c r="B614" s="117" t="s">
        <v>37</v>
      </c>
      <c r="C614" s="8"/>
      <c r="D614" s="8"/>
      <c r="E614" s="19" t="s">
        <v>840</v>
      </c>
    </row>
    <row r="615" spans="2:5" s="16" customFormat="1" ht="21" customHeight="1">
      <c r="B615" s="8" t="s">
        <v>1137</v>
      </c>
      <c r="C615" s="8"/>
      <c r="D615" s="97" t="s">
        <v>640</v>
      </c>
      <c r="E615" s="19" t="s">
        <v>991</v>
      </c>
    </row>
    <row r="616" spans="2:5" s="16" customFormat="1" ht="21" customHeight="1">
      <c r="B616" s="8" t="s">
        <v>843</v>
      </c>
      <c r="C616" s="8"/>
      <c r="D616" s="8"/>
      <c r="E616" s="19" t="s">
        <v>991</v>
      </c>
    </row>
    <row r="617" spans="2:5" s="16" customFormat="1" ht="21" customHeight="1" thickBot="1">
      <c r="B617" s="63" t="s">
        <v>787</v>
      </c>
      <c r="C617" s="63" t="s">
        <v>49</v>
      </c>
      <c r="D617" s="63"/>
      <c r="E617" s="80"/>
    </row>
    <row r="618" spans="2:5" s="16" customFormat="1" ht="21" hidden="1" customHeight="1">
      <c r="B618" s="8"/>
      <c r="C618" s="8"/>
      <c r="D618" s="8"/>
      <c r="E618" s="19"/>
    </row>
    <row r="619" spans="2:5" s="16" customFormat="1" ht="21" customHeight="1">
      <c r="B619" s="90" t="s">
        <v>544</v>
      </c>
      <c r="C619" s="8"/>
      <c r="D619" s="8"/>
      <c r="E619" s="19" t="str">
        <f>E19</f>
        <v>Special Insurance</v>
      </c>
    </row>
    <row r="620" spans="2:5" s="16" customFormat="1" ht="21" customHeight="1">
      <c r="B620" s="117" t="s">
        <v>325</v>
      </c>
      <c r="C620" s="8"/>
      <c r="D620" s="8"/>
      <c r="E620" s="112" t="s">
        <v>808</v>
      </c>
    </row>
    <row r="621" spans="2:5" s="16" customFormat="1" ht="21" customHeight="1">
      <c r="B621" s="117" t="s">
        <v>37</v>
      </c>
      <c r="C621" s="8"/>
      <c r="D621" s="8"/>
      <c r="E621" s="35" t="s">
        <v>810</v>
      </c>
    </row>
    <row r="622" spans="2:5" s="16" customFormat="1" ht="21" customHeight="1">
      <c r="B622" s="8" t="s">
        <v>769</v>
      </c>
      <c r="C622" s="8"/>
      <c r="D622" s="149" t="s">
        <v>1096</v>
      </c>
      <c r="E622" s="35" t="s">
        <v>1089</v>
      </c>
    </row>
    <row r="623" spans="2:5" s="16" customFormat="1" ht="21" customHeight="1">
      <c r="B623" s="90" t="s">
        <v>551</v>
      </c>
      <c r="C623" s="8"/>
      <c r="D623" s="90" t="s">
        <v>1094</v>
      </c>
      <c r="E623" s="136" t="s">
        <v>1050</v>
      </c>
    </row>
    <row r="624" spans="2:5" s="16" customFormat="1" ht="21" customHeight="1">
      <c r="B624" s="8" t="s">
        <v>1137</v>
      </c>
      <c r="C624" s="8"/>
      <c r="D624" s="97" t="s">
        <v>640</v>
      </c>
      <c r="E624" s="19" t="s">
        <v>991</v>
      </c>
    </row>
    <row r="625" spans="2:5" s="16" customFormat="1" ht="21" customHeight="1">
      <c r="B625" s="8" t="s">
        <v>843</v>
      </c>
      <c r="C625" s="8"/>
      <c r="D625" s="8"/>
      <c r="E625" s="19" t="s">
        <v>991</v>
      </c>
    </row>
    <row r="626" spans="2:5" s="16" customFormat="1" ht="21" customHeight="1" thickBot="1">
      <c r="B626" s="63" t="s">
        <v>788</v>
      </c>
      <c r="C626" s="63" t="s">
        <v>49</v>
      </c>
      <c r="D626" s="63"/>
      <c r="E626" s="80"/>
    </row>
    <row r="627" spans="2:5" s="16" customFormat="1" ht="21" hidden="1" customHeight="1">
      <c r="B627" s="8"/>
      <c r="C627" s="8"/>
      <c r="D627" s="8"/>
      <c r="E627" s="19"/>
    </row>
    <row r="628" spans="2:5" s="16" customFormat="1" ht="21" customHeight="1">
      <c r="B628" s="90" t="s">
        <v>544</v>
      </c>
      <c r="C628" s="8"/>
      <c r="D628" s="8"/>
      <c r="E628" s="19" t="str">
        <f>E19</f>
        <v>Special Insurance</v>
      </c>
    </row>
    <row r="629" spans="2:5" s="16" customFormat="1" ht="21" customHeight="1">
      <c r="B629" s="117" t="s">
        <v>325</v>
      </c>
      <c r="C629" s="8"/>
      <c r="D629" s="8"/>
      <c r="E629" s="112" t="s">
        <v>808</v>
      </c>
    </row>
    <row r="630" spans="2:5" s="16" customFormat="1" ht="21" customHeight="1">
      <c r="B630" s="117" t="s">
        <v>37</v>
      </c>
      <c r="C630" s="8"/>
      <c r="D630" s="8"/>
      <c r="E630" s="112" t="s">
        <v>809</v>
      </c>
    </row>
    <row r="631" spans="2:5" s="16" customFormat="1" ht="21" customHeight="1">
      <c r="B631" s="8" t="s">
        <v>769</v>
      </c>
      <c r="C631" s="8"/>
      <c r="D631" s="149" t="s">
        <v>1096</v>
      </c>
      <c r="E631" s="35" t="s">
        <v>1089</v>
      </c>
    </row>
    <row r="632" spans="2:5" s="16" customFormat="1" ht="21" customHeight="1">
      <c r="B632" s="90" t="s">
        <v>551</v>
      </c>
      <c r="C632" s="8"/>
      <c r="D632" s="90" t="s">
        <v>1094</v>
      </c>
      <c r="E632" s="136" t="s">
        <v>1050</v>
      </c>
    </row>
    <row r="633" spans="2:5" s="16" customFormat="1" ht="21" customHeight="1">
      <c r="B633" s="8" t="s">
        <v>1137</v>
      </c>
      <c r="C633" s="8"/>
      <c r="D633" s="97" t="s">
        <v>640</v>
      </c>
      <c r="E633" s="19" t="s">
        <v>991</v>
      </c>
    </row>
    <row r="634" spans="2:5" s="16" customFormat="1" ht="21" customHeight="1">
      <c r="B634" s="8" t="s">
        <v>843</v>
      </c>
      <c r="C634" s="8"/>
      <c r="D634" s="8"/>
      <c r="E634" s="19" t="s">
        <v>991</v>
      </c>
    </row>
    <row r="635" spans="2:5" s="16" customFormat="1" ht="21" customHeight="1" thickBot="1">
      <c r="B635" s="106" t="s">
        <v>789</v>
      </c>
      <c r="C635" s="106" t="s">
        <v>49</v>
      </c>
      <c r="D635" s="106"/>
      <c r="E635" s="46"/>
    </row>
    <row r="636" spans="2:5" s="16" customFormat="1" ht="21" hidden="1" customHeight="1">
      <c r="B636" s="8"/>
      <c r="C636" s="8"/>
      <c r="D636" s="8"/>
      <c r="E636" s="19"/>
    </row>
    <row r="637" spans="2:5" s="16" customFormat="1" ht="21" customHeight="1">
      <c r="B637" s="90" t="s">
        <v>544</v>
      </c>
      <c r="C637" s="8"/>
      <c r="D637" s="8"/>
      <c r="E637" s="19" t="str">
        <f>E19</f>
        <v>Special Insurance</v>
      </c>
    </row>
    <row r="638" spans="2:5" s="16" customFormat="1" ht="21" customHeight="1">
      <c r="B638" s="117" t="s">
        <v>325</v>
      </c>
      <c r="C638" s="8"/>
      <c r="D638" s="8"/>
      <c r="E638" s="19" t="s">
        <v>807</v>
      </c>
    </row>
    <row r="639" spans="2:5" s="16" customFormat="1" ht="21" customHeight="1">
      <c r="B639" s="117" t="s">
        <v>37</v>
      </c>
      <c r="C639" s="8"/>
      <c r="D639" s="8"/>
      <c r="E639" s="35" t="s">
        <v>1148</v>
      </c>
    </row>
    <row r="640" spans="2:5" s="16" customFormat="1" ht="21" customHeight="1">
      <c r="B640" s="8" t="s">
        <v>769</v>
      </c>
      <c r="C640" s="8"/>
      <c r="D640" s="149" t="s">
        <v>1096</v>
      </c>
      <c r="E640" s="35" t="s">
        <v>1089</v>
      </c>
    </row>
    <row r="641" spans="2:5" s="16" customFormat="1" ht="21" customHeight="1">
      <c r="B641" s="8" t="s">
        <v>551</v>
      </c>
      <c r="C641" s="8"/>
      <c r="D641" s="90" t="s">
        <v>1094</v>
      </c>
      <c r="E641" s="136" t="s">
        <v>1050</v>
      </c>
    </row>
    <row r="642" spans="2:5" s="16" customFormat="1" ht="21" customHeight="1">
      <c r="B642" s="8" t="s">
        <v>1060</v>
      </c>
      <c r="C642" s="8"/>
      <c r="D642" s="143" t="s">
        <v>1092</v>
      </c>
      <c r="E642" s="111" t="s">
        <v>770</v>
      </c>
    </row>
    <row r="643" spans="2:5" s="16" customFormat="1" ht="21" customHeight="1">
      <c r="B643" s="8" t="s">
        <v>1130</v>
      </c>
      <c r="C643" s="8"/>
      <c r="D643" s="143" t="s">
        <v>1092</v>
      </c>
      <c r="E643" s="111" t="s">
        <v>770</v>
      </c>
    </row>
    <row r="644" spans="2:5" s="16" customFormat="1" ht="21" customHeight="1">
      <c r="B644" s="9" t="s">
        <v>1131</v>
      </c>
      <c r="C644" s="8"/>
      <c r="D644" s="143" t="s">
        <v>1092</v>
      </c>
      <c r="E644" s="111" t="s">
        <v>770</v>
      </c>
    </row>
    <row r="645" spans="2:5" s="16" customFormat="1" ht="21" customHeight="1" thickBot="1">
      <c r="B645" s="106" t="s">
        <v>790</v>
      </c>
      <c r="C645" s="106" t="s">
        <v>49</v>
      </c>
      <c r="D645" s="106"/>
      <c r="E645" s="46"/>
    </row>
    <row r="646" spans="2:5" s="16" customFormat="1" ht="21" hidden="1" customHeight="1">
      <c r="B646" s="8"/>
      <c r="C646" s="8"/>
      <c r="D646" s="8"/>
      <c r="E646" s="19"/>
    </row>
    <row r="647" spans="2:5" s="16" customFormat="1" ht="21" customHeight="1">
      <c r="B647" s="90" t="s">
        <v>544</v>
      </c>
      <c r="C647" s="8"/>
      <c r="D647" s="8"/>
      <c r="E647" s="19" t="str">
        <f>E19</f>
        <v>Special Insurance</v>
      </c>
    </row>
    <row r="648" spans="2:5" s="16" customFormat="1" ht="21" customHeight="1">
      <c r="B648" s="117" t="s">
        <v>325</v>
      </c>
      <c r="C648" s="8"/>
      <c r="D648" s="8"/>
      <c r="E648" s="19" t="s">
        <v>805</v>
      </c>
    </row>
    <row r="649" spans="2:5" s="16" customFormat="1" ht="21" customHeight="1">
      <c r="B649" s="117" t="s">
        <v>37</v>
      </c>
      <c r="C649" s="8"/>
      <c r="D649" s="8"/>
      <c r="E649" s="19" t="s">
        <v>806</v>
      </c>
    </row>
    <row r="650" spans="2:5" s="16" customFormat="1" ht="21" customHeight="1">
      <c r="B650" s="8" t="s">
        <v>769</v>
      </c>
      <c r="C650" s="8"/>
      <c r="D650" s="149" t="s">
        <v>1096</v>
      </c>
      <c r="E650" s="35" t="s">
        <v>1089</v>
      </c>
    </row>
    <row r="651" spans="2:5" s="16" customFormat="1" ht="21" customHeight="1">
      <c r="B651" s="8" t="s">
        <v>551</v>
      </c>
      <c r="C651" s="8"/>
      <c r="D651" s="90" t="s">
        <v>1094</v>
      </c>
      <c r="E651" s="136" t="s">
        <v>1050</v>
      </c>
    </row>
    <row r="652" spans="2:5" s="16" customFormat="1" ht="21" customHeight="1" thickBot="1">
      <c r="B652" s="106" t="s">
        <v>791</v>
      </c>
      <c r="C652" s="106" t="s">
        <v>49</v>
      </c>
      <c r="D652" s="106"/>
      <c r="E652" s="46"/>
    </row>
    <row r="653" spans="2:5" s="16" customFormat="1" ht="21" hidden="1" customHeight="1">
      <c r="B653" s="8"/>
      <c r="C653" s="8"/>
      <c r="D653" s="8"/>
      <c r="E653" s="19"/>
    </row>
    <row r="654" spans="2:5" s="16" customFormat="1" ht="21" customHeight="1">
      <c r="B654" s="90" t="s">
        <v>544</v>
      </c>
      <c r="C654" s="8"/>
      <c r="D654" s="8"/>
      <c r="E654" s="19" t="str">
        <f>E19</f>
        <v>Special Insurance</v>
      </c>
    </row>
    <row r="655" spans="2:5" s="16" customFormat="1" ht="21" customHeight="1">
      <c r="B655" s="117" t="s">
        <v>325</v>
      </c>
      <c r="C655" s="8"/>
      <c r="D655" s="8"/>
      <c r="E655" s="19" t="s">
        <v>528</v>
      </c>
    </row>
    <row r="656" spans="2:5" s="16" customFormat="1" ht="21" customHeight="1">
      <c r="B656" s="117" t="s">
        <v>37</v>
      </c>
      <c r="C656" s="8"/>
      <c r="D656" s="8"/>
      <c r="E656" s="19" t="s">
        <v>804</v>
      </c>
    </row>
    <row r="657" spans="2:5" s="16" customFormat="1" ht="21" customHeight="1">
      <c r="B657" s="8" t="s">
        <v>551</v>
      </c>
      <c r="C657" s="8"/>
      <c r="D657" s="90" t="s">
        <v>1094</v>
      </c>
      <c r="E657" s="136" t="s">
        <v>1050</v>
      </c>
    </row>
    <row r="658" spans="2:5" s="16" customFormat="1" ht="21" customHeight="1">
      <c r="B658" s="8" t="s">
        <v>1137</v>
      </c>
      <c r="C658" s="8"/>
      <c r="D658" s="97" t="s">
        <v>640</v>
      </c>
      <c r="E658" s="19" t="s">
        <v>991</v>
      </c>
    </row>
    <row r="659" spans="2:5" s="16" customFormat="1" ht="21" customHeight="1">
      <c r="B659" s="8" t="s">
        <v>843</v>
      </c>
      <c r="C659" s="8"/>
      <c r="D659" s="8"/>
      <c r="E659" s="19" t="s">
        <v>991</v>
      </c>
    </row>
    <row r="660" spans="2:5" s="16" customFormat="1" ht="21" customHeight="1" thickBot="1">
      <c r="B660" s="106" t="s">
        <v>792</v>
      </c>
      <c r="C660" s="106" t="s">
        <v>49</v>
      </c>
      <c r="D660" s="106"/>
      <c r="E660" s="46"/>
    </row>
    <row r="661" spans="2:5" s="16" customFormat="1" ht="21" hidden="1" customHeight="1">
      <c r="B661" s="8"/>
      <c r="C661" s="8"/>
      <c r="D661" s="8"/>
      <c r="E661" s="19"/>
    </row>
    <row r="662" spans="2:5" s="16" customFormat="1" ht="21" customHeight="1">
      <c r="B662" s="90" t="s">
        <v>544</v>
      </c>
      <c r="C662" s="8"/>
      <c r="D662" s="8"/>
      <c r="E662" s="19" t="str">
        <f>E19</f>
        <v>Special Insurance</v>
      </c>
    </row>
    <row r="663" spans="2:5" s="16" customFormat="1" ht="21" customHeight="1">
      <c r="B663" s="117" t="s">
        <v>325</v>
      </c>
      <c r="C663" s="8"/>
      <c r="D663" s="8"/>
      <c r="E663" s="19" t="s">
        <v>803</v>
      </c>
    </row>
    <row r="664" spans="2:5" s="16" customFormat="1" ht="21" customHeight="1">
      <c r="B664" s="117" t="s">
        <v>37</v>
      </c>
      <c r="C664" s="8"/>
      <c r="D664" s="8"/>
      <c r="E664" s="19" t="s">
        <v>802</v>
      </c>
    </row>
    <row r="665" spans="2:5" s="16" customFormat="1" ht="21" customHeight="1">
      <c r="B665" s="8" t="s">
        <v>782</v>
      </c>
      <c r="C665" s="8"/>
      <c r="D665" s="97" t="s">
        <v>640</v>
      </c>
      <c r="E665" s="19" t="s">
        <v>785</v>
      </c>
    </row>
    <row r="666" spans="2:5" s="16" customFormat="1" ht="21" customHeight="1">
      <c r="B666" s="8" t="s">
        <v>783</v>
      </c>
      <c r="C666" s="8"/>
      <c r="D666" s="156" t="s">
        <v>1111</v>
      </c>
      <c r="E666" s="111" t="s">
        <v>786</v>
      </c>
    </row>
    <row r="667" spans="2:5" s="16" customFormat="1" ht="21" customHeight="1">
      <c r="B667" s="8" t="s">
        <v>784</v>
      </c>
      <c r="C667" s="8"/>
      <c r="D667" s="156" t="s">
        <v>1110</v>
      </c>
      <c r="E667" s="19" t="s">
        <v>144</v>
      </c>
    </row>
    <row r="668" spans="2:5" s="16" customFormat="1" ht="21" customHeight="1" thickBot="1">
      <c r="B668" s="106" t="s">
        <v>795</v>
      </c>
      <c r="C668" s="106" t="s">
        <v>49</v>
      </c>
      <c r="D668" s="106"/>
      <c r="E668" s="46"/>
    </row>
    <row r="669" spans="2:5" s="16" customFormat="1" ht="21" hidden="1" customHeight="1">
      <c r="B669" s="8"/>
      <c r="C669" s="8"/>
      <c r="D669" s="8"/>
      <c r="E669" s="19"/>
    </row>
    <row r="670" spans="2:5" s="16" customFormat="1" ht="21" customHeight="1">
      <c r="B670" s="90" t="s">
        <v>544</v>
      </c>
      <c r="C670" s="8"/>
      <c r="D670" s="8"/>
      <c r="E670" s="19" t="str">
        <f>E19</f>
        <v>Special Insurance</v>
      </c>
    </row>
    <row r="671" spans="2:5" s="16" customFormat="1" ht="21" customHeight="1">
      <c r="B671" s="117" t="s">
        <v>325</v>
      </c>
      <c r="C671" s="8"/>
      <c r="D671" s="8"/>
      <c r="E671" s="19" t="s">
        <v>977</v>
      </c>
    </row>
    <row r="672" spans="2:5" s="16" customFormat="1" ht="21" customHeight="1">
      <c r="B672" s="117" t="s">
        <v>37</v>
      </c>
      <c r="C672" s="8"/>
      <c r="D672" s="8"/>
      <c r="E672" s="19" t="s">
        <v>800</v>
      </c>
    </row>
    <row r="673" spans="2:5" s="16" customFormat="1" ht="21" customHeight="1">
      <c r="B673" s="8" t="s">
        <v>1137</v>
      </c>
      <c r="C673" s="8"/>
      <c r="D673" s="97" t="s">
        <v>640</v>
      </c>
      <c r="E673" s="19" t="s">
        <v>991</v>
      </c>
    </row>
    <row r="674" spans="2:5" s="16" customFormat="1" ht="21" customHeight="1">
      <c r="B674" s="8" t="s">
        <v>843</v>
      </c>
      <c r="C674" s="8"/>
      <c r="D674" s="8"/>
      <c r="E674" s="19" t="s">
        <v>991</v>
      </c>
    </row>
    <row r="675" spans="2:5" s="16" customFormat="1" ht="21" customHeight="1" thickBot="1">
      <c r="B675" s="106" t="s">
        <v>794</v>
      </c>
      <c r="C675" s="106" t="s">
        <v>49</v>
      </c>
      <c r="D675" s="106"/>
      <c r="E675" s="46"/>
    </row>
    <row r="676" spans="2:5" s="16" customFormat="1" ht="21" hidden="1" customHeight="1">
      <c r="B676" s="8"/>
      <c r="C676" s="8"/>
      <c r="D676" s="8"/>
      <c r="E676" s="19"/>
    </row>
    <row r="677" spans="2:5" s="16" customFormat="1" ht="21" customHeight="1">
      <c r="B677" s="90" t="s">
        <v>544</v>
      </c>
      <c r="C677" s="8"/>
      <c r="D677" s="8"/>
      <c r="E677" s="19" t="str">
        <f>E19</f>
        <v>Special Insurance</v>
      </c>
    </row>
    <row r="678" spans="2:5" s="16" customFormat="1" ht="21" customHeight="1">
      <c r="B678" s="117" t="s">
        <v>325</v>
      </c>
      <c r="C678" s="8"/>
      <c r="D678" s="8"/>
      <c r="E678" s="19" t="s">
        <v>801</v>
      </c>
    </row>
    <row r="679" spans="2:5" s="16" customFormat="1" ht="21" customHeight="1">
      <c r="B679" s="117" t="s">
        <v>37</v>
      </c>
      <c r="C679" s="8"/>
      <c r="D679" s="8"/>
      <c r="E679" s="19" t="s">
        <v>799</v>
      </c>
    </row>
    <row r="680" spans="2:5" s="16" customFormat="1" ht="21" customHeight="1">
      <c r="B680" s="8" t="s">
        <v>1137</v>
      </c>
      <c r="C680" s="8"/>
      <c r="D680" s="97" t="s">
        <v>640</v>
      </c>
      <c r="E680" s="19" t="s">
        <v>991</v>
      </c>
    </row>
    <row r="681" spans="2:5" s="16" customFormat="1" ht="21" customHeight="1">
      <c r="B681" s="8" t="s">
        <v>843</v>
      </c>
      <c r="C681" s="8"/>
      <c r="D681" s="8"/>
      <c r="E681" s="19" t="s">
        <v>991</v>
      </c>
    </row>
    <row r="682" spans="2:5" s="16" customFormat="1" ht="21" customHeight="1" thickBot="1">
      <c r="B682" s="106" t="s">
        <v>793</v>
      </c>
      <c r="C682" s="106" t="s">
        <v>49</v>
      </c>
      <c r="D682" s="106"/>
      <c r="E682" s="46"/>
    </row>
    <row r="683" spans="2:5" s="16" customFormat="1" ht="21" hidden="1" customHeight="1">
      <c r="B683" s="8"/>
      <c r="C683" s="8"/>
      <c r="D683" s="8"/>
      <c r="E683" s="19"/>
    </row>
    <row r="684" spans="2:5" s="16" customFormat="1" ht="21" customHeight="1">
      <c r="B684" s="90" t="s">
        <v>544</v>
      </c>
      <c r="C684" s="8"/>
      <c r="D684" s="8"/>
      <c r="E684" s="19" t="str">
        <f>E19</f>
        <v>Special Insurance</v>
      </c>
    </row>
    <row r="685" spans="2:5" s="16" customFormat="1" ht="21" customHeight="1">
      <c r="B685" s="117" t="s">
        <v>325</v>
      </c>
      <c r="C685" s="8"/>
      <c r="D685" s="8"/>
      <c r="E685" s="19" t="s">
        <v>528</v>
      </c>
    </row>
    <row r="686" spans="2:5" s="16" customFormat="1" ht="21" customHeight="1">
      <c r="B686" s="117" t="s">
        <v>37</v>
      </c>
      <c r="C686" s="8"/>
      <c r="D686" s="8"/>
      <c r="E686" s="19" t="s">
        <v>798</v>
      </c>
    </row>
    <row r="687" spans="2:5" s="16" customFormat="1" ht="21" customHeight="1">
      <c r="B687" s="8" t="s">
        <v>1137</v>
      </c>
      <c r="C687" s="8"/>
      <c r="D687" s="97" t="s">
        <v>640</v>
      </c>
      <c r="E687" s="19" t="s">
        <v>991</v>
      </c>
    </row>
    <row r="688" spans="2:5" ht="21" customHeight="1">
      <c r="B688" s="8" t="s">
        <v>843</v>
      </c>
      <c r="C688" s="8"/>
      <c r="D688" s="8"/>
      <c r="E688" s="19" t="s">
        <v>991</v>
      </c>
    </row>
  </sheetData>
  <sheetProtection insertRows="0" deleteRows="0"/>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B2:P59"/>
  <sheetViews>
    <sheetView zoomScale="85" zoomScaleNormal="85" workbookViewId="0">
      <selection activeCell="B2" sqref="B2"/>
    </sheetView>
  </sheetViews>
  <sheetFormatPr defaultColWidth="9.140625" defaultRowHeight="21" customHeight="1"/>
  <cols>
    <col min="1" max="1" width="9.140625" style="2"/>
    <col min="2" max="2" width="42.5703125" style="17" customWidth="1"/>
    <col min="3" max="3" width="27" style="26" customWidth="1"/>
    <col min="4" max="13" width="19.7109375" style="2" customWidth="1"/>
    <col min="14" max="15" width="9.140625" style="2"/>
    <col min="16" max="16" width="20.85546875" style="2" customWidth="1"/>
    <col min="17" max="16384" width="9.140625" style="2"/>
  </cols>
  <sheetData>
    <row r="2" spans="2:13" ht="47.25" thickBot="1">
      <c r="B2" s="18" t="s">
        <v>555</v>
      </c>
      <c r="C2" s="25"/>
      <c r="D2" s="54"/>
      <c r="E2" s="54"/>
      <c r="F2" s="54"/>
      <c r="G2" s="54"/>
      <c r="H2" s="54"/>
      <c r="I2" s="54"/>
      <c r="J2" s="54"/>
      <c r="K2" s="54"/>
      <c r="L2" s="54"/>
      <c r="M2" s="54"/>
    </row>
    <row r="4" spans="2:13" ht="29.25" thickBot="1">
      <c r="B4" s="65" t="s">
        <v>702</v>
      </c>
      <c r="C4" s="65"/>
      <c r="D4" s="3"/>
      <c r="E4" s="3"/>
      <c r="F4" s="3"/>
      <c r="G4" s="3"/>
      <c r="H4" s="3"/>
      <c r="I4" s="3"/>
      <c r="J4" s="3"/>
      <c r="K4" s="3"/>
      <c r="L4" s="3"/>
      <c r="M4" s="3"/>
    </row>
    <row r="6" spans="2:13" ht="15">
      <c r="B6" t="s">
        <v>7</v>
      </c>
      <c r="C6" t="s">
        <v>65</v>
      </c>
      <c r="D6" t="s">
        <v>703</v>
      </c>
      <c r="E6" t="s">
        <v>704</v>
      </c>
      <c r="F6" t="s">
        <v>705</v>
      </c>
      <c r="G6" t="s">
        <v>706</v>
      </c>
      <c r="H6" t="s">
        <v>707</v>
      </c>
      <c r="I6" t="s">
        <v>708</v>
      </c>
      <c r="J6" t="s">
        <v>709</v>
      </c>
      <c r="K6" t="s">
        <v>710</v>
      </c>
      <c r="L6" t="s">
        <v>1428</v>
      </c>
      <c r="M6" t="s">
        <v>1430</v>
      </c>
    </row>
    <row r="7" spans="2:13" ht="21" customHeight="1">
      <c r="B7" t="s">
        <v>37</v>
      </c>
      <c r="C7"/>
      <c r="D7" t="str">
        <f>IF(Table_Data_Type_Field_Types[[#This Row],[Repeating]]&lt;&gt;"No",""&amp;Table_Data_Type_Field_Types[[#This Row],[Data Type]],"")</f>
        <v>Text</v>
      </c>
      <c r="E7" t="s">
        <v>37</v>
      </c>
      <c r="F7" t="s">
        <v>63</v>
      </c>
      <c r="G7" t="s">
        <v>69</v>
      </c>
      <c r="H7" s="163" t="s">
        <v>1152</v>
      </c>
      <c r="I7" t="s">
        <v>50</v>
      </c>
      <c r="J7" t="s">
        <v>64</v>
      </c>
      <c r="K7" t="s">
        <v>1429</v>
      </c>
      <c r="L7" t="s">
        <v>1431</v>
      </c>
      <c r="M7" t="s">
        <v>677</v>
      </c>
    </row>
    <row r="8" spans="2:13" ht="21" customHeight="1">
      <c r="B8" t="s">
        <v>54</v>
      </c>
      <c r="C8"/>
      <c r="D8" t="str">
        <f>IF(Table_Data_Type_Field_Types[[#This Row],[Repeating]]&lt;&gt;"No",""&amp;Table_Data_Type_Field_Types[[#This Row],[Data Type]],"")</f>
        <v>Currency</v>
      </c>
      <c r="E8" t="s">
        <v>54</v>
      </c>
      <c r="F8" t="s">
        <v>69</v>
      </c>
      <c r="G8" s="163" t="s">
        <v>1152</v>
      </c>
      <c r="H8" t="s">
        <v>50</v>
      </c>
      <c r="I8" t="s">
        <v>64</v>
      </c>
      <c r="J8" t="s">
        <v>1429</v>
      </c>
      <c r="K8" t="s">
        <v>1431</v>
      </c>
      <c r="L8" t="s">
        <v>677</v>
      </c>
      <c r="M8"/>
    </row>
    <row r="9" spans="2:13" ht="21" customHeight="1">
      <c r="B9" t="s">
        <v>53</v>
      </c>
      <c r="C9"/>
      <c r="D9" t="str">
        <f>IF(Table_Data_Type_Field_Types[[#This Row],[Repeating]]&lt;&gt;"No",""&amp;Table_Data_Type_Field_Types[[#This Row],[Data Type]],"")</f>
        <v>Number</v>
      </c>
      <c r="E9" t="s">
        <v>37</v>
      </c>
      <c r="F9" t="s">
        <v>69</v>
      </c>
      <c r="G9" s="163" t="s">
        <v>1152</v>
      </c>
      <c r="H9" t="s">
        <v>50</v>
      </c>
      <c r="I9" t="s">
        <v>64</v>
      </c>
      <c r="J9" t="s">
        <v>1429</v>
      </c>
      <c r="K9" t="s">
        <v>1431</v>
      </c>
      <c r="L9" t="s">
        <v>677</v>
      </c>
      <c r="M9"/>
    </row>
    <row r="10" spans="2:13" ht="21" customHeight="1">
      <c r="B10" t="s">
        <v>671</v>
      </c>
      <c r="C10"/>
      <c r="D10" t="str">
        <f>IF(Table_Data_Type_Field_Types[[#This Row],[Repeating]]&lt;&gt;"No",""&amp;Table_Data_Type_Field_Types[[#This Row],[Data Type]],"")</f>
        <v>Percent</v>
      </c>
      <c r="E10" t="s">
        <v>37</v>
      </c>
      <c r="F10" t="s">
        <v>69</v>
      </c>
      <c r="G10" s="163" t="s">
        <v>1152</v>
      </c>
      <c r="H10" t="s">
        <v>50</v>
      </c>
      <c r="I10" t="s">
        <v>64</v>
      </c>
      <c r="J10" t="s">
        <v>1429</v>
      </c>
      <c r="K10" t="s">
        <v>1431</v>
      </c>
      <c r="L10" t="s">
        <v>677</v>
      </c>
      <c r="M10"/>
    </row>
    <row r="11" spans="2:13" ht="21" customHeight="1">
      <c r="B11" t="s">
        <v>59</v>
      </c>
      <c r="C11"/>
      <c r="D11" t="str">
        <f>IF(Table_Data_Type_Field_Types[[#This Row],[Repeating]]&lt;&gt;"No",""&amp;Table_Data_Type_Field_Types[[#This Row],[Data Type]],"")</f>
        <v>Name</v>
      </c>
      <c r="E11" t="s">
        <v>37</v>
      </c>
      <c r="F11" t="s">
        <v>69</v>
      </c>
      <c r="G11" s="163" t="s">
        <v>1152</v>
      </c>
      <c r="H11" t="s">
        <v>50</v>
      </c>
      <c r="I11" t="s">
        <v>64</v>
      </c>
      <c r="J11" t="s">
        <v>677</v>
      </c>
      <c r="K11"/>
      <c r="L11"/>
      <c r="M11"/>
    </row>
    <row r="12" spans="2:13" ht="21" customHeight="1">
      <c r="B12" t="s">
        <v>58</v>
      </c>
      <c r="C12"/>
      <c r="D12" t="str">
        <f>IF(Table_Data_Type_Field_Types[[#This Row],[Repeating]]&lt;&gt;"No",""&amp;Table_Data_Type_Field_Types[[#This Row],[Data Type]],"")</f>
        <v>Date</v>
      </c>
      <c r="E12" t="s">
        <v>58</v>
      </c>
      <c r="F12" t="s">
        <v>677</v>
      </c>
      <c r="G12"/>
      <c r="H12"/>
      <c r="I12"/>
      <c r="J12"/>
      <c r="K12"/>
      <c r="L12"/>
      <c r="M12"/>
    </row>
    <row r="13" spans="2:13" ht="21" customHeight="1">
      <c r="B13" t="s">
        <v>711</v>
      </c>
      <c r="C13"/>
      <c r="D13" t="str">
        <f>IF(Table_Data_Type_Field_Types[[#This Row],[Repeating]]&lt;&gt;"No",""&amp;Table_Data_Type_Field_Types[[#This Row],[Data Type]],"")</f>
        <v>Time</v>
      </c>
      <c r="E13" t="s">
        <v>37</v>
      </c>
      <c r="F13" t="s">
        <v>677</v>
      </c>
      <c r="G13"/>
      <c r="H13"/>
      <c r="I13"/>
      <c r="J13"/>
      <c r="K13"/>
      <c r="L13"/>
      <c r="M13"/>
    </row>
    <row r="14" spans="2:13" ht="21" customHeight="1">
      <c r="B14" t="s">
        <v>65</v>
      </c>
      <c r="C14" t="s">
        <v>56</v>
      </c>
      <c r="D14" t="str">
        <f>IF(Table_Data_Type_Field_Types[[#This Row],[Repeating]]&lt;&gt;"No",""&amp;Table_Data_Type_Field_Types[[#This Row],[Data Type]],"")</f>
        <v/>
      </c>
      <c r="E14" t="s">
        <v>66</v>
      </c>
      <c r="F14"/>
      <c r="G14"/>
      <c r="H14"/>
      <c r="I14"/>
      <c r="J14"/>
      <c r="K14"/>
      <c r="L14"/>
      <c r="M14"/>
    </row>
    <row r="15" spans="2:13" ht="21" customHeight="1">
      <c r="B15" t="s">
        <v>556</v>
      </c>
      <c r="C15"/>
      <c r="D15" t="str">
        <f>IF(Table_Data_Type_Field_Types[[#This Row],[Repeating]]&lt;&gt;"No",""&amp;Table_Data_Type_Field_Types[[#This Row],[Data Type]],"")</f>
        <v>Boolean</v>
      </c>
      <c r="E15" t="s">
        <v>431</v>
      </c>
      <c r="F15" t="s">
        <v>680</v>
      </c>
      <c r="G15" t="s">
        <v>677</v>
      </c>
      <c r="H15"/>
      <c r="I15"/>
      <c r="J15"/>
      <c r="K15"/>
      <c r="L15"/>
      <c r="M15"/>
    </row>
    <row r="16" spans="2:13" ht="21" customHeight="1">
      <c r="B16" t="s">
        <v>60</v>
      </c>
      <c r="C16"/>
      <c r="D16" t="str">
        <f>IF(Table_Data_Type_Field_Types[[#This Row],[Repeating]]&lt;&gt;"No",""&amp;Table_Data_Type_Field_Types[[#This Row],[Data Type]],"")</f>
        <v>Email</v>
      </c>
      <c r="E16" t="s">
        <v>37</v>
      </c>
      <c r="F16" t="s">
        <v>677</v>
      </c>
      <c r="G16"/>
      <c r="H16"/>
      <c r="I16"/>
      <c r="J16"/>
      <c r="K16"/>
      <c r="L16"/>
      <c r="M16"/>
    </row>
    <row r="17" spans="2:16" ht="21" customHeight="1">
      <c r="B17" t="s">
        <v>61</v>
      </c>
      <c r="C17"/>
      <c r="D17" t="str">
        <f>IF(Table_Data_Type_Field_Types[[#This Row],[Repeating]]&lt;&gt;"No",""&amp;Table_Data_Type_Field_Types[[#This Row],[Data Type]],"")</f>
        <v>Phone</v>
      </c>
      <c r="E17" t="s">
        <v>37</v>
      </c>
      <c r="F17" t="s">
        <v>677</v>
      </c>
      <c r="G17"/>
      <c r="H17"/>
      <c r="I17"/>
      <c r="J17"/>
      <c r="K17"/>
      <c r="L17"/>
      <c r="M17"/>
    </row>
    <row r="18" spans="2:16" ht="21" customHeight="1">
      <c r="B18" t="s">
        <v>70</v>
      </c>
      <c r="C18"/>
      <c r="D18" t="str">
        <f>IF(Table_Data_Type_Field_Types[[#This Row],[Repeating]]&lt;&gt;"No",""&amp;Table_Data_Type_Field_Types[[#This Row],[Data Type]],"")</f>
        <v>Postcode</v>
      </c>
      <c r="E18" t="s">
        <v>37</v>
      </c>
      <c r="F18" t="s">
        <v>677</v>
      </c>
      <c r="G18"/>
      <c r="H18"/>
      <c r="I18"/>
      <c r="J18"/>
      <c r="K18"/>
      <c r="L18"/>
      <c r="M18"/>
    </row>
    <row r="19" spans="2:16" ht="21" customHeight="1">
      <c r="B19" t="s">
        <v>557</v>
      </c>
      <c r="C19"/>
      <c r="D19" t="str">
        <f>IF(Table_Data_Type_Field_Types[[#This Row],[Repeating]]&lt;&gt;"No",""&amp;Table_Data_Type_Field_Types[[#This Row],[Data Type]],"")</f>
        <v>URL</v>
      </c>
      <c r="E19" t="s">
        <v>37</v>
      </c>
      <c r="F19" t="s">
        <v>677</v>
      </c>
      <c r="G19"/>
      <c r="H19"/>
      <c r="I19"/>
      <c r="J19"/>
      <c r="K19"/>
      <c r="L19"/>
      <c r="M19"/>
    </row>
    <row r="20" spans="2:16" ht="21" customHeight="1">
      <c r="B20" t="s">
        <v>62</v>
      </c>
      <c r="C20"/>
      <c r="D20" t="str">
        <f>IF(Table_Data_Type_Field_Types[[#This Row],[Repeating]]&lt;&gt;"No",""&amp;Table_Data_Type_Field_Types[[#This Row],[Data Type]],"")</f>
        <v>ABN</v>
      </c>
      <c r="E20" t="s">
        <v>37</v>
      </c>
      <c r="F20" t="s">
        <v>677</v>
      </c>
      <c r="G20"/>
      <c r="H20"/>
      <c r="I20"/>
      <c r="J20"/>
      <c r="K20"/>
      <c r="L20"/>
      <c r="M20"/>
    </row>
    <row r="21" spans="2:16" ht="21" customHeight="1">
      <c r="B21" t="s">
        <v>119</v>
      </c>
      <c r="C21"/>
      <c r="D21" t="str">
        <f>IF(Table_Data_Type_Field_Types[[#This Row],[Repeating]]&lt;&gt;"No",""&amp;Table_Data_Type_Field_Types[[#This Row],[Data Type]],"")</f>
        <v>Number Plate</v>
      </c>
      <c r="E21" t="s">
        <v>37</v>
      </c>
      <c r="F21" t="s">
        <v>677</v>
      </c>
      <c r="G21"/>
      <c r="H21"/>
      <c r="I21"/>
      <c r="J21"/>
      <c r="K21"/>
      <c r="L21"/>
      <c r="M21"/>
    </row>
    <row r="22" spans="2:16" ht="21" customHeight="1">
      <c r="B22" t="s">
        <v>701</v>
      </c>
      <c r="C22"/>
      <c r="D22" t="str">
        <f>IF(Table_Data_Type_Field_Types[[#This Row],[Repeating]]&lt;&gt;"No",""&amp;Table_Data_Type_Field_Types[[#This Row],[Data Type]],"")</f>
        <v>Password</v>
      </c>
      <c r="E22" t="s">
        <v>701</v>
      </c>
      <c r="F22"/>
      <c r="G22"/>
      <c r="H22"/>
      <c r="I22"/>
      <c r="J22"/>
      <c r="K22"/>
      <c r="L22"/>
      <c r="M22"/>
    </row>
    <row r="23" spans="2:16" ht="21" customHeight="1">
      <c r="B23" t="s">
        <v>712</v>
      </c>
      <c r="C23"/>
      <c r="D23" t="str">
        <f>IF(Table_Data_Type_Field_Types[[#This Row],[Repeating]]&lt;&gt;"No",""&amp;Table_Data_Type_Field_Types[[#This Row],[Data Type]],"")</f>
        <v>Attachment</v>
      </c>
      <c r="E23" t="s">
        <v>712</v>
      </c>
      <c r="F23"/>
      <c r="G23"/>
      <c r="H23"/>
      <c r="I23"/>
      <c r="J23"/>
      <c r="K23"/>
      <c r="L23"/>
      <c r="M23"/>
    </row>
    <row r="24" spans="2:16" ht="21" customHeight="1">
      <c r="B24" t="s">
        <v>558</v>
      </c>
      <c r="C24"/>
      <c r="D24" t="str">
        <f>IF(Table_Data_Type_Field_Types[[#This Row],[Repeating]]&lt;&gt;"No",""&amp;Table_Data_Type_Field_Types[[#This Row],[Data Type]],"")</f>
        <v>None</v>
      </c>
      <c r="E24" t="s">
        <v>558</v>
      </c>
      <c r="F24" t="s">
        <v>700</v>
      </c>
      <c r="G24" t="s">
        <v>713</v>
      </c>
      <c r="H24"/>
      <c r="I24"/>
      <c r="J24"/>
      <c r="K24"/>
      <c r="L24"/>
      <c r="M24"/>
    </row>
    <row r="25" spans="2:16" ht="21" customHeight="1">
      <c r="B25"/>
      <c r="C25"/>
      <c r="D25" s="1" t="str">
        <f>IF(Table_Data_Type_Field_Types[[#This Row],[Repeating]]&lt;&gt;"No",""&amp;Table_Data_Type_Field_Types[[#This Row],[Data Type]],"")</f>
        <v/>
      </c>
      <c r="E25"/>
      <c r="F25"/>
      <c r="G25"/>
      <c r="H25"/>
      <c r="I25"/>
      <c r="J25"/>
      <c r="K25"/>
      <c r="L25"/>
      <c r="M25"/>
    </row>
    <row r="27" spans="2:16" ht="29.25" thickBot="1">
      <c r="B27" s="65" t="s">
        <v>156</v>
      </c>
      <c r="C27" s="65"/>
      <c r="D27" s="3"/>
      <c r="E27" s="3"/>
      <c r="F27" s="3"/>
      <c r="G27" s="3"/>
      <c r="H27" s="3"/>
      <c r="I27" s="3"/>
      <c r="J27" s="3"/>
      <c r="K27" s="3"/>
      <c r="L27" s="3"/>
      <c r="M27" s="3"/>
    </row>
    <row r="29" spans="2:16" ht="15">
      <c r="B29" t="s">
        <v>6</v>
      </c>
    </row>
    <row r="30" spans="2:16" s="17" customFormat="1" ht="29.25" thickBot="1">
      <c r="B30" s="3" t="s">
        <v>559</v>
      </c>
      <c r="C30" s="26"/>
      <c r="D30" s="2"/>
      <c r="E30" s="2"/>
      <c r="F30" s="2"/>
      <c r="G30" s="2"/>
      <c r="H30" s="2"/>
      <c r="I30" s="2"/>
      <c r="J30" s="2"/>
      <c r="K30" s="2"/>
      <c r="L30" s="2"/>
      <c r="M30" s="2"/>
      <c r="N30" s="2"/>
      <c r="O30" s="2"/>
      <c r="P30" s="2"/>
    </row>
    <row r="31" spans="2:16" s="17" customFormat="1" ht="21" customHeight="1">
      <c r="B31">
        <v>1</v>
      </c>
      <c r="C31" s="26"/>
      <c r="D31" s="2"/>
      <c r="E31" s="2"/>
      <c r="F31" s="2"/>
      <c r="G31" s="2"/>
      <c r="H31" s="2"/>
      <c r="I31" s="2"/>
      <c r="J31" s="2"/>
      <c r="K31" s="2"/>
      <c r="L31" s="2"/>
      <c r="M31" s="2"/>
      <c r="N31" s="2"/>
      <c r="O31" s="2"/>
      <c r="P31" s="2"/>
    </row>
    <row r="32" spans="2:16" s="17" customFormat="1" ht="21" customHeight="1">
      <c r="B32">
        <v>2</v>
      </c>
      <c r="C32" s="26"/>
      <c r="D32" s="2"/>
      <c r="E32" s="2"/>
      <c r="F32" s="2"/>
      <c r="G32" s="2"/>
      <c r="H32" s="2"/>
      <c r="I32" s="2"/>
      <c r="J32" s="2"/>
      <c r="K32" s="2"/>
      <c r="L32" s="2"/>
      <c r="M32" s="2"/>
      <c r="N32" s="2"/>
      <c r="O32" s="2"/>
      <c r="P32" s="2"/>
    </row>
    <row r="33" spans="2:16" s="17" customFormat="1" ht="21" customHeight="1">
      <c r="B33">
        <v>3</v>
      </c>
      <c r="C33" s="26"/>
      <c r="D33" s="2"/>
      <c r="E33" s="2"/>
      <c r="F33" s="2"/>
      <c r="G33" s="2"/>
      <c r="H33" s="2"/>
      <c r="I33" s="2"/>
      <c r="J33" s="2"/>
      <c r="K33" s="2"/>
      <c r="L33" s="2"/>
      <c r="M33" s="2"/>
      <c r="N33" s="2"/>
      <c r="O33" s="2"/>
      <c r="P33" s="2"/>
    </row>
    <row r="34" spans="2:16" s="17" customFormat="1" ht="21" customHeight="1">
      <c r="B34">
        <v>4</v>
      </c>
      <c r="C34" s="26"/>
      <c r="D34" s="2"/>
      <c r="E34" s="2"/>
      <c r="F34" s="2"/>
      <c r="G34" s="2"/>
      <c r="H34" s="2"/>
      <c r="I34" s="2"/>
      <c r="J34" s="2"/>
      <c r="K34" s="2"/>
      <c r="L34" s="2"/>
      <c r="M34" s="2"/>
      <c r="N34" s="2"/>
      <c r="O34" s="2"/>
      <c r="P34" s="2"/>
    </row>
    <row r="35" spans="2:16" s="17" customFormat="1" ht="21" customHeight="1">
      <c r="B35">
        <v>5</v>
      </c>
      <c r="C35" s="26"/>
      <c r="D35" s="2"/>
      <c r="E35" s="2"/>
      <c r="F35" s="2"/>
      <c r="G35" s="2"/>
      <c r="H35" s="2"/>
      <c r="I35" s="2"/>
      <c r="J35" s="2"/>
      <c r="K35" s="2"/>
      <c r="L35" s="2"/>
      <c r="M35" s="2"/>
      <c r="N35" s="2"/>
      <c r="O35" s="2"/>
      <c r="P35" s="2"/>
    </row>
    <row r="36" spans="2:16" s="17" customFormat="1" ht="21" customHeight="1">
      <c r="B36">
        <v>6</v>
      </c>
      <c r="C36" s="26"/>
      <c r="D36" s="2"/>
      <c r="E36" s="2"/>
      <c r="F36" s="2"/>
      <c r="G36" s="2"/>
      <c r="H36" s="2"/>
      <c r="I36" s="2"/>
      <c r="J36" s="2"/>
      <c r="K36" s="2"/>
      <c r="L36" s="2"/>
      <c r="M36" s="2"/>
      <c r="N36" s="2"/>
      <c r="O36" s="2"/>
      <c r="P36" s="2"/>
    </row>
    <row r="37" spans="2:16" s="17" customFormat="1" ht="21" customHeight="1">
      <c r="B37">
        <v>7</v>
      </c>
      <c r="C37" s="26"/>
      <c r="D37" s="2"/>
      <c r="E37" s="2"/>
      <c r="F37" s="2"/>
      <c r="G37" s="2"/>
      <c r="H37" s="2"/>
      <c r="I37" s="2"/>
      <c r="J37" s="2"/>
      <c r="K37" s="2"/>
      <c r="L37" s="2"/>
      <c r="M37" s="2"/>
      <c r="N37" s="2"/>
      <c r="O37" s="2"/>
      <c r="P37" s="2"/>
    </row>
    <row r="38" spans="2:16" s="17" customFormat="1" ht="21" customHeight="1">
      <c r="B38">
        <v>8</v>
      </c>
      <c r="C38" s="26"/>
      <c r="D38" s="2"/>
      <c r="E38" s="2"/>
      <c r="F38" s="2"/>
      <c r="G38" s="2"/>
      <c r="H38" s="2"/>
      <c r="I38" s="2"/>
      <c r="J38" s="2"/>
      <c r="K38" s="2"/>
      <c r="L38" s="2"/>
      <c r="M38" s="2"/>
      <c r="N38" s="2"/>
      <c r="O38" s="2"/>
      <c r="P38" s="2"/>
    </row>
    <row r="39" spans="2:16" s="17" customFormat="1" ht="21" customHeight="1">
      <c r="B39">
        <v>9</v>
      </c>
      <c r="C39" s="26"/>
      <c r="D39" s="2"/>
      <c r="E39" s="2"/>
      <c r="F39" s="2"/>
      <c r="G39" s="2"/>
      <c r="H39" s="2"/>
      <c r="I39" s="2"/>
      <c r="J39" s="2"/>
      <c r="K39" s="2"/>
      <c r="L39" s="2"/>
      <c r="M39" s="2"/>
      <c r="N39" s="2"/>
      <c r="O39" s="2"/>
      <c r="P39" s="2"/>
    </row>
    <row r="40" spans="2:16" s="17" customFormat="1" ht="21" customHeight="1">
      <c r="B40">
        <v>10</v>
      </c>
      <c r="C40" s="26"/>
      <c r="D40" s="2"/>
      <c r="E40" s="2"/>
      <c r="F40" s="2"/>
      <c r="G40" s="2"/>
      <c r="H40" s="2"/>
      <c r="I40" s="2"/>
      <c r="J40" s="2"/>
      <c r="K40" s="2"/>
      <c r="L40" s="2"/>
      <c r="M40" s="2"/>
      <c r="N40" s="2"/>
      <c r="O40" s="2"/>
      <c r="P40" s="2"/>
    </row>
    <row r="41" spans="2:16" s="17" customFormat="1" ht="21" customHeight="1">
      <c r="B41">
        <v>11</v>
      </c>
      <c r="C41" s="26"/>
      <c r="D41" s="2"/>
      <c r="E41" s="2"/>
      <c r="F41" s="2"/>
      <c r="G41" s="2"/>
      <c r="H41" s="2"/>
      <c r="I41" s="2"/>
      <c r="J41" s="2"/>
      <c r="K41" s="2"/>
      <c r="L41" s="2"/>
      <c r="M41" s="2"/>
      <c r="N41" s="2"/>
      <c r="O41" s="2"/>
      <c r="P41" s="2"/>
    </row>
    <row r="42" spans="2:16" s="17" customFormat="1" ht="21" customHeight="1">
      <c r="B42">
        <v>12</v>
      </c>
      <c r="C42" s="26"/>
      <c r="D42" s="2"/>
      <c r="E42" s="2"/>
      <c r="F42" s="2"/>
      <c r="G42" s="2"/>
      <c r="H42" s="2"/>
      <c r="I42" s="2"/>
      <c r="J42" s="2"/>
      <c r="K42" s="2"/>
      <c r="L42" s="2"/>
      <c r="M42" s="2"/>
      <c r="N42" s="2"/>
      <c r="O42" s="2"/>
      <c r="P42" s="2"/>
    </row>
    <row r="43" spans="2:16" s="17" customFormat="1" ht="29.25" thickBot="1">
      <c r="B43" s="3" t="s">
        <v>560</v>
      </c>
      <c r="C43" s="26"/>
      <c r="D43" s="2"/>
      <c r="E43" s="2"/>
      <c r="F43" s="2"/>
      <c r="G43" s="2"/>
      <c r="H43" s="2"/>
      <c r="I43" s="2"/>
      <c r="J43" s="2"/>
      <c r="K43" s="2"/>
      <c r="L43" s="2"/>
      <c r="M43" s="2"/>
      <c r="N43" s="2"/>
      <c r="O43" s="2"/>
      <c r="P43" s="2"/>
    </row>
    <row r="44" spans="2:16" s="17" customFormat="1" ht="21" hidden="1" customHeight="1">
      <c r="B44"/>
      <c r="C44" s="26"/>
      <c r="D44" s="2"/>
      <c r="E44" s="2"/>
      <c r="F44" s="2"/>
      <c r="G44" s="2"/>
      <c r="H44" s="2"/>
      <c r="I44" s="2"/>
      <c r="J44" s="2"/>
      <c r="K44" s="2"/>
      <c r="L44" s="2"/>
      <c r="M44" s="2"/>
      <c r="N44" s="2"/>
      <c r="O44" s="2"/>
      <c r="P44" s="2"/>
    </row>
    <row r="45" spans="2:16" s="17" customFormat="1" ht="21" customHeight="1">
      <c r="B45" t="s">
        <v>49</v>
      </c>
      <c r="C45" s="26"/>
      <c r="D45" s="2"/>
      <c r="E45" s="2"/>
      <c r="F45" s="2"/>
      <c r="G45" s="2"/>
      <c r="H45" s="2"/>
      <c r="I45" s="2"/>
      <c r="J45" s="2"/>
      <c r="K45" s="2"/>
      <c r="L45" s="2"/>
      <c r="M45" s="2"/>
      <c r="N45" s="2"/>
      <c r="O45" s="2"/>
      <c r="P45" s="2"/>
    </row>
    <row r="46" spans="2:16" s="17" customFormat="1" ht="21" customHeight="1">
      <c r="B46" t="s">
        <v>56</v>
      </c>
      <c r="C46" s="26"/>
      <c r="D46" s="2"/>
      <c r="E46" s="2"/>
      <c r="F46" s="2"/>
      <c r="G46" s="2"/>
      <c r="H46" s="2"/>
      <c r="I46" s="2"/>
      <c r="J46" s="2"/>
      <c r="K46" s="2"/>
      <c r="L46" s="2"/>
      <c r="M46" s="2"/>
      <c r="N46" s="2"/>
      <c r="O46" s="2"/>
      <c r="P46" s="2"/>
    </row>
    <row r="47" spans="2:16" s="17" customFormat="1" ht="29.25" thickBot="1">
      <c r="B47" s="3" t="s">
        <v>72</v>
      </c>
      <c r="C47" s="26"/>
      <c r="D47" s="2"/>
      <c r="E47" s="2"/>
      <c r="F47" s="2"/>
      <c r="G47" s="2"/>
      <c r="H47" s="2"/>
      <c r="I47" s="2"/>
      <c r="J47" s="2"/>
      <c r="K47" s="2"/>
      <c r="L47" s="2"/>
      <c r="M47" s="2"/>
      <c r="N47" s="2"/>
      <c r="O47" s="2"/>
      <c r="P47" s="2"/>
    </row>
    <row r="48" spans="2:16" ht="21" customHeight="1">
      <c r="B48" t="s">
        <v>133</v>
      </c>
    </row>
    <row r="49" spans="2:2" ht="21" customHeight="1">
      <c r="B49" t="s">
        <v>134</v>
      </c>
    </row>
    <row r="50" spans="2:2" ht="21" customHeight="1">
      <c r="B50" t="s">
        <v>135</v>
      </c>
    </row>
    <row r="51" spans="2:2" ht="21" customHeight="1">
      <c r="B51" t="s">
        <v>136</v>
      </c>
    </row>
    <row r="52" spans="2:2" ht="29.25" thickBot="1">
      <c r="B52" s="3" t="s">
        <v>73</v>
      </c>
    </row>
    <row r="53" spans="2:2" ht="21" customHeight="1">
      <c r="B53" t="s">
        <v>137</v>
      </c>
    </row>
    <row r="54" spans="2:2" ht="21" customHeight="1">
      <c r="B54" t="s">
        <v>138</v>
      </c>
    </row>
    <row r="55" spans="2:2" ht="21" customHeight="1">
      <c r="B55" t="s">
        <v>139</v>
      </c>
    </row>
    <row r="56" spans="2:2" ht="29.25" thickBot="1">
      <c r="B56" s="3" t="s">
        <v>1292</v>
      </c>
    </row>
    <row r="57" spans="2:2" ht="21" customHeight="1">
      <c r="B57" t="s">
        <v>1293</v>
      </c>
    </row>
    <row r="58" spans="2:2" ht="21" customHeight="1">
      <c r="B58" t="s">
        <v>1295</v>
      </c>
    </row>
    <row r="59" spans="2:2" ht="21" customHeight="1">
      <c r="B59" t="s">
        <v>1294</v>
      </c>
    </row>
  </sheetData>
  <sheetProtection insertRows="0" deleteRows="0"/>
  <phoneticPr fontId="73" type="noConversion"/>
  <pageMargins left="0.7" right="0.7" top="0.75" bottom="0.75" header="0.3" footer="0.3"/>
  <pageSetup paperSize="9" orientation="portrait"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B2:L12"/>
  <sheetViews>
    <sheetView workbookViewId="0"/>
  </sheetViews>
  <sheetFormatPr defaultColWidth="9.140625" defaultRowHeight="21" customHeight="1"/>
  <cols>
    <col min="1" max="1" width="9.140625" style="2"/>
    <col min="2" max="2" width="42.85546875" style="2" customWidth="1"/>
    <col min="3" max="3" width="42.85546875" style="2" hidden="1" customWidth="1"/>
    <col min="4" max="4" width="9.140625" style="2" hidden="1" customWidth="1"/>
    <col min="5" max="6" width="23" style="2" hidden="1" customWidth="1"/>
    <col min="7" max="7" width="21.5703125" style="2" hidden="1" customWidth="1"/>
    <col min="8" max="8" width="54.85546875" style="2" hidden="1" customWidth="1"/>
    <col min="9" max="10" width="50.42578125" style="2" hidden="1" customWidth="1"/>
    <col min="11" max="11" width="47.42578125" style="2" hidden="1" customWidth="1"/>
    <col min="12" max="12" width="28.5703125" style="2" customWidth="1"/>
    <col min="13" max="13" width="21" style="2" customWidth="1"/>
    <col min="14" max="16384" width="9.140625" style="2"/>
  </cols>
  <sheetData>
    <row r="2" spans="2:12" ht="47.25" thickBot="1">
      <c r="B2" s="15" t="s">
        <v>561</v>
      </c>
      <c r="C2" s="15"/>
      <c r="D2" s="15"/>
      <c r="E2" s="15"/>
      <c r="F2" s="15"/>
      <c r="G2" s="15"/>
      <c r="H2" s="15"/>
      <c r="I2" s="15"/>
      <c r="J2" s="15"/>
      <c r="K2" s="15"/>
      <c r="L2" s="15"/>
    </row>
    <row r="4" spans="2:12" ht="21" customHeight="1">
      <c r="B4" s="2" t="s">
        <v>562</v>
      </c>
    </row>
    <row r="6" spans="2:12" ht="15">
      <c r="B6" t="s">
        <v>1</v>
      </c>
      <c r="C6" t="s">
        <v>2</v>
      </c>
      <c r="D6" t="s">
        <v>3</v>
      </c>
      <c r="E6" t="s">
        <v>4</v>
      </c>
      <c r="F6" t="s">
        <v>5</v>
      </c>
      <c r="G6" t="s">
        <v>37</v>
      </c>
      <c r="H6" t="s">
        <v>38</v>
      </c>
      <c r="I6" t="s">
        <v>505</v>
      </c>
      <c r="J6" t="s">
        <v>506</v>
      </c>
      <c r="K6" t="s">
        <v>557</v>
      </c>
      <c r="L6" t="s">
        <v>6</v>
      </c>
    </row>
    <row r="7" spans="2:12" ht="29.25" thickBot="1">
      <c r="B7" s="13" t="s">
        <v>563</v>
      </c>
      <c r="C7" s="13" t="s">
        <v>49</v>
      </c>
      <c r="D7" s="13"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13"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13" t="str">
        <f>IF(Table_Policy[[#This Row],[Header]]="Yes","",IF(Table_Policy[[#This Row],[Property]]&lt;&gt;"",SUBSTITUTE(Table_Policy[[#This Row],[Type]]," ","")&amp;SUBSTITUTE(Table_Policy[[#This Row],[Property]]," ",""),""))</f>
        <v/>
      </c>
      <c r="G7" s="13"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13" t="str">
        <f>IF(OR(Table_Policy[[#This Row],[Header]]="Yes",Table_Policy[[#This Row],[Text]]=""),"",IF(OR(Table_Policy[[#This Row],[Text]]="true",Table_Policy[[#This Row],[Text]]="false",ISNUMBER(Table_Policy[[#This Row],[Text]])),Table_Policy[[#This Row],[Text]],""""&amp;Table_Policy[[#This Row],[Text]]&amp;""""))</f>
        <v/>
      </c>
      <c r="I7" s="13"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13" t="str">
        <f ca="1">SUBSTITUTE(SUBSTITUTE(SUBSTITUTE(SUBSTITUTE(SUBSTITUTE(SUBSTITUTE(SUBSTITUTE(SUBSTITUTE(
TRIM(CLEAN(Table_Policy[[#This Row],[Quote]])),
" {","{"),
"{ ","{"),
" }","}"),
"} ","}"),
" [","["),
"[ ","["),
" ]","]"),
"] ","]")</f>
        <v>"Policy":{</v>
      </c>
      <c r="K7" s="13" t="str">
        <f>IF(Table_Policy[[#This Row],[Header]]="Yes","",IF(Table_Policy[[#This Row],[Property]]&lt;&gt;"",Table_Policy[[#This Row],[Key]]&amp;"="&amp;SUBSTITUTE(SUBSTITUTE(Table_Policy[[#This Row],[Text]],"&amp;","%26")," ","%20"),""))</f>
        <v/>
      </c>
      <c r="L7" s="13"/>
    </row>
    <row r="8" spans="2:12" s="16" customFormat="1" ht="21" hidden="1" customHeight="1">
      <c r="B8" s="8"/>
      <c r="C8" s="8"/>
      <c r="D8"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8" t="str">
        <f>IF(Table_Policy[[#This Row],[Header]]="Yes","",IF(Table_Policy[[#This Row],[Property]]&lt;&gt;"",SUBSTITUTE(Table_Policy[[#This Row],[Type]]," ","")&amp;SUBSTITUTE(Table_Policy[[#This Row],[Property]]," ",""),""))</f>
        <v/>
      </c>
      <c r="G8"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8" t="str">
        <f ca="1">IF(OR(Table_Policy[[#This Row],[Header]]="Yes",Table_Policy[[#This Row],[Text]]=""),"",IF(OR(Table_Policy[[#This Row],[Text]]="true",Table_Policy[[#This Row],[Text]]="false",ISNUMBER(Table_Policy[[#This Row],[Text]])),Table_Policy[[#This Row],[Text]],""""&amp;Table_Policy[[#This Row],[Text]]&amp;""""))</f>
        <v/>
      </c>
      <c r="I8"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8" t="str">
        <f ca="1">SUBSTITUTE(SUBSTITUTE(SUBSTITUTE(SUBSTITUTE(SUBSTITUTE(SUBSTITUTE(SUBSTITUTE(SUBSTITUTE(
TRIM(CLEAN(Table_Policy[[#This Row],[Quote]])),
" {","{"),
"{ ","{"),
" }","}"),
"} ","}"),
" [","["),
"[ ","["),
" ]","]"),
"] ","]")</f>
        <v/>
      </c>
      <c r="K8" s="8" t="str">
        <f>IF(Table_Policy[[#This Row],[Header]]="Yes","",IF(Table_Policy[[#This Row],[Property]]&lt;&gt;"",Table_Policy[[#This Row],[Key]]&amp;"="&amp;SUBSTITUTE(SUBSTITUTE(Table_Policy[[#This Row],[Text]],"&amp;","%26")," ","%20"),""))</f>
        <v/>
      </c>
      <c r="L8" s="28"/>
    </row>
    <row r="9" spans="2:12" s="16" customFormat="1" ht="21" customHeight="1">
      <c r="B9" s="8" t="s">
        <v>53</v>
      </c>
      <c r="C9" s="8"/>
      <c r="D9"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8" t="str">
        <f ca="1">IF(Table_Policy[[#This Row],[Header]]="Yes","",IF(Table_Policy[[#This Row],[Property]]&lt;&gt;"",SUBSTITUTE(Table_Policy[[#This Row],[Type]]," ","")&amp;SUBSTITUTE(Table_Policy[[#This Row],[Property]]," ",""),""))</f>
        <v>PolicyNumber</v>
      </c>
      <c r="G9" s="8"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9" s="8" t="e">
        <f ca="1">IF(OR(Table_Policy[[#This Row],[Header]]="Yes",Table_Policy[[#This Row],[Text]]=""),"",IF(OR(Table_Policy[[#This Row],[Text]]="true",Table_Policy[[#This Row],[Text]]="false",ISNUMBER(Table_Policy[[#This Row],[Text]])),Table_Policy[[#This Row],[Text]],""""&amp;Table_Policy[[#This Row],[Text]]&amp;""""))</f>
        <v>#REF!</v>
      </c>
      <c r="I9" s="8"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9" s="8" t="e">
        <f ca="1">SUBSTITUTE(SUBSTITUTE(SUBSTITUTE(SUBSTITUTE(SUBSTITUTE(SUBSTITUTE(SUBSTITUTE(SUBSTITUTE(
TRIM(CLEAN(Table_Policy[[#This Row],[Quote]])),
" {","{"),
"{ ","{"),
" }","}"),
"} ","}"),
" [","["),
"[ ","["),
" ]","]"),
"] ","]")</f>
        <v>#REF!</v>
      </c>
      <c r="K9" s="8" t="e">
        <f ca="1">IF(Table_Policy[[#This Row],[Header]]="Yes","",IF(Table_Policy[[#This Row],[Property]]&lt;&gt;"",Table_Policy[[#This Row],[Key]]&amp;"="&amp;SUBSTITUTE(SUBSTITUTE(Table_Policy[[#This Row],[Text]],"&amp;","%26")," ","%20"),""))</f>
        <v>#REF!</v>
      </c>
      <c r="L9" s="28" t="e">
        <f>'Question Sets'!#REF!</f>
        <v>#REF!</v>
      </c>
    </row>
    <row r="10" spans="2:12" s="16" customFormat="1" ht="21" customHeight="1">
      <c r="B10" s="8" t="s">
        <v>564</v>
      </c>
      <c r="C10" s="8"/>
      <c r="D10"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8" t="str">
        <f ca="1">IF(Table_Policy[[#This Row],[Header]]="Yes","",IF(Table_Policy[[#This Row],[Property]]&lt;&gt;"",SUBSTITUTE(Table_Policy[[#This Row],[Type]]," ","")&amp;SUBSTITUTE(Table_Policy[[#This Row],[Property]]," ",""),""))</f>
        <v>PolicyIssueDate</v>
      </c>
      <c r="G10" s="8"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10" s="8" t="e">
        <f ca="1">IF(OR(Table_Policy[[#This Row],[Header]]="Yes",Table_Policy[[#This Row],[Text]]=""),"",IF(OR(Table_Policy[[#This Row],[Text]]="true",Table_Policy[[#This Row],[Text]]="false",ISNUMBER(Table_Policy[[#This Row],[Text]])),Table_Policy[[#This Row],[Text]],""""&amp;Table_Policy[[#This Row],[Text]]&amp;""""))</f>
        <v>#REF!</v>
      </c>
      <c r="I10" s="8"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10" s="8" t="e">
        <f ca="1">SUBSTITUTE(SUBSTITUTE(SUBSTITUTE(SUBSTITUTE(SUBSTITUTE(SUBSTITUTE(SUBSTITUTE(SUBSTITUTE(
TRIM(CLEAN(Table_Policy[[#This Row],[Quote]])),
" {","{"),
"{ ","{"),
" }","}"),
"} ","}"),
" [","["),
"[ ","["),
" ]","]"),
"] ","]")</f>
        <v>#REF!</v>
      </c>
      <c r="K10" s="8" t="e">
        <f ca="1">IF(Table_Policy[[#This Row],[Header]]="Yes","",IF(Table_Policy[[#This Row],[Property]]&lt;&gt;"",Table_Policy[[#This Row],[Key]]&amp;"="&amp;SUBSTITUTE(SUBSTITUTE(Table_Policy[[#This Row],[Text]],"&amp;","%26")," ","%20"),""))</f>
        <v>#REF!</v>
      </c>
      <c r="L10" s="28" t="e">
        <f>'Question Sets'!#REF!</f>
        <v>#REF!</v>
      </c>
    </row>
    <row r="11" spans="2:12" s="16" customFormat="1" ht="21" customHeight="1">
      <c r="B11" s="8" t="s">
        <v>565</v>
      </c>
      <c r="C11" s="8"/>
      <c r="D11"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8" t="str">
        <f ca="1">IF(Table_Policy[[#This Row],[Header]]="Yes","",IF(Table_Policy[[#This Row],[Property]]&lt;&gt;"",SUBSTITUTE(Table_Policy[[#This Row],[Type]]," ","")&amp;SUBSTITUTE(Table_Policy[[#This Row],[Property]]," ",""),""))</f>
        <v>PolicyPeriodFrom</v>
      </c>
      <c r="G11" s="8"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11" s="8" t="e">
        <f ca="1">IF(OR(Table_Policy[[#This Row],[Header]]="Yes",Table_Policy[[#This Row],[Text]]=""),"",IF(OR(Table_Policy[[#This Row],[Text]]="true",Table_Policy[[#This Row],[Text]]="false",ISNUMBER(Table_Policy[[#This Row],[Text]])),Table_Policy[[#This Row],[Text]],""""&amp;Table_Policy[[#This Row],[Text]]&amp;""""))</f>
        <v>#REF!</v>
      </c>
      <c r="I11" s="8"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11" s="8" t="e">
        <f ca="1">SUBSTITUTE(SUBSTITUTE(SUBSTITUTE(SUBSTITUTE(SUBSTITUTE(SUBSTITUTE(SUBSTITUTE(SUBSTITUTE(
TRIM(CLEAN(Table_Policy[[#This Row],[Quote]])),
" {","{"),
"{ ","{"),
" }","}"),
"} ","}"),
" [","["),
"[ ","["),
" ]","]"),
"] ","]")</f>
        <v>#REF!</v>
      </c>
      <c r="K11" s="8" t="e">
        <f ca="1">IF(Table_Policy[[#This Row],[Header]]="Yes","",IF(Table_Policy[[#This Row],[Property]]&lt;&gt;"",Table_Policy[[#This Row],[Key]]&amp;"="&amp;SUBSTITUTE(SUBSTITUTE(Table_Policy[[#This Row],[Text]],"&amp;","%26")," ","%20"),""))</f>
        <v>#REF!</v>
      </c>
      <c r="L11" s="28" t="e">
        <f>'Question Sets'!#REF!</f>
        <v>#REF!</v>
      </c>
    </row>
    <row r="12" spans="2:12" s="16" customFormat="1" ht="21" customHeight="1">
      <c r="B12" s="8" t="s">
        <v>566</v>
      </c>
      <c r="C12" s="8"/>
      <c r="D12"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8" t="str">
        <f ca="1">IF(Table_Policy[[#This Row],[Header]]="Yes","",IF(Table_Policy[[#This Row],[Property]]&lt;&gt;"",SUBSTITUTE(Table_Policy[[#This Row],[Type]]," ","")&amp;SUBSTITUTE(Table_Policy[[#This Row],[Property]]," ",""),""))</f>
        <v>PolicyPeriodTo</v>
      </c>
      <c r="G12" s="8"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12" s="8" t="e">
        <f ca="1">IF(OR(Table_Policy[[#This Row],[Header]]="Yes",Table_Policy[[#This Row],[Text]]=""),"",IF(OR(Table_Policy[[#This Row],[Text]]="true",Table_Policy[[#This Row],[Text]]="false",ISNUMBER(Table_Policy[[#This Row],[Text]])),Table_Policy[[#This Row],[Text]],""""&amp;Table_Policy[[#This Row],[Text]]&amp;""""))</f>
        <v>#REF!</v>
      </c>
      <c r="I12" s="8"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12" s="8" t="e">
        <f ca="1">SUBSTITUTE(SUBSTITUTE(SUBSTITUTE(SUBSTITUTE(SUBSTITUTE(SUBSTITUTE(SUBSTITUTE(SUBSTITUTE(
TRIM(CLEAN(Table_Policy[[#This Row],[Quote]])),
" {","{"),
"{ ","{"),
" }","}"),
"} ","}"),
" [","["),
"[ ","["),
" ]","]"),
"] ","]")</f>
        <v>#REF!</v>
      </c>
      <c r="K12" s="8" t="e">
        <f ca="1">IF(Table_Policy[[#This Row],[Header]]="Yes","",IF(Table_Policy[[#This Row],[Property]]&lt;&gt;"",Table_Policy[[#This Row],[Key]]&amp;"="&amp;SUBSTITUTE(SUBSTITUTE(Table_Policy[[#This Row],[Text]],"&amp;","%26")," ","%20"),""))</f>
        <v>#REF!</v>
      </c>
      <c r="L12" s="52" t="e">
        <f>'Question Sets'!#REF!</f>
        <v>#REF!</v>
      </c>
    </row>
  </sheetData>
  <sheetProtection insertRows="0" deleteRows="0"/>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B2:BB27"/>
  <sheetViews>
    <sheetView zoomScale="85" zoomScaleNormal="85" workbookViewId="0">
      <selection activeCell="B2" sqref="B2"/>
    </sheetView>
  </sheetViews>
  <sheetFormatPr defaultColWidth="9.140625" defaultRowHeight="21" customHeight="1"/>
  <cols>
    <col min="1" max="1" width="9.140625" style="2"/>
    <col min="2" max="2" width="41" style="2" customWidth="1"/>
    <col min="3" max="3" width="38.7109375" style="2" customWidth="1"/>
    <col min="4" max="4" width="14.42578125" style="2" customWidth="1"/>
    <col min="5" max="5" width="9.140625" style="2"/>
    <col min="6" max="6" width="12.5703125" style="2" customWidth="1"/>
    <col min="7" max="12" width="9.140625" style="2"/>
    <col min="13" max="13" width="17" style="2" customWidth="1"/>
    <col min="14" max="14" width="19.42578125" style="2" customWidth="1"/>
    <col min="15" max="16384" width="9.140625" style="2"/>
  </cols>
  <sheetData>
    <row r="2" spans="2:54" ht="47.25" thickBot="1">
      <c r="B2" s="54" t="s">
        <v>567</v>
      </c>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row>
    <row r="4" spans="2:54" ht="29.25" thickBot="1">
      <c r="B4" s="3" t="s">
        <v>1411</v>
      </c>
      <c r="C4" s="5"/>
      <c r="D4" s="5"/>
      <c r="E4" s="5"/>
      <c r="F4" s="5"/>
      <c r="G4" s="5"/>
      <c r="H4" s="5"/>
      <c r="I4" s="5"/>
      <c r="J4" s="5"/>
      <c r="K4" s="5"/>
      <c r="L4" s="5"/>
      <c r="M4" s="5"/>
      <c r="N4" s="5"/>
      <c r="O4" s="5"/>
    </row>
    <row r="6" spans="2:54" ht="21" customHeight="1">
      <c r="B6" s="2" t="s">
        <v>1412</v>
      </c>
    </row>
    <row r="8" spans="2:54" ht="15">
      <c r="B8" s="1" t="s">
        <v>52</v>
      </c>
      <c r="C8" s="1" t="s">
        <v>1413</v>
      </c>
      <c r="D8" t="s">
        <v>1414</v>
      </c>
      <c r="E8" t="s">
        <v>1415</v>
      </c>
      <c r="F8" t="s">
        <v>1416</v>
      </c>
      <c r="G8" t="s">
        <v>1417</v>
      </c>
      <c r="H8" t="s">
        <v>1418</v>
      </c>
      <c r="I8" t="s">
        <v>1419</v>
      </c>
      <c r="J8" s="1" t="s">
        <v>1420</v>
      </c>
      <c r="K8" s="1" t="s">
        <v>1421</v>
      </c>
      <c r="L8" s="1" t="s">
        <v>1422</v>
      </c>
      <c r="M8" s="193" t="s">
        <v>1423</v>
      </c>
      <c r="N8" s="193" t="s">
        <v>1424</v>
      </c>
    </row>
    <row r="9" spans="2:54" ht="21" customHeight="1">
      <c r="B9" s="9" t="s">
        <v>1352</v>
      </c>
      <c r="C9" s="194"/>
      <c r="D9" s="194"/>
      <c r="E9" s="195"/>
      <c r="F9" s="195"/>
      <c r="G9" s="195"/>
      <c r="H9" s="195"/>
      <c r="I9" s="195"/>
      <c r="J9" s="195"/>
      <c r="K9" s="195"/>
      <c r="L9" s="195"/>
      <c r="M9" s="196" t="str">
        <f ca="1">IF(AND(
    IF(Table_Calculation_State[[#This Row],[Question Set 1]]="", TRUE, OFFSET(Table_Question_Sets[[#Headers],[Property]],MATCH(Table_Calculation_State[[#This Row],[Question Set 1]],Table_Question_Sets[Property],0),MATCH("Invalid Rollup",Table_Question_Sets[#Headers],0)-1,1,1)&lt;&gt;"Yes"),
    IF(Table_Calculation_State[[#This Row],[Question Set 2]]="", TRUE, OFFSET(Table_Question_Sets[[#Headers],[Property]],MATCH(Table_Calculation_State[[#This Row],[Question Set 2]],Table_Question_Sets[Property],0),MATCH("Invalid Rollup",Table_Question_Sets[#Headers],0)-1,1,1)&lt;&gt;"Yes"),
    IF(Table_Calculation_State[[#This Row],[Question Set 3]]="", TRUE, OFFSET(Table_Question_Sets[[#Headers],[Property]],MATCH(Table_Calculation_State[[#This Row],[Question Set 3]],Table_Question_Sets[Property],0),MATCH("Invalid Rollup",Table_Question_Sets[#Headers],0)-1,1,1)&lt;&gt;"Yes"),
    IF(Table_Calculation_State[[#This Row],[Question Set 4]]="", TRUE, OFFSET(Table_Question_Sets[[#Headers],[Property]],MATCH(Table_Calculation_State[[#This Row],[Question Set 4]],Table_Question_Sets[Property],0),MATCH("Invalid Rollup",Table_Question_Sets[#Headers],0)-1,1,1)&lt;&gt;"Yes"),
    IF(Table_Calculation_State[[#This Row],[Question Set 5]]="", TRUE, OFFSET(Table_Question_Sets[[#Headers],[Property]],MATCH(Table_Calculation_State[[#This Row],[Question Set 5]],Table_Question_Sets[Property],0),MATCH("Invalid Rollup",Table_Question_Sets[#Headers],0)-1,1,1)&lt;&gt;"Yes"),
    IF(Table_Calculation_State[[#This Row],[Question Set 6]]="", TRUE, OFFSET(Table_Question_Sets[[#Headers],[Property]],MATCH(Table_Calculation_State[[#This Row],[Question Set 6]],Table_Question_Sets[Property],0),MATCH("Invalid Rollup",Table_Question_Sets[#Headers],0)-1,1,1)&lt;&gt;"Yes"),
    IF(Table_Calculation_State[[#This Row],[Question Set 7]]="", TRUE, OFFSET(Table_Question_Sets[[#Headers],[Property]],MATCH(Table_Calculation_State[[#This Row],[Question Set 7]],Table_Question_Sets[Property],0),MATCH("Invalid Rollup",Table_Question_Sets[#Headers],0)-1,1,1)&lt;&gt;"Yes"),
    IF(Table_Calculation_State[[#This Row],[Question Set 8]]="", TRUE, OFFSET(Table_Question_Sets[[#Headers],[Property]],MATCH(Table_Calculation_State[[#This Row],[Question Set 8]],Table_Question_Sets[Property],0),MATCH("Invalid Rollup",Table_Question_Sets[#Headers],0)-1,1,1)&lt;&gt;"Yes"),
    IF(Table_Calculation_State[[#This Row],[Question Set 9]]="", TRUE, OFFSET(Table_Question_Sets[[#Headers],[Property]],MATCH(Table_Calculation_State[[#This Row],[Question Set 9]],Table_Question_Sets[Property],0),MATCH("Invalid Rollup",Table_Question_Sets[#Headers],0)-1,1,1)&lt;&gt;"Yes"),
    IF(Table_Calculation_State[[#This Row],[Question Set 10]]="", TRUE, OFFSET(Table_Question_Sets[[#Headers],[Property]],MATCH(Table_Calculation_State[[#This Row],[Question Set 10]],Table_Question_Sets[Property],0),MATCH("Invalid Rollup",Table_Question_Sets[#Headers],0)-1,1,1)&lt;&gt;"Yes"),
    TRUE
),
"Yes","")</f>
        <v>Yes</v>
      </c>
      <c r="N9" s="196" t="str">
        <f ca="1">IF(Table_Calculation_State[[#This Row],[Line Valid]]="Yes", "Yes", "")</f>
        <v>Yes</v>
      </c>
    </row>
    <row r="10" spans="2:54" ht="21" customHeight="1">
      <c r="B10" s="9" t="s">
        <v>1425</v>
      </c>
      <c r="C10" s="194" t="s">
        <v>48</v>
      </c>
      <c r="D10" s="195"/>
      <c r="E10" s="195"/>
      <c r="F10" s="195"/>
      <c r="G10" s="195"/>
      <c r="H10" s="195"/>
      <c r="I10" s="195"/>
      <c r="J10" s="195"/>
      <c r="K10" s="195"/>
      <c r="L10" s="195"/>
      <c r="M10" s="196" t="e">
        <f ca="1">IF(AND(
    IF(Table_Calculation_State[[#This Row],[Question Set 1]]="", TRUE, OFFSET(Table_Question_Sets[[#Headers],[Property]],MATCH(Table_Calculation_State[[#This Row],[Question Set 1]],Table_Question_Sets[Property],0),MATCH("Invalid Rollup",Table_Question_Sets[#Headers],0)-1,1,1)&lt;&gt;"Yes"),
    IF(Table_Calculation_State[[#This Row],[Question Set 2]]="", TRUE, OFFSET(Table_Question_Sets[[#Headers],[Property]],MATCH(Table_Calculation_State[[#This Row],[Question Set 2]],Table_Question_Sets[Property],0),MATCH("Invalid Rollup",Table_Question_Sets[#Headers],0)-1,1,1)&lt;&gt;"Yes"),
    IF(Table_Calculation_State[[#This Row],[Question Set 3]]="", TRUE, OFFSET(Table_Question_Sets[[#Headers],[Property]],MATCH(Table_Calculation_State[[#This Row],[Question Set 3]],Table_Question_Sets[Property],0),MATCH("Invalid Rollup",Table_Question_Sets[#Headers],0)-1,1,1)&lt;&gt;"Yes"),
    IF(Table_Calculation_State[[#This Row],[Question Set 4]]="", TRUE, OFFSET(Table_Question_Sets[[#Headers],[Property]],MATCH(Table_Calculation_State[[#This Row],[Question Set 4]],Table_Question_Sets[Property],0),MATCH("Invalid Rollup",Table_Question_Sets[#Headers],0)-1,1,1)&lt;&gt;"Yes"),
    IF(Table_Calculation_State[[#This Row],[Question Set 5]]="", TRUE, OFFSET(Table_Question_Sets[[#Headers],[Property]],MATCH(Table_Calculation_State[[#This Row],[Question Set 5]],Table_Question_Sets[Property],0),MATCH("Invalid Rollup",Table_Question_Sets[#Headers],0)-1,1,1)&lt;&gt;"Yes"),
    IF(Table_Calculation_State[[#This Row],[Question Set 6]]="", TRUE, OFFSET(Table_Question_Sets[[#Headers],[Property]],MATCH(Table_Calculation_State[[#This Row],[Question Set 6]],Table_Question_Sets[Property],0),MATCH("Invalid Rollup",Table_Question_Sets[#Headers],0)-1,1,1)&lt;&gt;"Yes"),
    IF(Table_Calculation_State[[#This Row],[Question Set 7]]="", TRUE, OFFSET(Table_Question_Sets[[#Headers],[Property]],MATCH(Table_Calculation_State[[#This Row],[Question Set 7]],Table_Question_Sets[Property],0),MATCH("Invalid Rollup",Table_Question_Sets[#Headers],0)-1,1,1)&lt;&gt;"Yes"),
    IF(Table_Calculation_State[[#This Row],[Question Set 8]]="", TRUE, OFFSET(Table_Question_Sets[[#Headers],[Property]],MATCH(Table_Calculation_State[[#This Row],[Question Set 8]],Table_Question_Sets[Property],0),MATCH("Invalid Rollup",Table_Question_Sets[#Headers],0)-1,1,1)&lt;&gt;"Yes"),
    IF(Table_Calculation_State[[#This Row],[Question Set 9]]="", TRUE, OFFSET(Table_Question_Sets[[#Headers],[Property]],MATCH(Table_Calculation_State[[#This Row],[Question Set 9]],Table_Question_Sets[Property],0),MATCH("Invalid Rollup",Table_Question_Sets[#Headers],0)-1,1,1)&lt;&gt;"Yes"),
    IF(Table_Calculation_State[[#This Row],[Question Set 10]]="", TRUE, OFFSET(Table_Question_Sets[[#Headers],[Property]],MATCH(Table_Calculation_State[[#This Row],[Question Set 10]],Table_Question_Sets[Property],0),MATCH("Invalid Rollup",Table_Question_Sets[#Headers],0)-1,1,1)&lt;&gt;"Yes"),
    TRUE
),
"Yes","")</f>
        <v>#REF!</v>
      </c>
      <c r="N10" s="196" t="e">
        <f ca="1">IF(AND(N9="Yes",Table_Calculation_State[[#This Row],[Line Valid]]="Yes"), "Yes", "")</f>
        <v>#REF!</v>
      </c>
    </row>
    <row r="11" spans="2:54" ht="21" customHeight="1">
      <c r="B11" s="8" t="s">
        <v>1426</v>
      </c>
      <c r="C11" s="194" t="s">
        <v>55</v>
      </c>
      <c r="D11" s="195"/>
      <c r="E11" s="195"/>
      <c r="F11" s="195"/>
      <c r="G11" s="195"/>
      <c r="H11" s="195"/>
      <c r="I11" s="195"/>
      <c r="J11" s="195"/>
      <c r="K11" s="195"/>
      <c r="L11" s="195"/>
      <c r="M11" s="196" t="e">
        <f ca="1">IF(AND(
    IF(Table_Calculation_State[[#This Row],[Question Set 1]]="", TRUE, OFFSET(Table_Question_Sets[[#Headers],[Property]],MATCH(Table_Calculation_State[[#This Row],[Question Set 1]],Table_Question_Sets[Property],0),MATCH("Invalid Rollup",Table_Question_Sets[#Headers],0)-1,1,1)&lt;&gt;"Yes"),
    IF(Table_Calculation_State[[#This Row],[Question Set 2]]="", TRUE, OFFSET(Table_Question_Sets[[#Headers],[Property]],MATCH(Table_Calculation_State[[#This Row],[Question Set 2]],Table_Question_Sets[Property],0),MATCH("Invalid Rollup",Table_Question_Sets[#Headers],0)-1,1,1)&lt;&gt;"Yes"),
    IF(Table_Calculation_State[[#This Row],[Question Set 3]]="", TRUE, OFFSET(Table_Question_Sets[[#Headers],[Property]],MATCH(Table_Calculation_State[[#This Row],[Question Set 3]],Table_Question_Sets[Property],0),MATCH("Invalid Rollup",Table_Question_Sets[#Headers],0)-1,1,1)&lt;&gt;"Yes"),
    IF(Table_Calculation_State[[#This Row],[Question Set 4]]="", TRUE, OFFSET(Table_Question_Sets[[#Headers],[Property]],MATCH(Table_Calculation_State[[#This Row],[Question Set 4]],Table_Question_Sets[Property],0),MATCH("Invalid Rollup",Table_Question_Sets[#Headers],0)-1,1,1)&lt;&gt;"Yes"),
    IF(Table_Calculation_State[[#This Row],[Question Set 5]]="", TRUE, OFFSET(Table_Question_Sets[[#Headers],[Property]],MATCH(Table_Calculation_State[[#This Row],[Question Set 5]],Table_Question_Sets[Property],0),MATCH("Invalid Rollup",Table_Question_Sets[#Headers],0)-1,1,1)&lt;&gt;"Yes"),
    IF(Table_Calculation_State[[#This Row],[Question Set 6]]="", TRUE, OFFSET(Table_Question_Sets[[#Headers],[Property]],MATCH(Table_Calculation_State[[#This Row],[Question Set 6]],Table_Question_Sets[Property],0),MATCH("Invalid Rollup",Table_Question_Sets[#Headers],0)-1,1,1)&lt;&gt;"Yes"),
    IF(Table_Calculation_State[[#This Row],[Question Set 7]]="", TRUE, OFFSET(Table_Question_Sets[[#Headers],[Property]],MATCH(Table_Calculation_State[[#This Row],[Question Set 7]],Table_Question_Sets[Property],0),MATCH("Invalid Rollup",Table_Question_Sets[#Headers],0)-1,1,1)&lt;&gt;"Yes"),
    IF(Table_Calculation_State[[#This Row],[Question Set 8]]="", TRUE, OFFSET(Table_Question_Sets[[#Headers],[Property]],MATCH(Table_Calculation_State[[#This Row],[Question Set 8]],Table_Question_Sets[Property],0),MATCH("Invalid Rollup",Table_Question_Sets[#Headers],0)-1,1,1)&lt;&gt;"Yes"),
    IF(Table_Calculation_State[[#This Row],[Question Set 9]]="", TRUE, OFFSET(Table_Question_Sets[[#Headers],[Property]],MATCH(Table_Calculation_State[[#This Row],[Question Set 9]],Table_Question_Sets[Property],0),MATCH("Invalid Rollup",Table_Question_Sets[#Headers],0)-1,1,1)&lt;&gt;"Yes"),
    IF(Table_Calculation_State[[#This Row],[Question Set 10]]="", TRUE, OFFSET(Table_Question_Sets[[#Headers],[Property]],MATCH(Table_Calculation_State[[#This Row],[Question Set 10]],Table_Question_Sets[Property],0),MATCH("Invalid Rollup",Table_Question_Sets[#Headers],0)-1,1,1)&lt;&gt;"Yes"),
    TRUE
),
"Yes","")</f>
        <v>#N/A</v>
      </c>
      <c r="N11" s="196" t="e">
        <f ca="1">IF(AND(N10="Yes",Table_Calculation_State[[#This Row],[Line Valid]]="Yes"), "Yes", "")</f>
        <v>#REF!</v>
      </c>
    </row>
    <row r="12" spans="2:54" ht="21" customHeight="1">
      <c r="B12" s="8" t="s">
        <v>1427</v>
      </c>
      <c r="C12" s="194" t="s">
        <v>1353</v>
      </c>
      <c r="D12" s="197" t="s">
        <v>71</v>
      </c>
      <c r="E12" s="195"/>
      <c r="F12" s="195"/>
      <c r="G12" s="195"/>
      <c r="H12" s="195"/>
      <c r="I12" s="195"/>
      <c r="J12" s="195"/>
      <c r="K12" s="195"/>
      <c r="L12" s="195"/>
      <c r="M12" s="196" t="e">
        <f ca="1">IF(AND(
    IF(Table_Calculation_State[[#This Row],[Question Set 1]]="", TRUE, OFFSET(Table_Question_Sets[[#Headers],[Property]],MATCH(Table_Calculation_State[[#This Row],[Question Set 1]],Table_Question_Sets[Property],0),MATCH("Invalid Rollup",Table_Question_Sets[#Headers],0)-1,1,1)&lt;&gt;"Yes"),
    IF(Table_Calculation_State[[#This Row],[Question Set 2]]="", TRUE, OFFSET(Table_Question_Sets[[#Headers],[Property]],MATCH(Table_Calculation_State[[#This Row],[Question Set 2]],Table_Question_Sets[Property],0),MATCH("Invalid Rollup",Table_Question_Sets[#Headers],0)-1,1,1)&lt;&gt;"Yes"),
    IF(Table_Calculation_State[[#This Row],[Question Set 3]]="", TRUE, OFFSET(Table_Question_Sets[[#Headers],[Property]],MATCH(Table_Calculation_State[[#This Row],[Question Set 3]],Table_Question_Sets[Property],0),MATCH("Invalid Rollup",Table_Question_Sets[#Headers],0)-1,1,1)&lt;&gt;"Yes"),
    IF(Table_Calculation_State[[#This Row],[Question Set 4]]="", TRUE, OFFSET(Table_Question_Sets[[#Headers],[Property]],MATCH(Table_Calculation_State[[#This Row],[Question Set 4]],Table_Question_Sets[Property],0),MATCH("Invalid Rollup",Table_Question_Sets[#Headers],0)-1,1,1)&lt;&gt;"Yes"),
    IF(Table_Calculation_State[[#This Row],[Question Set 5]]="", TRUE, OFFSET(Table_Question_Sets[[#Headers],[Property]],MATCH(Table_Calculation_State[[#This Row],[Question Set 5]],Table_Question_Sets[Property],0),MATCH("Invalid Rollup",Table_Question_Sets[#Headers],0)-1,1,1)&lt;&gt;"Yes"),
    IF(Table_Calculation_State[[#This Row],[Question Set 6]]="", TRUE, OFFSET(Table_Question_Sets[[#Headers],[Property]],MATCH(Table_Calculation_State[[#This Row],[Question Set 6]],Table_Question_Sets[Property],0),MATCH("Invalid Rollup",Table_Question_Sets[#Headers],0)-1,1,1)&lt;&gt;"Yes"),
    IF(Table_Calculation_State[[#This Row],[Question Set 7]]="", TRUE, OFFSET(Table_Question_Sets[[#Headers],[Property]],MATCH(Table_Calculation_State[[#This Row],[Question Set 7]],Table_Question_Sets[Property],0),MATCH("Invalid Rollup",Table_Question_Sets[#Headers],0)-1,1,1)&lt;&gt;"Yes"),
    IF(Table_Calculation_State[[#This Row],[Question Set 8]]="", TRUE, OFFSET(Table_Question_Sets[[#Headers],[Property]],MATCH(Table_Calculation_State[[#This Row],[Question Set 8]],Table_Question_Sets[Property],0),MATCH("Invalid Rollup",Table_Question_Sets[#Headers],0)-1,1,1)&lt;&gt;"Yes"),
    IF(Table_Calculation_State[[#This Row],[Question Set 9]]="", TRUE, OFFSET(Table_Question_Sets[[#Headers],[Property]],MATCH(Table_Calculation_State[[#This Row],[Question Set 9]],Table_Question_Sets[Property],0),MATCH("Invalid Rollup",Table_Question_Sets[#Headers],0)-1,1,1)&lt;&gt;"Yes"),
    IF(Table_Calculation_State[[#This Row],[Question Set 10]]="", TRUE, OFFSET(Table_Question_Sets[[#Headers],[Property]],MATCH(Table_Calculation_State[[#This Row],[Question Set 10]],Table_Question_Sets[Property],0),MATCH("Invalid Rollup",Table_Question_Sets[#Headers],0)-1,1,1)&lt;&gt;"Yes"),
    TRUE
),
"Yes","")</f>
        <v>#N/A</v>
      </c>
      <c r="N12" s="196" t="e">
        <f ca="1">IF(AND(N11="Yes",Table_Calculation_State[[#This Row],[Line Valid]]="Yes"), "Yes", "")</f>
        <v>#REF!</v>
      </c>
    </row>
    <row r="14" spans="2:54" ht="29.25" thickBot="1">
      <c r="B14" s="3" t="s">
        <v>44</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row>
    <row r="16" spans="2:54" ht="15">
      <c r="C16" s="1" t="s">
        <v>568</v>
      </c>
      <c r="D16" s="1" t="s">
        <v>77</v>
      </c>
      <c r="E16" s="1" t="s">
        <v>78</v>
      </c>
      <c r="F16" s="1" t="s">
        <v>79</v>
      </c>
      <c r="G16" s="1" t="s">
        <v>80</v>
      </c>
      <c r="H16" s="1" t="s">
        <v>81</v>
      </c>
      <c r="I16" s="1" t="s">
        <v>82</v>
      </c>
      <c r="J16" s="1" t="s">
        <v>83</v>
      </c>
      <c r="K16" s="1" t="s">
        <v>84</v>
      </c>
      <c r="L16" s="1" t="s">
        <v>85</v>
      </c>
      <c r="M16" s="1" t="s">
        <v>86</v>
      </c>
      <c r="N16" s="1" t="s">
        <v>569</v>
      </c>
      <c r="O16" s="1" t="s">
        <v>570</v>
      </c>
      <c r="P16" s="1" t="s">
        <v>571</v>
      </c>
      <c r="Q16" s="1" t="s">
        <v>572</v>
      </c>
      <c r="R16" s="1" t="s">
        <v>573</v>
      </c>
      <c r="S16" s="1" t="s">
        <v>574</v>
      </c>
      <c r="T16" s="1" t="s">
        <v>575</v>
      </c>
      <c r="U16" s="1" t="s">
        <v>576</v>
      </c>
      <c r="V16" s="1" t="s">
        <v>577</v>
      </c>
      <c r="W16" s="1" t="s">
        <v>578</v>
      </c>
      <c r="X16" s="1" t="s">
        <v>579</v>
      </c>
      <c r="Y16" s="1" t="s">
        <v>580</v>
      </c>
      <c r="Z16" s="1" t="s">
        <v>581</v>
      </c>
      <c r="AA16" s="1" t="s">
        <v>582</v>
      </c>
      <c r="AB16" s="1" t="s">
        <v>583</v>
      </c>
      <c r="AC16" s="1" t="s">
        <v>584</v>
      </c>
      <c r="AD16" s="1" t="s">
        <v>585</v>
      </c>
      <c r="AE16" s="1" t="s">
        <v>586</v>
      </c>
      <c r="AF16" s="1" t="s">
        <v>587</v>
      </c>
      <c r="AG16" s="1" t="s">
        <v>588</v>
      </c>
      <c r="AH16" s="1" t="s">
        <v>589</v>
      </c>
      <c r="AI16" s="1" t="s">
        <v>590</v>
      </c>
      <c r="AJ16" s="1" t="s">
        <v>591</v>
      </c>
      <c r="AK16" s="1" t="s">
        <v>592</v>
      </c>
      <c r="AL16" s="1" t="s">
        <v>593</v>
      </c>
      <c r="AM16" s="1" t="s">
        <v>594</v>
      </c>
      <c r="AN16" s="1" t="s">
        <v>595</v>
      </c>
      <c r="AO16" s="1" t="s">
        <v>596</v>
      </c>
      <c r="AP16" s="1" t="s">
        <v>597</v>
      </c>
      <c r="AQ16" s="1" t="s">
        <v>598</v>
      </c>
      <c r="AR16" s="1" t="s">
        <v>599</v>
      </c>
      <c r="AS16" s="1" t="s">
        <v>600</v>
      </c>
      <c r="AT16" s="1" t="s">
        <v>601</v>
      </c>
      <c r="AU16" s="1" t="s">
        <v>602</v>
      </c>
      <c r="AV16" s="1" t="s">
        <v>603</v>
      </c>
      <c r="AW16" s="1" t="s">
        <v>604</v>
      </c>
      <c r="AX16" s="1" t="s">
        <v>605</v>
      </c>
      <c r="AY16" s="1" t="s">
        <v>606</v>
      </c>
      <c r="AZ16" s="1" t="s">
        <v>607</v>
      </c>
      <c r="BA16" s="1" t="s">
        <v>608</v>
      </c>
      <c r="BB16" s="1" t="s">
        <v>609</v>
      </c>
    </row>
    <row r="17" spans="2:54" ht="21" customHeight="1">
      <c r="B17" s="2" t="s">
        <v>52</v>
      </c>
      <c r="C17" s="87" t="s">
        <v>613</v>
      </c>
      <c r="D17" t="e">
        <f t="array" aca="1" ref="D17" ca="1">_xlfn.CONCAT(
    """",
    INDEX(
        Table_Calculation_State[State],
        MAX(IF(Table_Calculation_State[Up To Valid] = "Yes", ROW(Table_Calculation_State[Up To Valid]) - ROW(INDEX(Table_Calculation_State[Up To Valid], 1, 1)) + 1))
    ),
    """"
)</f>
        <v>#REF!</v>
      </c>
      <c r="E17" s="88"/>
      <c r="F17" s="88"/>
      <c r="G17" s="88"/>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7" t="s">
        <v>614</v>
      </c>
    </row>
    <row r="18" spans="2:54" ht="21" customHeight="1">
      <c r="B18" s="2" t="s">
        <v>615</v>
      </c>
      <c r="C18" s="87" t="s">
        <v>616</v>
      </c>
      <c r="D18" t="str">
        <f ca="1">IF(INDIRECT("'Question Sets'!"&amp;SUBSTITUTE(ADDRESS(1,COLUMN(Table_Question_Sets[[#Headers],[Output Calculation]]),4),"1","")&amp;COLUMN()+1)&lt;&gt;"",INDIRECT("'Question Sets'!"&amp;SUBSTITUTE(ADDRESS(1,COLUMN(Table_Question_Sets[[#Headers],[Output Calculation]]),4),"1","")&amp;COLUMN()+1),"")</f>
        <v>"ratingPrimary":{"liabilityLimit": "$0.00"},</v>
      </c>
      <c r="E18" t="str">
        <f ca="1">IF(INDIRECT("'Question Sets'!"&amp;SUBSTITUTE(ADDRESS(1,COLUMN(Table_Question_Sets[[#Headers],[Output Calculation]]),4),"1","")&amp;COLUMN()+1)&lt;&gt;"",INDIRECT("'Question Sets'!"&amp;SUBSTITUTE(ADDRESS(1,COLUMN(Table_Question_Sets[[#Headers],[Output Calculation]]),4),"1","")&amp;COLUMN()+1),"")</f>
        <v/>
      </c>
      <c r="F18" t="str">
        <f ca="1">IF(INDIRECT("'Question Sets'!"&amp;SUBSTITUTE(ADDRESS(1,COLUMN(Table_Question_Sets[[#Headers],[Output Calculation]]),4),"1","")&amp;COLUMN()+1)&lt;&gt;"",INDIRECT("'Question Sets'!"&amp;SUBSTITUTE(ADDRESS(1,COLUMN(Table_Question_Sets[[#Headers],[Output Calculation]]),4),"1","")&amp;COLUMN()+1),"")</f>
        <v/>
      </c>
      <c r="G18" t="str">
        <f ca="1">IF(INDIRECT("'Question Sets'!"&amp;SUBSTITUTE(ADDRESS(1,COLUMN(Table_Question_Sets[[#Headers],[Output Calculation]]),4),"1","")&amp;COLUMN()+1)&lt;&gt;"",INDIRECT("'Question Sets'!"&amp;SUBSTITUTE(ADDRESS(1,COLUMN(Table_Question_Sets[[#Headers],[Output Calculation]]),4),"1","")&amp;COLUMN()+1),"")</f>
        <v/>
      </c>
      <c r="H18" t="str">
        <f ca="1">IF(INDIRECT("'Question Sets'!"&amp;SUBSTITUTE(ADDRESS(1,COLUMN(Table_Question_Sets[[#Headers],[Output Calculation]]),4),"1","")&amp;COLUMN()+1)&lt;&gt;"",INDIRECT("'Question Sets'!"&amp;SUBSTITUTE(ADDRESS(1,COLUMN(Table_Question_Sets[[#Headers],[Output Calculation]]),4),"1","")&amp;COLUMN()+1),"")</f>
        <v/>
      </c>
      <c r="I18" t="str">
        <f ca="1">IF(INDIRECT("'Question Sets'!"&amp;SUBSTITUTE(ADDRESS(1,COLUMN(Table_Question_Sets[[#Headers],[Output Calculation]]),4),"1","")&amp;COLUMN()+1)&lt;&gt;"",INDIRECT("'Question Sets'!"&amp;SUBSTITUTE(ADDRESS(1,COLUMN(Table_Question_Sets[[#Headers],[Output Calculation]]),4),"1","")&amp;COLUMN()+1),"")</f>
        <v/>
      </c>
      <c r="J18" t="str">
        <f ca="1">IF(INDIRECT("'Question Sets'!"&amp;SUBSTITUTE(ADDRESS(1,COLUMN(Table_Question_Sets[[#Headers],[Output Calculation]]),4),"1","")&amp;COLUMN()+1)&lt;&gt;"",INDIRECT("'Question Sets'!"&amp;SUBSTITUTE(ADDRESS(1,COLUMN(Table_Question_Sets[[#Headers],[Output Calculation]]),4),"1","")&amp;COLUMN()+1),"")</f>
        <v/>
      </c>
      <c r="K18" t="str">
        <f ca="1">IF(INDIRECT("'Question Sets'!"&amp;SUBSTITUTE(ADDRESS(1,COLUMN(Table_Question_Sets[[#Headers],[Output Calculation]]),4),"1","")&amp;COLUMN()+1)&lt;&gt;"",INDIRECT("'Question Sets'!"&amp;SUBSTITUTE(ADDRESS(1,COLUMN(Table_Question_Sets[[#Headers],[Output Calculation]]),4),"1","")&amp;COLUMN()+1),"")</f>
        <v/>
      </c>
      <c r="L18" t="str">
        <f ca="1">IF(INDIRECT("'Question Sets'!"&amp;SUBSTITUTE(ADDRESS(1,COLUMN(Table_Question_Sets[[#Headers],[Output Calculation]]),4),"1","")&amp;COLUMN()+1)&lt;&gt;"",INDIRECT("'Question Sets'!"&amp;SUBSTITUTE(ADDRESS(1,COLUMN(Table_Question_Sets[[#Headers],[Output Calculation]]),4),"1","")&amp;COLUMN()+1),"")</f>
        <v/>
      </c>
      <c r="M18" t="str">
        <f ca="1">IF(INDIRECT("'Question Sets'!"&amp;SUBSTITUTE(ADDRESS(1,COLUMN(Table_Question_Sets[[#Headers],[Output Calculation]]),4),"1","")&amp;COLUMN()+1)&lt;&gt;"",INDIRECT("'Question Sets'!"&amp;SUBSTITUTE(ADDRESS(1,COLUMN(Table_Question_Sets[[#Headers],[Output Calculation]]),4),"1","")&amp;COLUMN()+1),"")</f>
        <v/>
      </c>
      <c r="N18" t="str">
        <f ca="1">IF(INDIRECT("'Question Sets'!"&amp;SUBSTITUTE(ADDRESS(1,COLUMN(Table_Question_Sets[[#Headers],[Output Calculation]]),4),"1","")&amp;COLUMN()+1)&lt;&gt;"",INDIRECT("'Question Sets'!"&amp;SUBSTITUTE(ADDRESS(1,COLUMN(Table_Question_Sets[[#Headers],[Output Calculation]]),4),"1","")&amp;COLUMN()+1),"")</f>
        <v/>
      </c>
      <c r="O18" t="str">
        <f ca="1">IF(INDIRECT("'Question Sets'!"&amp;SUBSTITUTE(ADDRESS(1,COLUMN(Table_Question_Sets[[#Headers],[Output Calculation]]),4),"1","")&amp;COLUMN()+1)&lt;&gt;"",INDIRECT("'Question Sets'!"&amp;SUBSTITUTE(ADDRESS(1,COLUMN(Table_Question_Sets[[#Headers],[Output Calculation]]),4),"1","")&amp;COLUMN()+1),"")</f>
        <v/>
      </c>
      <c r="P18" t="str">
        <f ca="1">IF(INDIRECT("'Question Sets'!"&amp;SUBSTITUTE(ADDRESS(1,COLUMN(Table_Question_Sets[[#Headers],[Output Calculation]]),4),"1","")&amp;COLUMN()+1)&lt;&gt;"",INDIRECT("'Question Sets'!"&amp;SUBSTITUTE(ADDRESS(1,COLUMN(Table_Question_Sets[[#Headers],[Output Calculation]]),4),"1","")&amp;COLUMN()+1),"")</f>
        <v/>
      </c>
      <c r="Q18" t="str">
        <f ca="1">IF(INDIRECT("'Question Sets'!"&amp;SUBSTITUTE(ADDRESS(1,COLUMN(Table_Question_Sets[[#Headers],[Output Calculation]]),4),"1","")&amp;COLUMN()+1)&lt;&gt;"",INDIRECT("'Question Sets'!"&amp;SUBSTITUTE(ADDRESS(1,COLUMN(Table_Question_Sets[[#Headers],[Output Calculation]]),4),"1","")&amp;COLUMN()+1),"")</f>
        <v/>
      </c>
      <c r="R18" t="str">
        <f ca="1">IF(INDIRECT("'Question Sets'!"&amp;SUBSTITUTE(ADDRESS(1,COLUMN(Table_Question_Sets[[#Headers],[Output Calculation]]),4),"1","")&amp;COLUMN()+1)&lt;&gt;"",INDIRECT("'Question Sets'!"&amp;SUBSTITUTE(ADDRESS(1,COLUMN(Table_Question_Sets[[#Headers],[Output Calculation]]),4),"1","")&amp;COLUMN()+1),"")</f>
        <v/>
      </c>
      <c r="S18" t="str">
        <f ca="1">IF(INDIRECT("'Question Sets'!"&amp;SUBSTITUTE(ADDRESS(1,COLUMN(Table_Question_Sets[[#Headers],[Output Calculation]]),4),"1","")&amp;COLUMN()+1)&lt;&gt;"",INDIRECT("'Question Sets'!"&amp;SUBSTITUTE(ADDRESS(1,COLUMN(Table_Question_Sets[[#Headers],[Output Calculation]]),4),"1","")&amp;COLUMN()+1),"")</f>
        <v/>
      </c>
      <c r="T18" t="str">
        <f ca="1">IF(INDIRECT("'Question Sets'!"&amp;SUBSTITUTE(ADDRESS(1,COLUMN(Table_Question_Sets[[#Headers],[Output Calculation]]),4),"1","")&amp;COLUMN()+1)&lt;&gt;"",INDIRECT("'Question Sets'!"&amp;SUBSTITUTE(ADDRESS(1,COLUMN(Table_Question_Sets[[#Headers],[Output Calculation]]),4),"1","")&amp;COLUMN()+1),"")</f>
        <v/>
      </c>
      <c r="U18" t="str">
        <f ca="1">IF(INDIRECT("'Question Sets'!"&amp;SUBSTITUTE(ADDRESS(1,COLUMN(Table_Question_Sets[[#Headers],[Output Calculation]]),4),"1","")&amp;COLUMN()+1)&lt;&gt;"",INDIRECT("'Question Sets'!"&amp;SUBSTITUTE(ADDRESS(1,COLUMN(Table_Question_Sets[[#Headers],[Output Calculation]]),4),"1","")&amp;COLUMN()+1),"")</f>
        <v/>
      </c>
      <c r="V18" t="str">
        <f ca="1">IF(INDIRECT("'Question Sets'!"&amp;SUBSTITUTE(ADDRESS(1,COLUMN(Table_Question_Sets[[#Headers],[Output Calculation]]),4),"1","")&amp;COLUMN()+1)&lt;&gt;"",INDIRECT("'Question Sets'!"&amp;SUBSTITUTE(ADDRESS(1,COLUMN(Table_Question_Sets[[#Headers],[Output Calculation]]),4),"1","")&amp;COLUMN()+1),"")</f>
        <v/>
      </c>
      <c r="W18" t="str">
        <f ca="1">IF(INDIRECT("'Question Sets'!"&amp;SUBSTITUTE(ADDRESS(1,COLUMN(Table_Question_Sets[[#Headers],[Output Calculation]]),4),"1","")&amp;COLUMN()+1)&lt;&gt;"",INDIRECT("'Question Sets'!"&amp;SUBSTITUTE(ADDRESS(1,COLUMN(Table_Question_Sets[[#Headers],[Output Calculation]]),4),"1","")&amp;COLUMN()+1),"")</f>
        <v/>
      </c>
      <c r="X18" t="str">
        <f ca="1">IF(INDIRECT("'Question Sets'!"&amp;SUBSTITUTE(ADDRESS(1,COLUMN(Table_Question_Sets[[#Headers],[Output Calculation]]),4),"1","")&amp;COLUMN()+1)&lt;&gt;"",INDIRECT("'Question Sets'!"&amp;SUBSTITUTE(ADDRESS(1,COLUMN(Table_Question_Sets[[#Headers],[Output Calculation]]),4),"1","")&amp;COLUMN()+1),"")</f>
        <v/>
      </c>
      <c r="Y18" t="str">
        <f ca="1">IF(INDIRECT("'Question Sets'!"&amp;SUBSTITUTE(ADDRESS(1,COLUMN(Table_Question_Sets[[#Headers],[Output Calculation]]),4),"1","")&amp;COLUMN()+1)&lt;&gt;"",INDIRECT("'Question Sets'!"&amp;SUBSTITUTE(ADDRESS(1,COLUMN(Table_Question_Sets[[#Headers],[Output Calculation]]),4),"1","")&amp;COLUMN()+1),"")</f>
        <v/>
      </c>
      <c r="Z18" t="str">
        <f ca="1">IF(INDIRECT("'Question Sets'!"&amp;SUBSTITUTE(ADDRESS(1,COLUMN(Table_Question_Sets[[#Headers],[Output Calculation]]),4),"1","")&amp;COLUMN()+1)&lt;&gt;"",INDIRECT("'Question Sets'!"&amp;SUBSTITUTE(ADDRESS(1,COLUMN(Table_Question_Sets[[#Headers],[Output Calculation]]),4),"1","")&amp;COLUMN()+1),"")</f>
        <v/>
      </c>
      <c r="AA18" t="str">
        <f ca="1">IF(INDIRECT("'Question Sets'!"&amp;SUBSTITUTE(ADDRESS(1,COLUMN(Table_Question_Sets[[#Headers],[Output Calculation]]),4),"1","")&amp;COLUMN()+1)&lt;&gt;"",INDIRECT("'Question Sets'!"&amp;SUBSTITUTE(ADDRESS(1,COLUMN(Table_Question_Sets[[#Headers],[Output Calculation]]),4),"1","")&amp;COLUMN()+1),"")</f>
        <v/>
      </c>
      <c r="AB18" t="str">
        <f ca="1">IF(INDIRECT("'Question Sets'!"&amp;SUBSTITUTE(ADDRESS(1,COLUMN(Table_Question_Sets[[#Headers],[Output Calculation]]),4),"1","")&amp;COLUMN()+1)&lt;&gt;"",INDIRECT("'Question Sets'!"&amp;SUBSTITUTE(ADDRESS(1,COLUMN(Table_Question_Sets[[#Headers],[Output Calculation]]),4),"1","")&amp;COLUMN()+1),"")</f>
        <v/>
      </c>
      <c r="AC18" t="str">
        <f ca="1">IF(INDIRECT("'Question Sets'!"&amp;SUBSTITUTE(ADDRESS(1,COLUMN(Table_Question_Sets[[#Headers],[Output Calculation]]),4),"1","")&amp;COLUMN()+1)&lt;&gt;"",INDIRECT("'Question Sets'!"&amp;SUBSTITUTE(ADDRESS(1,COLUMN(Table_Question_Sets[[#Headers],[Output Calculation]]),4),"1","")&amp;COLUMN()+1),"")</f>
        <v/>
      </c>
      <c r="AD18" t="str">
        <f ca="1">IF(INDIRECT("'Question Sets'!"&amp;SUBSTITUTE(ADDRESS(1,COLUMN(Table_Question_Sets[[#Headers],[Output Calculation]]),4),"1","")&amp;COLUMN()+1)&lt;&gt;"",INDIRECT("'Question Sets'!"&amp;SUBSTITUTE(ADDRESS(1,COLUMN(Table_Question_Sets[[#Headers],[Output Calculation]]),4),"1","")&amp;COLUMN()+1),"")</f>
        <v/>
      </c>
      <c r="AE18" t="str">
        <f ca="1">IF(INDIRECT("'Question Sets'!"&amp;SUBSTITUTE(ADDRESS(1,COLUMN(Table_Question_Sets[[#Headers],[Output Calculation]]),4),"1","")&amp;COLUMN()+1)&lt;&gt;"",INDIRECT("'Question Sets'!"&amp;SUBSTITUTE(ADDRESS(1,COLUMN(Table_Question_Sets[[#Headers],[Output Calculation]]),4),"1","")&amp;COLUMN()+1),"")</f>
        <v/>
      </c>
      <c r="AF18" t="str">
        <f ca="1">IF(INDIRECT("'Question Sets'!"&amp;SUBSTITUTE(ADDRESS(1,COLUMN(Table_Question_Sets[[#Headers],[Output Calculation]]),4),"1","")&amp;COLUMN()+1)&lt;&gt;"",INDIRECT("'Question Sets'!"&amp;SUBSTITUTE(ADDRESS(1,COLUMN(Table_Question_Sets[[#Headers],[Output Calculation]]),4),"1","")&amp;COLUMN()+1),"")</f>
        <v/>
      </c>
      <c r="AG18" t="str">
        <f ca="1">IF(INDIRECT("'Question Sets'!"&amp;SUBSTITUTE(ADDRESS(1,COLUMN(Table_Question_Sets[[#Headers],[Output Calculation]]),4),"1","")&amp;COLUMN()+1)&lt;&gt;"",INDIRECT("'Question Sets'!"&amp;SUBSTITUTE(ADDRESS(1,COLUMN(Table_Question_Sets[[#Headers],[Output Calculation]]),4),"1","")&amp;COLUMN()+1),"")</f>
        <v/>
      </c>
      <c r="AH18" t="str">
        <f ca="1">IF(INDIRECT("'Question Sets'!"&amp;SUBSTITUTE(ADDRESS(1,COLUMN(Table_Question_Sets[[#Headers],[Output Calculation]]),4),"1","")&amp;COLUMN()+1)&lt;&gt;"",INDIRECT("'Question Sets'!"&amp;SUBSTITUTE(ADDRESS(1,COLUMN(Table_Question_Sets[[#Headers],[Output Calculation]]),4),"1","")&amp;COLUMN()+1),"")</f>
        <v/>
      </c>
      <c r="AI18" t="str">
        <f ca="1">IF(INDIRECT("'Question Sets'!"&amp;SUBSTITUTE(ADDRESS(1,COLUMN(Table_Question_Sets[[#Headers],[Output Calculation]]),4),"1","")&amp;COLUMN()+1)&lt;&gt;"",INDIRECT("'Question Sets'!"&amp;SUBSTITUTE(ADDRESS(1,COLUMN(Table_Question_Sets[[#Headers],[Output Calculation]]),4),"1","")&amp;COLUMN()+1),"")</f>
        <v/>
      </c>
      <c r="AJ18" t="str">
        <f ca="1">IF(INDIRECT("'Question Sets'!"&amp;SUBSTITUTE(ADDRESS(1,COLUMN(Table_Question_Sets[[#Headers],[Output Calculation]]),4),"1","")&amp;COLUMN()+1)&lt;&gt;"",INDIRECT("'Question Sets'!"&amp;SUBSTITUTE(ADDRESS(1,COLUMN(Table_Question_Sets[[#Headers],[Output Calculation]]),4),"1","")&amp;COLUMN()+1),"")</f>
        <v/>
      </c>
      <c r="AK18" t="str">
        <f ca="1">IF(INDIRECT("'Question Sets'!"&amp;SUBSTITUTE(ADDRESS(1,COLUMN(Table_Question_Sets[[#Headers],[Output Calculation]]),4),"1","")&amp;COLUMN()+1)&lt;&gt;"",INDIRECT("'Question Sets'!"&amp;SUBSTITUTE(ADDRESS(1,COLUMN(Table_Question_Sets[[#Headers],[Output Calculation]]),4),"1","")&amp;COLUMN()+1),"")</f>
        <v/>
      </c>
      <c r="AL18" t="str">
        <f ca="1">IF(INDIRECT("'Question Sets'!"&amp;SUBSTITUTE(ADDRESS(1,COLUMN(Table_Question_Sets[[#Headers],[Output Calculation]]),4),"1","")&amp;COLUMN()+1)&lt;&gt;"",INDIRECT("'Question Sets'!"&amp;SUBSTITUTE(ADDRESS(1,COLUMN(Table_Question_Sets[[#Headers],[Output Calculation]]),4),"1","")&amp;COLUMN()+1),"")</f>
        <v/>
      </c>
      <c r="AM18" t="str">
        <f ca="1">IF(INDIRECT("'Question Sets'!"&amp;SUBSTITUTE(ADDRESS(1,COLUMN(Table_Question_Sets[[#Headers],[Output Calculation]]),4),"1","")&amp;COLUMN()+1)&lt;&gt;"",INDIRECT("'Question Sets'!"&amp;SUBSTITUTE(ADDRESS(1,COLUMN(Table_Question_Sets[[#Headers],[Output Calculation]]),4),"1","")&amp;COLUMN()+1),"")</f>
        <v/>
      </c>
      <c r="AN18" t="str">
        <f ca="1">IF(INDIRECT("'Question Sets'!"&amp;SUBSTITUTE(ADDRESS(1,COLUMN(Table_Question_Sets[[#Headers],[Output Calculation]]),4),"1","")&amp;COLUMN()+1)&lt;&gt;"",INDIRECT("'Question Sets'!"&amp;SUBSTITUTE(ADDRESS(1,COLUMN(Table_Question_Sets[[#Headers],[Output Calculation]]),4),"1","")&amp;COLUMN()+1),"")</f>
        <v/>
      </c>
      <c r="AO18" t="str">
        <f ca="1">IF(INDIRECT("'Question Sets'!"&amp;SUBSTITUTE(ADDRESS(1,COLUMN(Table_Question_Sets[[#Headers],[Output Calculation]]),4),"1","")&amp;COLUMN()+1)&lt;&gt;"",INDIRECT("'Question Sets'!"&amp;SUBSTITUTE(ADDRESS(1,COLUMN(Table_Question_Sets[[#Headers],[Output Calculation]]),4),"1","")&amp;COLUMN()+1),"")</f>
        <v/>
      </c>
      <c r="AP18" t="str">
        <f ca="1">IF(INDIRECT("'Question Sets'!"&amp;SUBSTITUTE(ADDRESS(1,COLUMN(Table_Question_Sets[[#Headers],[Output Calculation]]),4),"1","")&amp;COLUMN()+1)&lt;&gt;"",INDIRECT("'Question Sets'!"&amp;SUBSTITUTE(ADDRESS(1,COLUMN(Table_Question_Sets[[#Headers],[Output Calculation]]),4),"1","")&amp;COLUMN()+1),"")</f>
        <v/>
      </c>
      <c r="AQ18" t="str">
        <f ca="1">IF(INDIRECT("'Question Sets'!"&amp;SUBSTITUTE(ADDRESS(1,COLUMN(Table_Question_Sets[[#Headers],[Output Calculation]]),4),"1","")&amp;COLUMN()+1)&lt;&gt;"",INDIRECT("'Question Sets'!"&amp;SUBSTITUTE(ADDRESS(1,COLUMN(Table_Question_Sets[[#Headers],[Output Calculation]]),4),"1","")&amp;COLUMN()+1),"")</f>
        <v/>
      </c>
      <c r="AR18" t="str">
        <f ca="1">IF(INDIRECT("'Question Sets'!"&amp;SUBSTITUTE(ADDRESS(1,COLUMN(Table_Question_Sets[[#Headers],[Output Calculation]]),4),"1","")&amp;COLUMN()+1)&lt;&gt;"",INDIRECT("'Question Sets'!"&amp;SUBSTITUTE(ADDRESS(1,COLUMN(Table_Question_Sets[[#Headers],[Output Calculation]]),4),"1","")&amp;COLUMN()+1),"")</f>
        <v/>
      </c>
      <c r="AS18" t="str">
        <f ca="1">IF(INDIRECT("'Question Sets'!"&amp;SUBSTITUTE(ADDRESS(1,COLUMN(Table_Question_Sets[[#Headers],[Output Calculation]]),4),"1","")&amp;COLUMN()+1)&lt;&gt;"",INDIRECT("'Question Sets'!"&amp;SUBSTITUTE(ADDRESS(1,COLUMN(Table_Question_Sets[[#Headers],[Output Calculation]]),4),"1","")&amp;COLUMN()+1),"")</f>
        <v/>
      </c>
      <c r="AT18" t="str">
        <f ca="1">IF(INDIRECT("'Question Sets'!"&amp;SUBSTITUTE(ADDRESS(1,COLUMN(Table_Question_Sets[[#Headers],[Output Calculation]]),4),"1","")&amp;COLUMN()+1)&lt;&gt;"",INDIRECT("'Question Sets'!"&amp;SUBSTITUTE(ADDRESS(1,COLUMN(Table_Question_Sets[[#Headers],[Output Calculation]]),4),"1","")&amp;COLUMN()+1),"")</f>
        <v/>
      </c>
      <c r="AU18" t="str">
        <f ca="1">IF(INDIRECT("'Question Sets'!"&amp;SUBSTITUTE(ADDRESS(1,COLUMN(Table_Question_Sets[[#Headers],[Output Calculation]]),4),"1","")&amp;COLUMN()+1)&lt;&gt;"",INDIRECT("'Question Sets'!"&amp;SUBSTITUTE(ADDRESS(1,COLUMN(Table_Question_Sets[[#Headers],[Output Calculation]]),4),"1","")&amp;COLUMN()+1),"")</f>
        <v/>
      </c>
      <c r="AV18" t="str">
        <f ca="1">IF(INDIRECT("'Question Sets'!"&amp;SUBSTITUTE(ADDRESS(1,COLUMN(Table_Question_Sets[[#Headers],[Output Calculation]]),4),"1","")&amp;COLUMN()+1)&lt;&gt;"",INDIRECT("'Question Sets'!"&amp;SUBSTITUTE(ADDRESS(1,COLUMN(Table_Question_Sets[[#Headers],[Output Calculation]]),4),"1","")&amp;COLUMN()+1),"")</f>
        <v/>
      </c>
      <c r="AW18" t="str">
        <f ca="1">IF(INDIRECT("'Question Sets'!"&amp;SUBSTITUTE(ADDRESS(1,COLUMN(Table_Question_Sets[[#Headers],[Output Calculation]]),4),"1","")&amp;COLUMN()+1)&lt;&gt;"",INDIRECT("'Question Sets'!"&amp;SUBSTITUTE(ADDRESS(1,COLUMN(Table_Question_Sets[[#Headers],[Output Calculation]]),4),"1","")&amp;COLUMN()+1),"")</f>
        <v/>
      </c>
      <c r="AX18" t="str">
        <f ca="1">IF(INDIRECT("'Question Sets'!"&amp;SUBSTITUTE(ADDRESS(1,COLUMN(Table_Question_Sets[[#Headers],[Output Calculation]]),4),"1","")&amp;COLUMN()+1)&lt;&gt;"",INDIRECT("'Question Sets'!"&amp;SUBSTITUTE(ADDRESS(1,COLUMN(Table_Question_Sets[[#Headers],[Output Calculation]]),4),"1","")&amp;COLUMN()+1),"")</f>
        <v/>
      </c>
      <c r="AY18" t="str">
        <f ca="1">IF(INDIRECT("'Question Sets'!"&amp;SUBSTITUTE(ADDRESS(1,COLUMN(Table_Question_Sets[[#Headers],[Output Calculation]]),4),"1","")&amp;COLUMN()+1)&lt;&gt;"",INDIRECT("'Question Sets'!"&amp;SUBSTITUTE(ADDRESS(1,COLUMN(Table_Question_Sets[[#Headers],[Output Calculation]]),4),"1","")&amp;COLUMN()+1),"")</f>
        <v/>
      </c>
      <c r="AZ18" t="str">
        <f ca="1">IF(INDIRECT("'Question Sets'!"&amp;SUBSTITUTE(ADDRESS(1,COLUMN(Table_Question_Sets[[#Headers],[Output Calculation]]),4),"1","")&amp;COLUMN()+1)&lt;&gt;"",INDIRECT("'Question Sets'!"&amp;SUBSTITUTE(ADDRESS(1,COLUMN(Table_Question_Sets[[#Headers],[Output Calculation]]),4),"1","")&amp;COLUMN()+1),"")</f>
        <v/>
      </c>
      <c r="BA18" t="str">
        <f ca="1">IF(INDIRECT("'Question Sets'!"&amp;SUBSTITUTE(ADDRESS(1,COLUMN(Table_Question_Sets[[#Headers],[Output Calculation]]),4),"1","")&amp;COLUMN()+1)&lt;&gt;"",INDIRECT("'Question Sets'!"&amp;SUBSTITUTE(ADDRESS(1,COLUMN(Table_Question_Sets[[#Headers],[Output Calculation]]),4),"1","")&amp;COLUMN()+1),"")</f>
        <v/>
      </c>
      <c r="BB18" s="87" t="s">
        <v>610</v>
      </c>
    </row>
    <row r="19" spans="2:54" ht="21" customHeight="1">
      <c r="B19" s="2" t="s">
        <v>617</v>
      </c>
      <c r="C19" s="87" t="s">
        <v>618</v>
      </c>
      <c r="D19" t="e">
        <f ca="1">_xlfn.TEXTJOIN("",TRUE,Table_Risk_1[Output Calculation])</f>
        <v>#N/A</v>
      </c>
      <c r="E19" s="88"/>
      <c r="F19" s="88"/>
      <c r="G19" s="88"/>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7" t="s">
        <v>610</v>
      </c>
    </row>
    <row r="20" spans="2:54" ht="21" customHeight="1">
      <c r="B20" s="2" t="s">
        <v>619</v>
      </c>
      <c r="C20" s="87" t="s">
        <v>620</v>
      </c>
      <c r="D20" t="e">
        <f>_xlfn.TEXTJOIN("",TRUE,#REF!)</f>
        <v>#REF!</v>
      </c>
      <c r="E20" s="88"/>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7" t="s">
        <v>610</v>
      </c>
    </row>
    <row r="21" spans="2:54" ht="21" customHeight="1">
      <c r="B21" s="2" t="s">
        <v>141</v>
      </c>
      <c r="C21" s="87" t="s">
        <v>611</v>
      </c>
      <c r="D21" t="str">
        <f ca="1">IF(INDIRECT("'Triggers'!"&amp;SUBSTITUTE(ADDRESS(1,COLUMN(Table_Triggers[[#Headers],[Output Calculation]]),4),"1","")&amp;COLUMN()+1)&lt;&gt;"",INDIRECT("'Triggers'!"&amp;SUBSTITUTE(ADDRESS(1,COLUMN(Table_Triggers[[#Headers],[Output Calculation]]),4),"1","")&amp;COLUMN()+1),"")</f>
        <v>"review":{"toolsCover5k":true},</v>
      </c>
      <c r="E21" t="str">
        <f ca="1">IF(INDIRECT("'Triggers'!"&amp;SUBSTITUTE(ADDRESS(1,COLUMN(Table_Triggers[[#Headers],[Output Calculation]]),4),"1","")&amp;COLUMN()+1)&lt;&gt;"",INDIRECT("'Triggers'!"&amp;SUBSTITUTE(ADDRESS(1,COLUMN(Table_Triggers[[#Headers],[Output Calculation]]),4),"1","")&amp;COLUMN()+1),"")</f>
        <v/>
      </c>
      <c r="F21" t="str">
        <f ca="1">IF(INDIRECT("'Triggers'!"&amp;SUBSTITUTE(ADDRESS(1,COLUMN(Table_Triggers[[#Headers],[Output Calculation]]),4),"1","")&amp;COLUMN()+1)&lt;&gt;"",INDIRECT("'Triggers'!"&amp;SUBSTITUTE(ADDRESS(1,COLUMN(Table_Triggers[[#Headers],[Output Calculation]]),4),"1","")&amp;COLUMN()+1),"")</f>
        <v/>
      </c>
      <c r="G21" t="str">
        <f ca="1">IF(INDIRECT("'Triggers'!"&amp;SUBSTITUTE(ADDRESS(1,COLUMN(Table_Triggers[[#Headers],[Output Calculation]]),4),"1","")&amp;COLUMN()+1)&lt;&gt;"",INDIRECT("'Triggers'!"&amp;SUBSTITUTE(ADDRESS(1,COLUMN(Table_Triggers[[#Headers],[Output Calculation]]),4),"1","")&amp;COLUMN()+1),"")</f>
        <v/>
      </c>
      <c r="H21" t="str">
        <f ca="1">IF(INDIRECT("'Triggers'!"&amp;SUBSTITUTE(ADDRESS(1,COLUMN(Table_Triggers[[#Headers],[Output Calculation]]),4),"1","")&amp;COLUMN()+1)&lt;&gt;"",INDIRECT("'Triggers'!"&amp;SUBSTITUTE(ADDRESS(1,COLUMN(Table_Triggers[[#Headers],[Output Calculation]]),4),"1","")&amp;COLUMN()+1),"")</f>
        <v/>
      </c>
      <c r="I21" t="str">
        <f ca="1">IF(INDIRECT("'Triggers'!"&amp;SUBSTITUTE(ADDRESS(1,COLUMN(Table_Triggers[[#Headers],[Output Calculation]]),4),"1","")&amp;COLUMN()+1)&lt;&gt;"",INDIRECT("'Triggers'!"&amp;SUBSTITUTE(ADDRESS(1,COLUMN(Table_Triggers[[#Headers],[Output Calculation]]),4),"1","")&amp;COLUMN()+1),"")</f>
        <v/>
      </c>
      <c r="J21" t="str">
        <f ca="1">IF(INDIRECT("'Triggers'!"&amp;SUBSTITUTE(ADDRESS(1,COLUMN(Table_Triggers[[#Headers],[Output Calculation]]),4),"1","")&amp;COLUMN()+1)&lt;&gt;"",INDIRECT("'Triggers'!"&amp;SUBSTITUTE(ADDRESS(1,COLUMN(Table_Triggers[[#Headers],[Output Calculation]]),4),"1","")&amp;COLUMN()+1),"")</f>
        <v/>
      </c>
      <c r="K21" t="str">
        <f ca="1">IF(INDIRECT("'Triggers'!"&amp;SUBSTITUTE(ADDRESS(1,COLUMN(Table_Triggers[[#Headers],[Output Calculation]]),4),"1","")&amp;COLUMN()+1)&lt;&gt;"",INDIRECT("'Triggers'!"&amp;SUBSTITUTE(ADDRESS(1,COLUMN(Table_Triggers[[#Headers],[Output Calculation]]),4),"1","")&amp;COLUMN()+1),"")</f>
        <v/>
      </c>
      <c r="L21" t="str">
        <f ca="1">IF(INDIRECT("'Triggers'!"&amp;SUBSTITUTE(ADDRESS(1,COLUMN(Table_Triggers[[#Headers],[Output Calculation]]),4),"1","")&amp;COLUMN()+1)&lt;&gt;"",INDIRECT("'Triggers'!"&amp;SUBSTITUTE(ADDRESS(1,COLUMN(Table_Triggers[[#Headers],[Output Calculation]]),4),"1","")&amp;COLUMN()+1),"")</f>
        <v/>
      </c>
      <c r="M21" t="str">
        <f ca="1">IF(INDIRECT("'Triggers'!"&amp;SUBSTITUTE(ADDRESS(1,COLUMN(Table_Triggers[[#Headers],[Output Calculation]]),4),"1","")&amp;COLUMN()+1)&lt;&gt;"",INDIRECT("'Triggers'!"&amp;SUBSTITUTE(ADDRESS(1,COLUMN(Table_Triggers[[#Headers],[Output Calculation]]),4),"1","")&amp;COLUMN()+1),"")</f>
        <v/>
      </c>
      <c r="N21" t="str">
        <f ca="1">IF(INDIRECT("'Triggers'!"&amp;SUBSTITUTE(ADDRESS(1,COLUMN(Table_Triggers[[#Headers],[Output Calculation]]),4),"1","")&amp;COLUMN()+1)&lt;&gt;"",INDIRECT("'Triggers'!"&amp;SUBSTITUTE(ADDRESS(1,COLUMN(Table_Triggers[[#Headers],[Output Calculation]]),4),"1","")&amp;COLUMN()+1),"")</f>
        <v/>
      </c>
      <c r="O21" t="str">
        <f ca="1">IF(INDIRECT("'Triggers'!"&amp;SUBSTITUTE(ADDRESS(1,COLUMN(Table_Triggers[[#Headers],[Output Calculation]]),4),"1","")&amp;COLUMN()+1)&lt;&gt;"",INDIRECT("'Triggers'!"&amp;SUBSTITUTE(ADDRESS(1,COLUMN(Table_Triggers[[#Headers],[Output Calculation]]),4),"1","")&amp;COLUMN()+1),"")</f>
        <v/>
      </c>
      <c r="P21" t="str">
        <f ca="1">IF(INDIRECT("'Triggers'!"&amp;SUBSTITUTE(ADDRESS(1,COLUMN(Table_Triggers[[#Headers],[Output Calculation]]),4),"1","")&amp;COLUMN()+1)&lt;&gt;"",INDIRECT("'Triggers'!"&amp;SUBSTITUTE(ADDRESS(1,COLUMN(Table_Triggers[[#Headers],[Output Calculation]]),4),"1","")&amp;COLUMN()+1),"")</f>
        <v/>
      </c>
      <c r="Q21" t="str">
        <f ca="1">IF(INDIRECT("'Triggers'!"&amp;SUBSTITUTE(ADDRESS(1,COLUMN(Table_Triggers[[#Headers],[Output Calculation]]),4),"1","")&amp;COLUMN()+1)&lt;&gt;"",INDIRECT("'Triggers'!"&amp;SUBSTITUTE(ADDRESS(1,COLUMN(Table_Triggers[[#Headers],[Output Calculation]]),4),"1","")&amp;COLUMN()+1),"")</f>
        <v/>
      </c>
      <c r="R21" t="str">
        <f ca="1">IF(INDIRECT("'Triggers'!"&amp;SUBSTITUTE(ADDRESS(1,COLUMN(Table_Triggers[[#Headers],[Output Calculation]]),4),"1","")&amp;COLUMN()+1)&lt;&gt;"",INDIRECT("'Triggers'!"&amp;SUBSTITUTE(ADDRESS(1,COLUMN(Table_Triggers[[#Headers],[Output Calculation]]),4),"1","")&amp;COLUMN()+1),"")</f>
        <v/>
      </c>
      <c r="S21" t="str">
        <f ca="1">IF(INDIRECT("'Triggers'!"&amp;SUBSTITUTE(ADDRESS(1,COLUMN(Table_Triggers[[#Headers],[Output Calculation]]),4),"1","")&amp;COLUMN()+1)&lt;&gt;"",INDIRECT("'Triggers'!"&amp;SUBSTITUTE(ADDRESS(1,COLUMN(Table_Triggers[[#Headers],[Output Calculation]]),4),"1","")&amp;COLUMN()+1),"")</f>
        <v/>
      </c>
      <c r="T21" t="str">
        <f ca="1">IF(INDIRECT("'Triggers'!"&amp;SUBSTITUTE(ADDRESS(1,COLUMN(Table_Triggers[[#Headers],[Output Calculation]]),4),"1","")&amp;COLUMN()+1)&lt;&gt;"",INDIRECT("'Triggers'!"&amp;SUBSTITUTE(ADDRESS(1,COLUMN(Table_Triggers[[#Headers],[Output Calculation]]),4),"1","")&amp;COLUMN()+1),"")</f>
        <v/>
      </c>
      <c r="U21" t="str">
        <f ca="1">IF(INDIRECT("'Triggers'!"&amp;SUBSTITUTE(ADDRESS(1,COLUMN(Table_Triggers[[#Headers],[Output Calculation]]),4),"1","")&amp;COLUMN()+1)&lt;&gt;"",INDIRECT("'Triggers'!"&amp;SUBSTITUTE(ADDRESS(1,COLUMN(Table_Triggers[[#Headers],[Output Calculation]]),4),"1","")&amp;COLUMN()+1),"")</f>
        <v/>
      </c>
      <c r="V21" t="str">
        <f ca="1">IF(INDIRECT("'Triggers'!"&amp;SUBSTITUTE(ADDRESS(1,COLUMN(Table_Triggers[[#Headers],[Output Calculation]]),4),"1","")&amp;COLUMN()+1)&lt;&gt;"",INDIRECT("'Triggers'!"&amp;SUBSTITUTE(ADDRESS(1,COLUMN(Table_Triggers[[#Headers],[Output Calculation]]),4),"1","")&amp;COLUMN()+1),"")</f>
        <v/>
      </c>
      <c r="W21" t="str">
        <f ca="1">IF(INDIRECT("'Triggers'!"&amp;SUBSTITUTE(ADDRESS(1,COLUMN(Table_Triggers[[#Headers],[Output Calculation]]),4),"1","")&amp;COLUMN()+1)&lt;&gt;"",INDIRECT("'Triggers'!"&amp;SUBSTITUTE(ADDRESS(1,COLUMN(Table_Triggers[[#Headers],[Output Calculation]]),4),"1","")&amp;COLUMN()+1),"")</f>
        <v/>
      </c>
      <c r="X21" t="str">
        <f ca="1">IF(INDIRECT("'Triggers'!"&amp;SUBSTITUTE(ADDRESS(1,COLUMN(Table_Triggers[[#Headers],[Output Calculation]]),4),"1","")&amp;COLUMN()+1)&lt;&gt;"",INDIRECT("'Triggers'!"&amp;SUBSTITUTE(ADDRESS(1,COLUMN(Table_Triggers[[#Headers],[Output Calculation]]),4),"1","")&amp;COLUMN()+1),"")</f>
        <v/>
      </c>
      <c r="Y21" t="str">
        <f ca="1">IF(INDIRECT("'Triggers'!"&amp;SUBSTITUTE(ADDRESS(1,COLUMN(Table_Triggers[[#Headers],[Output Calculation]]),4),"1","")&amp;COLUMN()+1)&lt;&gt;"",INDIRECT("'Triggers'!"&amp;SUBSTITUTE(ADDRESS(1,COLUMN(Table_Triggers[[#Headers],[Output Calculation]]),4),"1","")&amp;COLUMN()+1),"")</f>
        <v/>
      </c>
      <c r="Z21" t="str">
        <f ca="1">IF(INDIRECT("'Triggers'!"&amp;SUBSTITUTE(ADDRESS(1,COLUMN(Table_Triggers[[#Headers],[Output Calculation]]),4),"1","")&amp;COLUMN()+1)&lt;&gt;"",INDIRECT("'Triggers'!"&amp;SUBSTITUTE(ADDRESS(1,COLUMN(Table_Triggers[[#Headers],[Output Calculation]]),4),"1","")&amp;COLUMN()+1),"")</f>
        <v/>
      </c>
      <c r="AA21" t="str">
        <f ca="1">IF(INDIRECT("'Triggers'!"&amp;SUBSTITUTE(ADDRESS(1,COLUMN(Table_Triggers[[#Headers],[Output Calculation]]),4),"1","")&amp;COLUMN()+1)&lt;&gt;"",INDIRECT("'Triggers'!"&amp;SUBSTITUTE(ADDRESS(1,COLUMN(Table_Triggers[[#Headers],[Output Calculation]]),4),"1","")&amp;COLUMN()+1),"")</f>
        <v/>
      </c>
      <c r="AB21" t="str">
        <f ca="1">IF(INDIRECT("'Triggers'!"&amp;SUBSTITUTE(ADDRESS(1,COLUMN(Table_Triggers[[#Headers],[Output Calculation]]),4),"1","")&amp;COLUMN()+1)&lt;&gt;"",INDIRECT("'Triggers'!"&amp;SUBSTITUTE(ADDRESS(1,COLUMN(Table_Triggers[[#Headers],[Output Calculation]]),4),"1","")&amp;COLUMN()+1),"")</f>
        <v/>
      </c>
      <c r="AC21" t="str">
        <f ca="1">IF(INDIRECT("'Triggers'!"&amp;SUBSTITUTE(ADDRESS(1,COLUMN(Table_Triggers[[#Headers],[Output Calculation]]),4),"1","")&amp;COLUMN()+1)&lt;&gt;"",INDIRECT("'Triggers'!"&amp;SUBSTITUTE(ADDRESS(1,COLUMN(Table_Triggers[[#Headers],[Output Calculation]]),4),"1","")&amp;COLUMN()+1),"")</f>
        <v/>
      </c>
      <c r="AD21" t="str">
        <f ca="1">IF(INDIRECT("'Triggers'!"&amp;SUBSTITUTE(ADDRESS(1,COLUMN(Table_Triggers[[#Headers],[Output Calculation]]),4),"1","")&amp;COLUMN()+1)&lt;&gt;"",INDIRECT("'Triggers'!"&amp;SUBSTITUTE(ADDRESS(1,COLUMN(Table_Triggers[[#Headers],[Output Calculation]]),4),"1","")&amp;COLUMN()+1),"")</f>
        <v/>
      </c>
      <c r="AE21" t="str">
        <f ca="1">IF(INDIRECT("'Triggers'!"&amp;SUBSTITUTE(ADDRESS(1,COLUMN(Table_Triggers[[#Headers],[Output Calculation]]),4),"1","")&amp;COLUMN()+1)&lt;&gt;"",INDIRECT("'Triggers'!"&amp;SUBSTITUTE(ADDRESS(1,COLUMN(Table_Triggers[[#Headers],[Output Calculation]]),4),"1","")&amp;COLUMN()+1),"")</f>
        <v/>
      </c>
      <c r="AF21" t="str">
        <f ca="1">IF(INDIRECT("'Triggers'!"&amp;SUBSTITUTE(ADDRESS(1,COLUMN(Table_Triggers[[#Headers],[Output Calculation]]),4),"1","")&amp;COLUMN()+1)&lt;&gt;"",INDIRECT("'Triggers'!"&amp;SUBSTITUTE(ADDRESS(1,COLUMN(Table_Triggers[[#Headers],[Output Calculation]]),4),"1","")&amp;COLUMN()+1),"")</f>
        <v/>
      </c>
      <c r="AG21" t="str">
        <f ca="1">IF(INDIRECT("'Triggers'!"&amp;SUBSTITUTE(ADDRESS(1,COLUMN(Table_Triggers[[#Headers],[Output Calculation]]),4),"1","")&amp;COLUMN()+1)&lt;&gt;"",INDIRECT("'Triggers'!"&amp;SUBSTITUTE(ADDRESS(1,COLUMN(Table_Triggers[[#Headers],[Output Calculation]]),4),"1","")&amp;COLUMN()+1),"")</f>
        <v/>
      </c>
      <c r="AH21" t="str">
        <f ca="1">IF(INDIRECT("'Triggers'!"&amp;SUBSTITUTE(ADDRESS(1,COLUMN(Table_Triggers[[#Headers],[Output Calculation]]),4),"1","")&amp;COLUMN()+1)&lt;&gt;"",INDIRECT("'Triggers'!"&amp;SUBSTITUTE(ADDRESS(1,COLUMN(Table_Triggers[[#Headers],[Output Calculation]]),4),"1","")&amp;COLUMN()+1),"")</f>
        <v/>
      </c>
      <c r="AI21" t="str">
        <f ca="1">IF(INDIRECT("'Triggers'!"&amp;SUBSTITUTE(ADDRESS(1,COLUMN(Table_Triggers[[#Headers],[Output Calculation]]),4),"1","")&amp;COLUMN()+1)&lt;&gt;"",INDIRECT("'Triggers'!"&amp;SUBSTITUTE(ADDRESS(1,COLUMN(Table_Triggers[[#Headers],[Output Calculation]]),4),"1","")&amp;COLUMN()+1),"")</f>
        <v/>
      </c>
      <c r="AJ21" t="str">
        <f ca="1">IF(INDIRECT("'Triggers'!"&amp;SUBSTITUTE(ADDRESS(1,COLUMN(Table_Triggers[[#Headers],[Output Calculation]]),4),"1","")&amp;COLUMN()+1)&lt;&gt;"",INDIRECT("'Triggers'!"&amp;SUBSTITUTE(ADDRESS(1,COLUMN(Table_Triggers[[#Headers],[Output Calculation]]),4),"1","")&amp;COLUMN()+1),"")</f>
        <v/>
      </c>
      <c r="AK21" t="str">
        <f ca="1">IF(INDIRECT("'Triggers'!"&amp;SUBSTITUTE(ADDRESS(1,COLUMN(Table_Triggers[[#Headers],[Output Calculation]]),4),"1","")&amp;COLUMN()+1)&lt;&gt;"",INDIRECT("'Triggers'!"&amp;SUBSTITUTE(ADDRESS(1,COLUMN(Table_Triggers[[#Headers],[Output Calculation]]),4),"1","")&amp;COLUMN()+1),"")</f>
        <v/>
      </c>
      <c r="AL21" t="str">
        <f ca="1">IF(INDIRECT("'Triggers'!"&amp;SUBSTITUTE(ADDRESS(1,COLUMN(Table_Triggers[[#Headers],[Output Calculation]]),4),"1","")&amp;COLUMN()+1)&lt;&gt;"",INDIRECT("'Triggers'!"&amp;SUBSTITUTE(ADDRESS(1,COLUMN(Table_Triggers[[#Headers],[Output Calculation]]),4),"1","")&amp;COLUMN()+1),"")</f>
        <v/>
      </c>
      <c r="AM21" t="str">
        <f ca="1">IF(INDIRECT("'Triggers'!"&amp;SUBSTITUTE(ADDRESS(1,COLUMN(Table_Triggers[[#Headers],[Output Calculation]]),4),"1","")&amp;COLUMN()+1)&lt;&gt;"",INDIRECT("'Triggers'!"&amp;SUBSTITUTE(ADDRESS(1,COLUMN(Table_Triggers[[#Headers],[Output Calculation]]),4),"1","")&amp;COLUMN()+1),"")</f>
        <v/>
      </c>
      <c r="AN21" t="str">
        <f ca="1">IF(INDIRECT("'Triggers'!"&amp;SUBSTITUTE(ADDRESS(1,COLUMN(Table_Triggers[[#Headers],[Output Calculation]]),4),"1","")&amp;COLUMN()+1)&lt;&gt;"",INDIRECT("'Triggers'!"&amp;SUBSTITUTE(ADDRESS(1,COLUMN(Table_Triggers[[#Headers],[Output Calculation]]),4),"1","")&amp;COLUMN()+1),"")</f>
        <v/>
      </c>
      <c r="AO21" t="str">
        <f ca="1">IF(INDIRECT("'Triggers'!"&amp;SUBSTITUTE(ADDRESS(1,COLUMN(Table_Triggers[[#Headers],[Output Calculation]]),4),"1","")&amp;COLUMN()+1)&lt;&gt;"",INDIRECT("'Triggers'!"&amp;SUBSTITUTE(ADDRESS(1,COLUMN(Table_Triggers[[#Headers],[Output Calculation]]),4),"1","")&amp;COLUMN()+1),"")</f>
        <v/>
      </c>
      <c r="AP21" t="str">
        <f ca="1">IF(INDIRECT("'Triggers'!"&amp;SUBSTITUTE(ADDRESS(1,COLUMN(Table_Triggers[[#Headers],[Output Calculation]]),4),"1","")&amp;COLUMN()+1)&lt;&gt;"",INDIRECT("'Triggers'!"&amp;SUBSTITUTE(ADDRESS(1,COLUMN(Table_Triggers[[#Headers],[Output Calculation]]),4),"1","")&amp;COLUMN()+1),"")</f>
        <v/>
      </c>
      <c r="AQ21" t="str">
        <f ca="1">IF(INDIRECT("'Triggers'!"&amp;SUBSTITUTE(ADDRESS(1,COLUMN(Table_Triggers[[#Headers],[Output Calculation]]),4),"1","")&amp;COLUMN()+1)&lt;&gt;"",INDIRECT("'Triggers'!"&amp;SUBSTITUTE(ADDRESS(1,COLUMN(Table_Triggers[[#Headers],[Output Calculation]]),4),"1","")&amp;COLUMN()+1),"")</f>
        <v/>
      </c>
      <c r="AR21" t="str">
        <f ca="1">IF(INDIRECT("'Triggers'!"&amp;SUBSTITUTE(ADDRESS(1,COLUMN(Table_Triggers[[#Headers],[Output Calculation]]),4),"1","")&amp;COLUMN()+1)&lt;&gt;"",INDIRECT("'Triggers'!"&amp;SUBSTITUTE(ADDRESS(1,COLUMN(Table_Triggers[[#Headers],[Output Calculation]]),4),"1","")&amp;COLUMN()+1),"")</f>
        <v/>
      </c>
      <c r="AS21" t="str">
        <f ca="1">IF(INDIRECT("'Triggers'!"&amp;SUBSTITUTE(ADDRESS(1,COLUMN(Table_Triggers[[#Headers],[Output Calculation]]),4),"1","")&amp;COLUMN()+1)&lt;&gt;"",INDIRECT("'Triggers'!"&amp;SUBSTITUTE(ADDRESS(1,COLUMN(Table_Triggers[[#Headers],[Output Calculation]]),4),"1","")&amp;COLUMN()+1),"")</f>
        <v/>
      </c>
      <c r="AT21" t="str">
        <f ca="1">IF(INDIRECT("'Triggers'!"&amp;SUBSTITUTE(ADDRESS(1,COLUMN(Table_Triggers[[#Headers],[Output Calculation]]),4),"1","")&amp;COLUMN()+1)&lt;&gt;"",INDIRECT("'Triggers'!"&amp;SUBSTITUTE(ADDRESS(1,COLUMN(Table_Triggers[[#Headers],[Output Calculation]]),4),"1","")&amp;COLUMN()+1),"")</f>
        <v/>
      </c>
      <c r="AU21" t="str">
        <f ca="1">IF(INDIRECT("'Triggers'!"&amp;SUBSTITUTE(ADDRESS(1,COLUMN(Table_Triggers[[#Headers],[Output Calculation]]),4),"1","")&amp;COLUMN()+1)&lt;&gt;"",INDIRECT("'Triggers'!"&amp;SUBSTITUTE(ADDRESS(1,COLUMN(Table_Triggers[[#Headers],[Output Calculation]]),4),"1","")&amp;COLUMN()+1),"")</f>
        <v/>
      </c>
      <c r="AV21" t="str">
        <f ca="1">IF(INDIRECT("'Triggers'!"&amp;SUBSTITUTE(ADDRESS(1,COLUMN(Table_Triggers[[#Headers],[Output Calculation]]),4),"1","")&amp;COLUMN()+1)&lt;&gt;"",INDIRECT("'Triggers'!"&amp;SUBSTITUTE(ADDRESS(1,COLUMN(Table_Triggers[[#Headers],[Output Calculation]]),4),"1","")&amp;COLUMN()+1),"")</f>
        <v/>
      </c>
      <c r="AW21" t="str">
        <f ca="1">IF(INDIRECT("'Triggers'!"&amp;SUBSTITUTE(ADDRESS(1,COLUMN(Table_Triggers[[#Headers],[Output Calculation]]),4),"1","")&amp;COLUMN()+1)&lt;&gt;"",INDIRECT("'Triggers'!"&amp;SUBSTITUTE(ADDRESS(1,COLUMN(Table_Triggers[[#Headers],[Output Calculation]]),4),"1","")&amp;COLUMN()+1),"")</f>
        <v/>
      </c>
      <c r="AX21" t="str">
        <f ca="1">IF(INDIRECT("'Triggers'!"&amp;SUBSTITUTE(ADDRESS(1,COLUMN(Table_Triggers[[#Headers],[Output Calculation]]),4),"1","")&amp;COLUMN()+1)&lt;&gt;"",INDIRECT("'Triggers'!"&amp;SUBSTITUTE(ADDRESS(1,COLUMN(Table_Triggers[[#Headers],[Output Calculation]]),4),"1","")&amp;COLUMN()+1),"")</f>
        <v/>
      </c>
      <c r="AY21" t="str">
        <f ca="1">IF(INDIRECT("'Triggers'!"&amp;SUBSTITUTE(ADDRESS(1,COLUMN(Table_Triggers[[#Headers],[Output Calculation]]),4),"1","")&amp;COLUMN()+1)&lt;&gt;"",INDIRECT("'Triggers'!"&amp;SUBSTITUTE(ADDRESS(1,COLUMN(Table_Triggers[[#Headers],[Output Calculation]]),4),"1","")&amp;COLUMN()+1),"")</f>
        <v/>
      </c>
      <c r="AZ21" t="str">
        <f ca="1">IF(INDIRECT("'Triggers'!"&amp;SUBSTITUTE(ADDRESS(1,COLUMN(Table_Triggers[[#Headers],[Output Calculation]]),4),"1","")&amp;COLUMN()+1)&lt;&gt;"",INDIRECT("'Triggers'!"&amp;SUBSTITUTE(ADDRESS(1,COLUMN(Table_Triggers[[#Headers],[Output Calculation]]),4),"1","")&amp;COLUMN()+1),"")</f>
        <v/>
      </c>
      <c r="BA21" t="str">
        <f ca="1">IF(INDIRECT("'Triggers'!"&amp;SUBSTITUTE(ADDRESS(1,COLUMN(Table_Triggers[[#Headers],[Output Calculation]]),4),"1","")&amp;COLUMN()+1)&lt;&gt;"",INDIRECT("'Triggers'!"&amp;SUBSTITUTE(ADDRESS(1,COLUMN(Table_Triggers[[#Headers],[Output Calculation]]),4),"1","")&amp;COLUMN()+1),"")</f>
        <v/>
      </c>
      <c r="BB21" s="87" t="s">
        <v>610</v>
      </c>
    </row>
    <row r="22" spans="2:54" ht="21" customHeight="1">
      <c r="B22" s="2" t="s">
        <v>164</v>
      </c>
      <c r="C22" s="87" t="s">
        <v>621</v>
      </c>
      <c r="D22" t="e">
        <f ca="1" xml:space="preserve">
"""outputVersion"": 2,"&amp;
"""priceComponents"": {"&amp;
"""basePremium"": """&amp;TEXT(Table_Premium_Breakdown[[#Totals],[Base Premium]],"$#,##0.00")&amp;""","&amp;
"""ESL"": """&amp;TEXT(Table_Premium_Breakdown[[#Totals],[ESL]],"$#,##0.00")&amp;""","&amp;
"""premiumGST"": """&amp;TEXT(SUM(Totals!E8:E11),"$#,##0.00")&amp;""","&amp;
"""stampDutyACT"": """&amp;TEXT(Table_Premium_Breakdown[[#Totals],[SD ACT]],"$#,##0.00")&amp;""","&amp;
"""stampDutyNSW"": """&amp;TEXT(Table_Premium_Breakdown[[#Totals],[SD NSW]],"$#,##0.00")&amp;""","&amp;
"""stampDutyNT"": """&amp;TEXT(Table_Premium_Breakdown[[#Totals],[SD NT]],"$#,##0.00")&amp;""","&amp;
"""stampDutyQLD"": """&amp;TEXT(Table_Premium_Breakdown[[#Totals],[SD QLD]],"$#,##0.00")&amp;""","&amp;
"""stampDutySA"": """&amp;TEXT(Table_Premium_Breakdown[[#Totals],[SD SA]],"$#,##0.00")&amp;""","&amp;
"""stampDutyTAS"": """&amp;TEXT(Table_Premium_Breakdown[[#Totals],[SD TAS]],"$#,##0.00")&amp;""","&amp;
"""stampDutyVIC"": """&amp;TEXT(Table_Premium_Breakdown[[#Totals],[SD VIC]],"$#,##0.00")&amp;""","&amp;
"""stampDutyWA"": """&amp;TEXT(Table_Premium_Breakdown[[#Totals],[SD WA]],"$#,##0.00")&amp;""","&amp;
"""stampDutyTotal"": """&amp;TEXT(Table_Premium_Breakdown[[#Totals],[SD Total]],"$#,##0.00")&amp;""","&amp;
"""totalPremium"": """&amp;TEXT(SUM(Totals!P8:P11),"$#,##0.00")&amp;""","&amp;
"""commission"": """&amp;TEXT(Totals!C39,"$#,##0.00")&amp;""","&amp;
"""commissionGST"": """&amp;TEXT(Totals!C39*0.1,"$#,##0.00")&amp;""","&amp;
"""brokerFee"": """&amp;TEXT(Totals!O13,"$#,##0.00")&amp;""","&amp;
"""brokerFeeGST"": """&amp;TEXT(Totals!E13,"$#,##0.00")&amp;""","&amp;
"""underwriterFee"": """&amp;TEXT(Totals!O14,"$#,##0.00")&amp;""","&amp;
"""underwriterFeeGST"": """&amp;TEXT(Totals!E14,"$#,##0.00")&amp;""","&amp;
"""interest"": """&amp;TEXT(Table_Premium_Breakdown[[#Totals],[Interest]],"$#,##0.00")&amp;""","&amp;
"""merchantFees"": """&amp;TEXT(Table_Premium_Breakdown[[#Totals],[Merchant Fees]],"$#,##0.00")&amp;""","&amp;
"""transactionCosts"": """&amp;TEXT(Table_Premium_Breakdown[[#Totals],[Transaction Costs]],"$#,##0.00")&amp;""","&amp;
"""totalGST"": """&amp;TEXT(Table_Premium_Breakdown[[#Totals],[GST]],"$#,##0.00")&amp;""","&amp;
"""totalPayable"": """&amp;TEXT(Table_Premium_Breakdown[[#Totals],[Total]],"$#,##0.00")&amp;""","&amp;
"},"&amp;
"""instalments"": {"&amp;
"""instalmentsPerYear"": """&amp;Totals_Instalment_Yearly_Instalments&amp;""","&amp;
"""instalmentAmount"": """&amp;TEXT(Totals_Instalment_Instalment_Amount,"$#,##0.00")&amp;""""&amp;
"},"&amp;
"""premiumFundingProposal"": {"&amp;
"""amountFunded"": "&amp;Premium_Finance_Amount_Funded&amp;","&amp;
"""interestRate"": "&amp;Premium_Finance_Interest_Rate&amp;","&amp;
"""paymentFrequency"": """&amp;Premium_Finance_Payment_Frequency&amp;""","&amp;
"""numberOfInstalments"": "&amp;Premium_Finance_Number_Of_Instalments&amp;","&amp;
"""applicationFee"": "&amp;Premium_Finance_Application_Fee&amp;","&amp;
"""initialInstalmentAmount"": "&amp;Premium_Finance_Initial_Instalment_Amount&amp;","&amp;
"""regularInstalmentAmount"": "&amp;Premium_Finance_Regular_Instalment_Amount&amp;","&amp;
"}"</f>
        <v>#REF!</v>
      </c>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7" t="s">
        <v>612</v>
      </c>
    </row>
    <row r="27" spans="2:54" ht="21" customHeight="1">
      <c r="G27" s="165"/>
    </row>
  </sheetData>
  <pageMargins left="0.7" right="0.7" top="0.75" bottom="0.75" header="0.3" footer="0.3"/>
  <pageSetup paperSize="9" orientation="portrait" r:id="rId1"/>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D28"/>
  <sheetViews>
    <sheetView zoomScale="85" zoomScaleNormal="85" workbookViewId="0">
      <selection activeCell="B2" sqref="B2"/>
    </sheetView>
  </sheetViews>
  <sheetFormatPr defaultColWidth="9" defaultRowHeight="21" customHeight="1"/>
  <cols>
    <col min="1" max="1" width="9.140625" style="2" customWidth="1"/>
    <col min="2" max="2" width="42.140625" style="2" customWidth="1"/>
    <col min="3" max="5" width="32.7109375" style="2" customWidth="1"/>
    <col min="6" max="16384" width="9" style="2"/>
  </cols>
  <sheetData>
    <row r="2" spans="2:3" ht="47.25" thickBot="1">
      <c r="B2" s="54" t="s">
        <v>152</v>
      </c>
      <c r="C2" s="54"/>
    </row>
    <row r="4" spans="2:3" ht="29.25" thickBot="1">
      <c r="B4" s="3" t="s">
        <v>1337</v>
      </c>
      <c r="C4" s="3"/>
    </row>
    <row r="6" spans="2:3" ht="15">
      <c r="B6" t="s">
        <v>1341</v>
      </c>
      <c r="C6" t="s">
        <v>155</v>
      </c>
    </row>
    <row r="7" spans="2:3" ht="21" customHeight="1">
      <c r="B7" s="85">
        <v>0</v>
      </c>
      <c r="C7" s="85">
        <v>0</v>
      </c>
    </row>
    <row r="8" spans="2:3" ht="21" customHeight="1">
      <c r="B8" s="85">
        <v>2000000</v>
      </c>
      <c r="C8" s="85">
        <v>350</v>
      </c>
    </row>
    <row r="9" spans="2:3" ht="21" customHeight="1">
      <c r="B9" s="85">
        <v>5000000</v>
      </c>
      <c r="C9" s="85">
        <v>400</v>
      </c>
    </row>
    <row r="10" spans="2:3" ht="21" customHeight="1">
      <c r="B10" s="85">
        <v>10000000</v>
      </c>
      <c r="C10" s="85">
        <v>500</v>
      </c>
    </row>
    <row r="12" spans="2:3" ht="29.25" thickBot="1">
      <c r="B12" s="3" t="s">
        <v>821</v>
      </c>
      <c r="C12" s="3"/>
    </row>
    <row r="14" spans="2:3" ht="15">
      <c r="B14" s="1" t="s">
        <v>1341</v>
      </c>
      <c r="C14" s="1" t="s">
        <v>155</v>
      </c>
    </row>
    <row r="15" spans="2:3" ht="21" customHeight="1">
      <c r="B15" s="85">
        <v>0</v>
      </c>
      <c r="C15" s="85">
        <v>0</v>
      </c>
    </row>
    <row r="16" spans="2:3" ht="21" customHeight="1">
      <c r="B16" s="85">
        <v>1000</v>
      </c>
      <c r="C16" s="85">
        <v>100</v>
      </c>
    </row>
    <row r="17" spans="2:4" ht="21" customHeight="1">
      <c r="B17" s="85">
        <v>5000</v>
      </c>
      <c r="C17" s="85">
        <v>200</v>
      </c>
    </row>
    <row r="18" spans="2:4" ht="21" customHeight="1">
      <c r="B18" s="85">
        <v>8000</v>
      </c>
      <c r="C18" s="85">
        <v>350</v>
      </c>
    </row>
    <row r="19" spans="2:4" ht="21" customHeight="1">
      <c r="B19" s="185">
        <v>12000</v>
      </c>
      <c r="C19" s="185">
        <v>500</v>
      </c>
    </row>
    <row r="21" spans="2:4" ht="29.25" thickBot="1">
      <c r="B21" s="3" t="s">
        <v>1354</v>
      </c>
      <c r="C21" s="3"/>
    </row>
    <row r="23" spans="2:4" ht="15">
      <c r="B23" s="146" t="s">
        <v>1</v>
      </c>
      <c r="C23" t="s">
        <v>6</v>
      </c>
    </row>
    <row r="24" spans="2:4" ht="21" customHeight="1">
      <c r="B24" t="s">
        <v>1342</v>
      </c>
      <c r="C24" s="188"/>
      <c r="D24" s="145" t="s">
        <v>1344</v>
      </c>
    </row>
    <row r="25" spans="2:4" ht="21" customHeight="1">
      <c r="B25" t="s">
        <v>1343</v>
      </c>
      <c r="C25" s="188"/>
      <c r="D25" s="145" t="s">
        <v>1345</v>
      </c>
    </row>
    <row r="26" spans="2:4" ht="21" customHeight="1">
      <c r="B26" t="s">
        <v>1355</v>
      </c>
      <c r="C26" s="188" t="s">
        <v>1336</v>
      </c>
    </row>
    <row r="27" spans="2:4" ht="21" customHeight="1">
      <c r="B27" t="s">
        <v>1356</v>
      </c>
      <c r="C27" s="188" t="s">
        <v>1352</v>
      </c>
    </row>
    <row r="28" spans="2:4" ht="21" customHeight="1">
      <c r="B28" t="s">
        <v>1357</v>
      </c>
      <c r="C28" s="188" t="s">
        <v>1301</v>
      </c>
    </row>
  </sheetData>
  <pageMargins left="0.69930555555555596" right="0.69930555555555596" top="0.75" bottom="0.75" header="0.3" footer="0.3"/>
  <pageSetup paperSize="9" orientation="portrait" horizontalDpi="1200" verticalDpi="1200" r:id="rId1"/>
  <tableParts count="3">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34D0C-C02E-4CCC-BED2-BFEC5820343E}">
  <dimension ref="B2:I27"/>
  <sheetViews>
    <sheetView tabSelected="1" zoomScale="85" zoomScaleNormal="85" workbookViewId="0">
      <selection activeCell="B2" sqref="B2"/>
    </sheetView>
  </sheetViews>
  <sheetFormatPr defaultColWidth="9" defaultRowHeight="21" customHeight="1"/>
  <cols>
    <col min="1" max="1" width="9.140625" style="2" customWidth="1"/>
    <col min="2" max="2" width="42.140625" style="2" customWidth="1"/>
    <col min="3" max="5" width="32.7109375" style="2" customWidth="1"/>
    <col min="6" max="8" width="9" style="2"/>
    <col min="9" max="9" width="10.5703125" style="2" bestFit="1" customWidth="1"/>
    <col min="10" max="16384" width="9" style="2"/>
  </cols>
  <sheetData>
    <row r="2" spans="2:9" ht="47.25" thickBot="1">
      <c r="B2" s="54" t="s">
        <v>1112</v>
      </c>
      <c r="C2" s="54"/>
      <c r="D2" s="54"/>
      <c r="E2" s="54"/>
    </row>
    <row r="4" spans="2:9" ht="29.25" thickBot="1">
      <c r="B4" s="3" t="s">
        <v>1113</v>
      </c>
      <c r="C4" s="3"/>
      <c r="D4" s="3"/>
      <c r="E4" s="3"/>
    </row>
    <row r="6" spans="2:9" ht="15">
      <c r="B6" s="1" t="s">
        <v>1114</v>
      </c>
      <c r="C6" s="1" t="s">
        <v>1115</v>
      </c>
      <c r="D6" s="1" t="s">
        <v>1116</v>
      </c>
      <c r="E6" s="1" t="s">
        <v>1117</v>
      </c>
    </row>
    <row r="7" spans="2:9" ht="21" customHeight="1">
      <c r="B7" s="85">
        <v>0</v>
      </c>
      <c r="C7" s="85">
        <v>1000</v>
      </c>
      <c r="D7" s="157">
        <v>8.8999999999999996E-2</v>
      </c>
      <c r="E7" s="85">
        <v>60</v>
      </c>
    </row>
    <row r="8" spans="2:9" ht="21" customHeight="1">
      <c r="B8" s="85">
        <v>1000</v>
      </c>
      <c r="C8" s="85">
        <v>2000</v>
      </c>
      <c r="D8" s="157">
        <v>8.8999999999999996E-2</v>
      </c>
      <c r="E8" s="85">
        <v>60</v>
      </c>
      <c r="I8" s="159"/>
    </row>
    <row r="9" spans="2:9" ht="21" customHeight="1">
      <c r="B9" s="85">
        <v>2000</v>
      </c>
      <c r="C9" s="85">
        <v>4000</v>
      </c>
      <c r="D9" s="157">
        <v>8.8499999999999995E-2</v>
      </c>
      <c r="E9" s="85">
        <v>60</v>
      </c>
    </row>
    <row r="10" spans="2:9" ht="21" customHeight="1">
      <c r="B10" s="85">
        <v>4000</v>
      </c>
      <c r="C10" s="85">
        <v>6000</v>
      </c>
      <c r="D10" s="157">
        <v>8.8499999999999995E-2</v>
      </c>
      <c r="E10" s="85">
        <v>60</v>
      </c>
    </row>
    <row r="11" spans="2:9" ht="21" customHeight="1">
      <c r="B11" s="85">
        <v>6000</v>
      </c>
      <c r="C11" s="85">
        <v>8000</v>
      </c>
      <c r="D11" s="157">
        <v>8.8499999999999995E-2</v>
      </c>
      <c r="E11" s="85">
        <v>60</v>
      </c>
    </row>
    <row r="12" spans="2:9" ht="21" customHeight="1">
      <c r="B12" s="85">
        <v>8000</v>
      </c>
      <c r="C12" s="85">
        <v>10000</v>
      </c>
      <c r="D12" s="157">
        <v>8.8499999999999995E-2</v>
      </c>
      <c r="E12" s="85">
        <v>60</v>
      </c>
    </row>
    <row r="13" spans="2:9" ht="21" customHeight="1">
      <c r="B13" s="85">
        <v>10000</v>
      </c>
      <c r="C13" s="85">
        <v>12500</v>
      </c>
      <c r="D13" s="157">
        <v>7.4999999999999997E-2</v>
      </c>
      <c r="E13" s="85">
        <v>60</v>
      </c>
    </row>
    <row r="14" spans="2:9" ht="21" customHeight="1">
      <c r="B14" s="85">
        <v>12500</v>
      </c>
      <c r="C14" s="85">
        <v>15000</v>
      </c>
      <c r="D14" s="157">
        <v>7.4999999999999997E-2</v>
      </c>
      <c r="E14" s="85">
        <v>60</v>
      </c>
    </row>
    <row r="15" spans="2:9" ht="21" customHeight="1">
      <c r="B15" s="85">
        <v>15000</v>
      </c>
      <c r="C15" s="85">
        <v>20000</v>
      </c>
      <c r="D15" s="157">
        <v>7.4999999999999997E-2</v>
      </c>
      <c r="E15" s="85">
        <v>60</v>
      </c>
    </row>
    <row r="16" spans="2:9" ht="21" customHeight="1">
      <c r="B16" s="85">
        <v>20000</v>
      </c>
      <c r="C16" s="85">
        <v>25000</v>
      </c>
      <c r="D16" s="157">
        <v>7.4999999999999997E-2</v>
      </c>
      <c r="E16" s="85">
        <v>60</v>
      </c>
    </row>
    <row r="17" spans="2:5" ht="21" customHeight="1">
      <c r="B17" s="85">
        <v>25000</v>
      </c>
      <c r="C17" s="85">
        <v>30000</v>
      </c>
      <c r="D17" s="157">
        <v>7.4499999999999997E-2</v>
      </c>
      <c r="E17" s="85">
        <v>60</v>
      </c>
    </row>
    <row r="18" spans="2:5" ht="21" customHeight="1">
      <c r="B18" s="85">
        <v>30000</v>
      </c>
      <c r="C18" s="85">
        <v>35000</v>
      </c>
      <c r="D18" s="157">
        <v>7.4499999999999997E-2</v>
      </c>
      <c r="E18" s="85">
        <v>60</v>
      </c>
    </row>
    <row r="19" spans="2:5" ht="21" customHeight="1">
      <c r="B19" s="85">
        <v>35000</v>
      </c>
      <c r="C19" s="85">
        <v>40000</v>
      </c>
      <c r="D19" s="157">
        <v>7.4499999999999997E-2</v>
      </c>
      <c r="E19" s="85">
        <v>60</v>
      </c>
    </row>
    <row r="20" spans="2:5" ht="21" customHeight="1">
      <c r="B20" s="85">
        <v>40000</v>
      </c>
      <c r="C20" s="85">
        <v>45000</v>
      </c>
      <c r="D20" s="157">
        <v>7.3999999999999996E-2</v>
      </c>
      <c r="E20" s="85">
        <v>60</v>
      </c>
    </row>
    <row r="21" spans="2:5" ht="21" customHeight="1">
      <c r="B21" s="85">
        <v>45000</v>
      </c>
      <c r="C21" s="85">
        <v>50000</v>
      </c>
      <c r="D21" s="157">
        <v>7.3999999999999996E-2</v>
      </c>
      <c r="E21" s="85">
        <v>60</v>
      </c>
    </row>
    <row r="22" spans="2:5" ht="21" customHeight="1">
      <c r="B22" s="85">
        <v>50000</v>
      </c>
      <c r="C22" s="85">
        <v>75000</v>
      </c>
      <c r="D22" s="157">
        <v>7.1499999999999994E-2</v>
      </c>
      <c r="E22" s="85">
        <v>60</v>
      </c>
    </row>
    <row r="23" spans="2:5" ht="21" customHeight="1">
      <c r="B23" s="85">
        <v>75000</v>
      </c>
      <c r="C23" s="85">
        <v>10000</v>
      </c>
      <c r="D23" s="157">
        <v>7.1499999999999994E-2</v>
      </c>
      <c r="E23" s="85">
        <v>60</v>
      </c>
    </row>
    <row r="24" spans="2:5" ht="21" customHeight="1">
      <c r="B24" s="85">
        <v>10000</v>
      </c>
      <c r="C24" s="85">
        <v>250000</v>
      </c>
      <c r="D24" s="157">
        <v>6.25E-2</v>
      </c>
      <c r="E24" s="85">
        <v>60</v>
      </c>
    </row>
    <row r="25" spans="2:5" ht="21" customHeight="1">
      <c r="B25" s="85">
        <v>250000</v>
      </c>
      <c r="C25" s="85">
        <v>500000</v>
      </c>
      <c r="D25" s="157">
        <v>6.2E-2</v>
      </c>
      <c r="E25" s="85">
        <v>60</v>
      </c>
    </row>
    <row r="26" spans="2:5" ht="21" customHeight="1">
      <c r="B26" s="85">
        <v>500000</v>
      </c>
      <c r="C26" s="85">
        <v>1000000</v>
      </c>
      <c r="D26" s="157">
        <v>6.0999999999999999E-2</v>
      </c>
      <c r="E26" s="85">
        <v>60</v>
      </c>
    </row>
    <row r="27" spans="2:5" ht="21" customHeight="1">
      <c r="B27" s="85">
        <v>1000000</v>
      </c>
      <c r="C27" s="85">
        <v>999999999999999</v>
      </c>
      <c r="D27" s="157">
        <v>5.8999999999999997E-2</v>
      </c>
      <c r="E27" s="85">
        <v>60</v>
      </c>
    </row>
  </sheetData>
  <pageMargins left="0.69930555555555596" right="0.69930555555555596"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74</vt:i4>
      </vt:variant>
    </vt:vector>
  </HeadingPairs>
  <TitlesOfParts>
    <vt:vector size="90" baseType="lpstr">
      <vt:lpstr>Question Sets</vt:lpstr>
      <vt:lpstr>Repeating Question Sets</vt:lpstr>
      <vt:lpstr>Question Options</vt:lpstr>
      <vt:lpstr>Triggers</vt:lpstr>
      <vt:lpstr>Risk 1</vt:lpstr>
      <vt:lpstr>Statutory Rates</vt:lpstr>
      <vt:lpstr>Payments</vt:lpstr>
      <vt:lpstr>Totals</vt:lpstr>
      <vt:lpstr>Settings</vt:lpstr>
      <vt:lpstr>Styles</vt:lpstr>
      <vt:lpstr>Text</vt:lpstr>
      <vt:lpstr>Drop Downs</vt:lpstr>
      <vt:lpstr>Policy</vt:lpstr>
      <vt:lpstr>Outputs</vt:lpstr>
      <vt:lpstr>Rating Factors</vt:lpstr>
      <vt:lpstr>IQumulate</vt:lpstr>
      <vt:lpstr>Colour_Accent_1</vt:lpstr>
      <vt:lpstr>Colour_Accent_2</vt:lpstr>
      <vt:lpstr>Colour_Background_1</vt:lpstr>
      <vt:lpstr>Colour_Background_2</vt:lpstr>
      <vt:lpstr>Colour_Background_3</vt:lpstr>
      <vt:lpstr>Colour_Borders</vt:lpstr>
      <vt:lpstr>Colour_Decline</vt:lpstr>
      <vt:lpstr>Colour_Endorsement</vt:lpstr>
      <vt:lpstr>Colour_Foreground_1</vt:lpstr>
      <vt:lpstr>Colour_Foreground_2</vt:lpstr>
      <vt:lpstr>Colour_Review</vt:lpstr>
      <vt:lpstr>Payment_Methods_Direct_Default</vt:lpstr>
      <vt:lpstr>Payment_Methods_Direct_Enabled</vt:lpstr>
      <vt:lpstr>Payment_Methods_Direct_Merchant_Fee</vt:lpstr>
      <vt:lpstr>Payment_Methods_Direct_Transaction_Fee</vt:lpstr>
      <vt:lpstr>Payment_Methods_Funded_Default</vt:lpstr>
      <vt:lpstr>Payment_Methods_Funded_Enabled</vt:lpstr>
      <vt:lpstr>Payment_Methods_Funded_Merchant_Fee</vt:lpstr>
      <vt:lpstr>Payment_Methods_Funded_Transaction_Fee</vt:lpstr>
      <vt:lpstr>Payment_Option_Annual</vt:lpstr>
      <vt:lpstr>Payment_Option_Fortnightly</vt:lpstr>
      <vt:lpstr>Payment_Option_Monthly</vt:lpstr>
      <vt:lpstr>Payment_Option_Weekly</vt:lpstr>
      <vt:lpstr>Payment_Options_Default</vt:lpstr>
      <vt:lpstr>Payment_Options_Direct_Interest_Rate</vt:lpstr>
      <vt:lpstr>Payment_Options_Direct_Once_Off_Fee</vt:lpstr>
      <vt:lpstr>Payment_Options_Direct_Per_Instalment_Fee</vt:lpstr>
      <vt:lpstr>Payment_Options_Funded_Interest_Rate</vt:lpstr>
      <vt:lpstr>Payment_Options_Funded_Once_Off_Fee</vt:lpstr>
      <vt:lpstr>Payment_Options_Funded_Per_Instalment_Fee</vt:lpstr>
      <vt:lpstr>Payment_Options_Number_Of_Instalments</vt:lpstr>
      <vt:lpstr>Payment_Options_Type</vt:lpstr>
      <vt:lpstr>Premium_Finance_Amount_Funded</vt:lpstr>
      <vt:lpstr>Premium_Finance_Application_Fee</vt:lpstr>
      <vt:lpstr>Premium_Finance_Initial_Instalment_Amount</vt:lpstr>
      <vt:lpstr>Premium_Finance_Interest_Rate</vt:lpstr>
      <vt:lpstr>Premium_Finance_Number_Of_Instalments</vt:lpstr>
      <vt:lpstr>Premium_Finance_Payment_Frequency</vt:lpstr>
      <vt:lpstr>Premium_Finance_Regular_Instalment_Amount</vt:lpstr>
      <vt:lpstr>Repeating_Question_Sets_Values</vt:lpstr>
      <vt:lpstr>Risk_1_ESL</vt:lpstr>
      <vt:lpstr>Risk_1_Name</vt:lpstr>
      <vt:lpstr>Risk_1_Prefix</vt:lpstr>
      <vt:lpstr>Risk_1_Type</vt:lpstr>
      <vt:lpstr>Select_Bootstrap_Columns</vt:lpstr>
      <vt:lpstr>Select_Data_Type</vt:lpstr>
      <vt:lpstr>IQumulate!Select_ESL_Eligibility</vt:lpstr>
      <vt:lpstr>Select_ESL_Eligibility</vt:lpstr>
      <vt:lpstr>Select_Payment_Methods</vt:lpstr>
      <vt:lpstr>Select_Payment_Options</vt:lpstr>
      <vt:lpstr>Select_Repeating_Data_Type</vt:lpstr>
      <vt:lpstr>Select_Risk_Type</vt:lpstr>
      <vt:lpstr>Select_Yes_No</vt:lpstr>
      <vt:lpstr>Settings_Financial_Broker_Fee_Once_Off</vt:lpstr>
      <vt:lpstr>Settings_Financial_Broker_Fee_Premium_Percent</vt:lpstr>
      <vt:lpstr>Settings_Financial_Commission_Rate</vt:lpstr>
      <vt:lpstr>Settings_Financial_Underwriter_Fee_Once_Off</vt:lpstr>
      <vt:lpstr>Settings_Financial_Underwriter_Fee_Premium_Percent</vt:lpstr>
      <vt:lpstr>Settings_Merchant_Fee_Rounding_Method</vt:lpstr>
      <vt:lpstr>settings_organisation_name</vt:lpstr>
      <vt:lpstr>Settings_Styling_Font_Body_Text</vt:lpstr>
      <vt:lpstr>Settings_Styling_Font_Headings</vt:lpstr>
      <vt:lpstr>Settings_Styling_Font_Labels</vt:lpstr>
      <vt:lpstr>Settings_Styling_Font_Weight_Body_Text</vt:lpstr>
      <vt:lpstr>Settings_Styling_Font_Weight_Headings</vt:lpstr>
      <vt:lpstr>Settings_Styling_Font_Weight_Labels</vt:lpstr>
      <vt:lpstr>Settings_Styling_Other_Default_Border_Radius</vt:lpstr>
      <vt:lpstr>Settings_Styling_Other_Sidebar_Width</vt:lpstr>
      <vt:lpstr>Settings_Styling_Other_Small_Device_Margin</vt:lpstr>
      <vt:lpstr>Settings_Styling_Other_Tooltip_Panel_Background_Colour</vt:lpstr>
      <vt:lpstr>Settings_Styling_Other_Tooltip_Panel_Border</vt:lpstr>
      <vt:lpstr>Settings_Styling_Sidebar_Header_Background_Colour</vt:lpstr>
      <vt:lpstr>Totals_Instalment_Instalment_Amount</vt:lpstr>
      <vt:lpstr>Totals_Instalment_Yearly_Instalments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John Gamble</cp:lastModifiedBy>
  <cp:revision/>
  <dcterms:created xsi:type="dcterms:W3CDTF">2016-05-31T05:49:00Z</dcterms:created>
  <dcterms:modified xsi:type="dcterms:W3CDTF">2023-08-25T23:40:18Z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