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Gene Rivera\Aptiture\uBind Platform - UBindProduction\Development\deposit-assure\concierge\"/>
    </mc:Choice>
  </mc:AlternateContent>
  <xr:revisionPtr revIDLastSave="93" documentId="10_ncr:100000_{A4DC3C7C-BF9F-4525-8E2E-214D61012BC8}" xr6:coauthVersionLast="36" xr6:coauthVersionMax="43" xr10:uidLastSave="{C772A28E-84CE-4CDF-9536-EAD82ED33959}"/>
  <bookViews>
    <workbookView xWindow="0" yWindow="0" windowWidth="38400" windowHeight="14616" tabRatio="80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Factors" sheetId="2" r:id="rId16"/>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Sets'!$AM$78</definedName>
    <definedName name="Input_Payment_Option">'Question Sets'!$AM$75</definedName>
    <definedName name="mobile_animals_in_transit_premium">'Rating Factors'!$C$23</definedName>
    <definedName name="mobile_staff_covered_under_base_PL_premium">'Rating Factors'!$C$22</definedName>
    <definedName name="mobile_tools_premium">'Rating Factors'!$C$25</definedName>
    <definedName name="mobile_tools_sum_insured">'Rating Factors'!$C$27</definedName>
    <definedName name="mobile_trailers_premium">'Rating Factors'!$C$24</definedName>
    <definedName name="mobile_trailers_sum_insured">'Rating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1'!$J$25</definedName>
    <definedName name="Risk_1_Name">'Risk 1'!$J$7</definedName>
    <definedName name="Risk_1_Prefix">'Risk 1'!$J$8</definedName>
    <definedName name="Risk_1_Type">'Risk 1'!$J$24</definedName>
    <definedName name="Risk_2_ESL">'Risk 2'!$J$25</definedName>
    <definedName name="Risk_2_Name">'Risk 2'!$J$7</definedName>
    <definedName name="Risk_2_Prefix">'Risk 2'!$J$8</definedName>
    <definedName name="Risk_2_Type">'Risk 2'!$J$24</definedName>
    <definedName name="Select_Bootstrap_Columns">'Drop Downs'!$B$30:$B$41</definedName>
    <definedName name="Select_Data_Type">'Drop Downs'!$B$7:$B$23</definedName>
    <definedName name="Select_ESL_Eligibility">Table_ESL[Value]</definedName>
    <definedName name="Select_Field_Type_By_Data_Type">OFFSET(Table_Data_Type_Field_Types[], MATCH(INDIRECT(SUBSTITUTE(ADDRESS(1,COLUMN()-1,4),"1","")&amp;ROW()), Select_Data_Type,0)-1, 3, 1, COUNTIF(OFFSET(Table_Data_Type_Field_Types[], MATCH(INDIRECT(SUBSTITUTE(ADDRESS(1,COLUMN()-1,4),"1","")&amp;ROW()), Select_Data_Type,0)-1, 3, 1, 7),"*"))</definedName>
    <definedName name="Select_Input_Type">'Drop Downs'!#REF!</definedName>
    <definedName name="Select_Payment_Methods">'Drop Downs'!$B$52:$B$54</definedName>
    <definedName name="Select_Payment_Options">'Drop Downs'!$B$47:$B$50</definedName>
    <definedName name="Select_Rating_Factor">'Question Sets'!$B$19:$B$19</definedName>
    <definedName name="Select_Repeating_Data_Type">'Drop Downs'!$D$7:$D$23</definedName>
    <definedName name="Select_Risk_Type">Table_Risk_Types[Value]</definedName>
    <definedName name="Select_Yes_No">'Drop Downs'!$B$44:$B$45</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Styles!$R$83</definedName>
    <definedName name="Settings_Styling_Other_Tooltip_Panel_Border">Styles!$U$83</definedName>
    <definedName name="Settings_Styling_Sidebar_Header_Background_Colour">Styles!$R$101</definedName>
    <definedName name="Totals_Instalment_Instalment_Amount">Totals!$C$23</definedName>
    <definedName name="Totals_Instalment_Yearly_Instalments">Totals!$C$22</definedName>
  </definedNames>
  <calcPr calcId="191028" calcMode="autoNoTable"/>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33" i="15" l="1"/>
  <c r="BL33" i="15" s="1"/>
  <c r="F33" i="15"/>
  <c r="AM33" i="15"/>
  <c r="AY33" i="15" s="1"/>
  <c r="AZ33" i="15" s="1"/>
  <c r="BA33" i="15"/>
  <c r="BD33" i="15" a="1"/>
  <c r="BD33" i="15" s="1"/>
  <c r="BG33" i="15" s="1"/>
  <c r="BF33" i="15"/>
  <c r="BE33" i="15"/>
  <c r="BN33" i="15"/>
  <c r="BO33" i="15"/>
  <c r="BQ33" i="15"/>
  <c r="E32" i="15"/>
  <c r="F32" i="15"/>
  <c r="AM32" i="15"/>
  <c r="AY32" i="15"/>
  <c r="AZ32" i="15" s="1"/>
  <c r="BA32" i="15"/>
  <c r="BD32" i="15" a="1"/>
  <c r="BD32" i="15" s="1"/>
  <c r="BG32" i="15" s="1"/>
  <c r="BH32" i="15" s="1"/>
  <c r="BI32" i="15" s="1"/>
  <c r="BF32" i="15"/>
  <c r="BE32" i="15"/>
  <c r="BL32" i="15"/>
  <c r="BN32" i="15"/>
  <c r="BO32" i="15"/>
  <c r="BQ32" i="15"/>
  <c r="BR32" i="15"/>
  <c r="BR33" i="15"/>
  <c r="AO33" i="15"/>
  <c r="AO32" i="15"/>
  <c r="E8" i="15"/>
  <c r="BL8" i="15" s="1"/>
  <c r="F8" i="15"/>
  <c r="AM8" i="15"/>
  <c r="AO8" i="15" s="1"/>
  <c r="BR8" i="15"/>
  <c r="BA8" i="15"/>
  <c r="BD8" i="15" a="1"/>
  <c r="BD8" i="15" s="1"/>
  <c r="BG8" i="15" s="1"/>
  <c r="BE8" i="15"/>
  <c r="BF8" i="15"/>
  <c r="BN8" i="15"/>
  <c r="BO8" i="15"/>
  <c r="BQ8" i="15"/>
  <c r="E9" i="15"/>
  <c r="BL9" i="15" s="1"/>
  <c r="F9" i="15"/>
  <c r="AM9" i="15"/>
  <c r="BR9" i="15"/>
  <c r="BA9" i="15"/>
  <c r="BD9" i="15" a="1"/>
  <c r="BD9" i="15" s="1"/>
  <c r="BG9" i="15" s="1"/>
  <c r="BH9" i="15" s="1"/>
  <c r="BI9" i="15" s="1"/>
  <c r="BE9" i="15"/>
  <c r="BF9" i="15"/>
  <c r="BN9" i="15"/>
  <c r="BO9" i="15"/>
  <c r="BQ9" i="15"/>
  <c r="AY9" i="15"/>
  <c r="AZ9" i="15" s="1"/>
  <c r="AO9" i="15"/>
  <c r="BQ15" i="15"/>
  <c r="BO15" i="15"/>
  <c r="BN15" i="15"/>
  <c r="BF15" i="15"/>
  <c r="BE15" i="15"/>
  <c r="BD15" i="15" a="1"/>
  <c r="BD15" i="15" s="1"/>
  <c r="BG15" i="15" s="1"/>
  <c r="BH15" i="15" s="1"/>
  <c r="BI15" i="15" s="1"/>
  <c r="BA15" i="15"/>
  <c r="AM15" i="15"/>
  <c r="BR15" i="15"/>
  <c r="F15" i="15"/>
  <c r="E15" i="15"/>
  <c r="BL15" i="15"/>
  <c r="BQ14" i="15"/>
  <c r="BO14" i="15"/>
  <c r="BN14" i="15"/>
  <c r="BF14" i="15"/>
  <c r="BE14" i="15"/>
  <c r="BD14" i="15" a="1"/>
  <c r="BD14" i="15" s="1"/>
  <c r="BG14" i="15" s="1"/>
  <c r="BH14" i="15" s="1"/>
  <c r="BI14" i="15" s="1"/>
  <c r="BA14" i="15"/>
  <c r="AM14" i="15"/>
  <c r="AY14" i="15"/>
  <c r="AZ14" i="15"/>
  <c r="F14" i="15"/>
  <c r="E14" i="15"/>
  <c r="BQ13" i="15"/>
  <c r="BO13" i="15"/>
  <c r="BN13" i="15"/>
  <c r="BF13" i="15"/>
  <c r="BE13" i="15"/>
  <c r="BD13" i="15" a="1"/>
  <c r="BD13" i="15" s="1"/>
  <c r="BG13" i="15" s="1"/>
  <c r="BH13" i="15" s="1"/>
  <c r="BI13" i="15" s="1"/>
  <c r="BA13" i="15"/>
  <c r="AM13" i="15"/>
  <c r="AO13" i="15" s="1"/>
  <c r="F13" i="15"/>
  <c r="E13" i="15"/>
  <c r="BL13" i="15" s="1"/>
  <c r="BQ12" i="15"/>
  <c r="BO12" i="15"/>
  <c r="BN12" i="15"/>
  <c r="BF12" i="15"/>
  <c r="BE12" i="15"/>
  <c r="BD12" i="15" a="1"/>
  <c r="BD12" i="15" s="1"/>
  <c r="BG12" i="15" s="1"/>
  <c r="BA12" i="15"/>
  <c r="AM12" i="15"/>
  <c r="BR12" i="15"/>
  <c r="F12" i="15"/>
  <c r="E12" i="15"/>
  <c r="BL12" i="15"/>
  <c r="BQ31" i="15"/>
  <c r="BO31" i="15"/>
  <c r="BN31" i="15"/>
  <c r="BF31" i="15"/>
  <c r="BE31" i="15"/>
  <c r="BD31" i="15" a="1"/>
  <c r="BD31" i="15" s="1"/>
  <c r="BG31" i="15" s="1"/>
  <c r="BH31" i="15" s="1"/>
  <c r="BI31" i="15" s="1"/>
  <c r="BA31" i="15"/>
  <c r="AM31" i="15"/>
  <c r="AY31" i="15"/>
  <c r="AZ31" i="15"/>
  <c r="F31" i="15"/>
  <c r="E31" i="15"/>
  <c r="BQ30" i="15"/>
  <c r="BO30" i="15"/>
  <c r="BN30" i="15"/>
  <c r="BF30" i="15"/>
  <c r="BE30" i="15"/>
  <c r="BD30" i="15" a="1"/>
  <c r="BD30" i="15" s="1"/>
  <c r="BG30" i="15" s="1"/>
  <c r="BH30" i="15" s="1"/>
  <c r="BI30" i="15" s="1"/>
  <c r="BA30" i="15"/>
  <c r="AM30" i="15"/>
  <c r="BR30" i="15" s="1"/>
  <c r="F30" i="15"/>
  <c r="E30" i="15"/>
  <c r="BQ7" i="15"/>
  <c r="BO7" i="15"/>
  <c r="BN7" i="15"/>
  <c r="BF7" i="15"/>
  <c r="BE7" i="15"/>
  <c r="BD7" i="15" a="1"/>
  <c r="BD7" i="15" s="1"/>
  <c r="BG7" i="15" s="1"/>
  <c r="BA7" i="15"/>
  <c r="AM7" i="15"/>
  <c r="AY7" i="15"/>
  <c r="AZ7" i="15" s="1"/>
  <c r="F7" i="15"/>
  <c r="E7" i="15"/>
  <c r="AO15" i="15"/>
  <c r="AY15" i="15"/>
  <c r="AZ15" i="15"/>
  <c r="AO12" i="15"/>
  <c r="BL14" i="15"/>
  <c r="BR14" i="15"/>
  <c r="AY12" i="15"/>
  <c r="AZ12" i="15"/>
  <c r="AO14" i="15"/>
  <c r="BR31" i="15"/>
  <c r="BL30" i="15"/>
  <c r="BL31" i="15"/>
  <c r="AO31" i="15"/>
  <c r="BR7" i="15"/>
  <c r="BL7" i="15"/>
  <c r="AO7" i="15"/>
  <c r="E89" i="15"/>
  <c r="BL89" i="15"/>
  <c r="F89" i="15"/>
  <c r="AM89" i="15"/>
  <c r="AO89" i="15" s="1"/>
  <c r="AY89" i="15"/>
  <c r="AZ89" i="15" s="1"/>
  <c r="BA89" i="15"/>
  <c r="BD89" i="15" a="1"/>
  <c r="BD89" i="15" s="1"/>
  <c r="BG89" i="15" s="1"/>
  <c r="BH89" i="15" s="1"/>
  <c r="BI89" i="15" s="1"/>
  <c r="BE89" i="15"/>
  <c r="BF89" i="15"/>
  <c r="BN89" i="15"/>
  <c r="BO89" i="15"/>
  <c r="BQ89" i="15"/>
  <c r="E88" i="15"/>
  <c r="BL88" i="15"/>
  <c r="F88" i="15"/>
  <c r="AM88" i="15"/>
  <c r="AY88" i="15"/>
  <c r="AZ88" i="15" s="1"/>
  <c r="BA88" i="15"/>
  <c r="BD88" i="15" a="1"/>
  <c r="BD88" i="15" s="1"/>
  <c r="BG88" i="15" s="1"/>
  <c r="BE88" i="15"/>
  <c r="BF88" i="15"/>
  <c r="BN88" i="15"/>
  <c r="BO88" i="15"/>
  <c r="BQ88" i="15"/>
  <c r="BQ10" i="15"/>
  <c r="BO10" i="15"/>
  <c r="BN10" i="15"/>
  <c r="BF10" i="15"/>
  <c r="BE10" i="15"/>
  <c r="BD10" i="15" a="1"/>
  <c r="BD10" i="15" s="1"/>
  <c r="BG10" i="15" s="1"/>
  <c r="BA10" i="15"/>
  <c r="AM10" i="15"/>
  <c r="AO10" i="15" s="1"/>
  <c r="AY10" i="15"/>
  <c r="AZ10" i="15" s="1"/>
  <c r="F10" i="15"/>
  <c r="E10" i="15"/>
  <c r="BR88" i="15"/>
  <c r="BR89" i="15"/>
  <c r="AO88" i="15"/>
  <c r="BR10" i="15"/>
  <c r="BL10" i="15"/>
  <c r="BQ11" i="15"/>
  <c r="BO11" i="15"/>
  <c r="BN11" i="15"/>
  <c r="BF11" i="15"/>
  <c r="BE11" i="15"/>
  <c r="BA11" i="15"/>
  <c r="AM11" i="15"/>
  <c r="AY11" i="15"/>
  <c r="AZ11" i="15" s="1"/>
  <c r="F11" i="15"/>
  <c r="E11" i="15"/>
  <c r="E6" i="15"/>
  <c r="F6" i="15"/>
  <c r="AM6" i="15"/>
  <c r="AY6" i="15" s="1"/>
  <c r="AZ6" i="15" s="1"/>
  <c r="AO6" i="15"/>
  <c r="BA6" i="15"/>
  <c r="BD6" i="15" a="1"/>
  <c r="BD6" i="15" s="1"/>
  <c r="BE6" i="15"/>
  <c r="BF6" i="15"/>
  <c r="BG6" i="15"/>
  <c r="BH6" i="15"/>
  <c r="BI6" i="15"/>
  <c r="BL6" i="15"/>
  <c r="BN6" i="15"/>
  <c r="BO6" i="15"/>
  <c r="BQ6" i="15"/>
  <c r="BR6" i="15"/>
  <c r="BR5" i="15"/>
  <c r="BQ5" i="15"/>
  <c r="BP5" i="15"/>
  <c r="BO5" i="15"/>
  <c r="BN5" i="15"/>
  <c r="BL5" i="15"/>
  <c r="BH5" i="15"/>
  <c r="BI5" i="15"/>
  <c r="BG5" i="15"/>
  <c r="BF5" i="15"/>
  <c r="BE5" i="15"/>
  <c r="BD5" i="15" a="1"/>
  <c r="BD5" i="15" s="1"/>
  <c r="BC5" i="15"/>
  <c r="BB5" i="15"/>
  <c r="BA5" i="15"/>
  <c r="AO5" i="15"/>
  <c r="AM5" i="15"/>
  <c r="AY5" i="15"/>
  <c r="AZ5" i="15"/>
  <c r="F5" i="15"/>
  <c r="E5" i="15"/>
  <c r="D5" i="15"/>
  <c r="BL11" i="15"/>
  <c r="BR11" i="15"/>
  <c r="AO11" i="15"/>
  <c r="BQ29" i="15"/>
  <c r="BO29" i="15"/>
  <c r="BN29" i="15"/>
  <c r="BF29" i="15"/>
  <c r="BE29" i="15"/>
  <c r="BD29" i="15" a="1"/>
  <c r="BD29" i="15" s="1"/>
  <c r="BG29" i="15" s="1"/>
  <c r="BA29" i="15"/>
  <c r="AM29" i="15"/>
  <c r="AO29" i="15" s="1"/>
  <c r="AY29" i="15"/>
  <c r="AZ29" i="15" s="1"/>
  <c r="F29" i="15"/>
  <c r="E29" i="15"/>
  <c r="BL29" i="15" s="1"/>
  <c r="BQ28" i="15"/>
  <c r="BO28" i="15"/>
  <c r="BN28" i="15"/>
  <c r="BF28" i="15"/>
  <c r="BE28" i="15"/>
  <c r="BD28" i="15" a="1"/>
  <c r="BD28" i="15" s="1"/>
  <c r="BG28" i="15" s="1"/>
  <c r="BH28" i="15" s="1"/>
  <c r="BI28" i="15" s="1"/>
  <c r="BA28" i="15"/>
  <c r="AM28" i="15"/>
  <c r="AY28" i="15"/>
  <c r="AZ28" i="15"/>
  <c r="F28" i="15"/>
  <c r="E28" i="15"/>
  <c r="BL28" i="15" s="1"/>
  <c r="BR28" i="15"/>
  <c r="BR29" i="15"/>
  <c r="AO28" i="15"/>
  <c r="D5" i="28"/>
  <c r="D11" i="28"/>
  <c r="D14" i="28"/>
  <c r="D16" i="28"/>
  <c r="D18" i="28"/>
  <c r="D16" i="15"/>
  <c r="D20" i="15"/>
  <c r="D34" i="15"/>
  <c r="D48" i="15"/>
  <c r="D53" i="15"/>
  <c r="D66" i="15"/>
  <c r="D74" i="15"/>
  <c r="D76" i="15"/>
  <c r="D85" i="15"/>
  <c r="E13" i="28"/>
  <c r="CN13" i="28" s="1"/>
  <c r="H13" i="28"/>
  <c r="S13" i="28"/>
  <c r="T13" i="28"/>
  <c r="CG13" i="28" a="1"/>
  <c r="CG13" i="28" s="1"/>
  <c r="CI13" i="28" s="1"/>
  <c r="CH13" i="28"/>
  <c r="E46" i="15"/>
  <c r="BL46" i="15"/>
  <c r="F46" i="15"/>
  <c r="AM46" i="15"/>
  <c r="AY46" i="15"/>
  <c r="AZ46" i="15" s="1"/>
  <c r="BA46" i="15"/>
  <c r="BD46" i="15" a="1"/>
  <c r="BD46" i="15" s="1"/>
  <c r="BE46" i="15"/>
  <c r="BG46" i="15"/>
  <c r="BN46" i="15"/>
  <c r="BO46" i="15"/>
  <c r="E41" i="15"/>
  <c r="BL41" i="15" s="1"/>
  <c r="F41" i="15"/>
  <c r="AM41" i="15"/>
  <c r="BR41" i="15" s="1"/>
  <c r="BA41" i="15"/>
  <c r="BD41" i="15" a="1"/>
  <c r="BD41" i="15" s="1"/>
  <c r="BG41" i="15" s="1"/>
  <c r="BH41" i="15" s="1"/>
  <c r="BI41" i="15" s="1"/>
  <c r="BE41" i="15"/>
  <c r="BF41" i="15"/>
  <c r="BN41" i="15"/>
  <c r="BO41" i="15"/>
  <c r="BQ41" i="15"/>
  <c r="E37" i="15"/>
  <c r="BL37" i="15"/>
  <c r="E38" i="15"/>
  <c r="BL38" i="15"/>
  <c r="F37" i="15"/>
  <c r="F38" i="15"/>
  <c r="AM37" i="15"/>
  <c r="BR37" i="15" s="1"/>
  <c r="AY37" i="15"/>
  <c r="AZ37" i="15" s="1"/>
  <c r="AM38" i="15"/>
  <c r="AO38" i="15"/>
  <c r="BA37" i="15"/>
  <c r="BA38" i="15"/>
  <c r="BD37" i="15" a="1"/>
  <c r="BD37" i="15" s="1"/>
  <c r="BG37" i="15" s="1"/>
  <c r="BD38" i="15" a="1"/>
  <c r="BD38" i="15" s="1"/>
  <c r="BG38" i="15" s="1"/>
  <c r="BE37" i="15"/>
  <c r="BE38" i="15"/>
  <c r="BF37" i="15"/>
  <c r="BF38" i="15"/>
  <c r="BN37" i="15"/>
  <c r="BN38" i="15"/>
  <c r="BO37" i="15"/>
  <c r="BO38" i="15"/>
  <c r="BQ37" i="15"/>
  <c r="BQ38" i="15"/>
  <c r="E39" i="15"/>
  <c r="BL39" i="15"/>
  <c r="F39" i="15"/>
  <c r="AM39" i="15"/>
  <c r="AO39" i="15" s="1"/>
  <c r="AY39" i="15"/>
  <c r="AZ39" i="15"/>
  <c r="BA39" i="15"/>
  <c r="BD39" i="15" a="1"/>
  <c r="BD39" i="15" s="1"/>
  <c r="BG39" i="15" s="1"/>
  <c r="BH39" i="15" s="1"/>
  <c r="BI39" i="15" s="1"/>
  <c r="BE39" i="15"/>
  <c r="BF39" i="15"/>
  <c r="BN39" i="15"/>
  <c r="BO39" i="15"/>
  <c r="BQ39" i="15"/>
  <c r="E40" i="15"/>
  <c r="BL40" i="15"/>
  <c r="F40" i="15"/>
  <c r="AM40" i="15"/>
  <c r="AY40" i="15"/>
  <c r="AZ40" i="15"/>
  <c r="BA40" i="15"/>
  <c r="BD40" i="15" a="1"/>
  <c r="BD40" i="15" s="1"/>
  <c r="BG40" i="15" s="1"/>
  <c r="BH40" i="15" s="1"/>
  <c r="BI40" i="15" s="1"/>
  <c r="BE40" i="15"/>
  <c r="BF40" i="15"/>
  <c r="BN40" i="15"/>
  <c r="BO40" i="15"/>
  <c r="BQ40" i="15"/>
  <c r="AY41" i="15"/>
  <c r="AZ41" i="15" s="1"/>
  <c r="BR38" i="15"/>
  <c r="BR39" i="15"/>
  <c r="BR40" i="15"/>
  <c r="AY38" i="15"/>
  <c r="AZ38" i="15"/>
  <c r="AO40" i="15"/>
  <c r="AO37" i="15"/>
  <c r="E87" i="15"/>
  <c r="BL87" i="15" s="1"/>
  <c r="F87" i="15"/>
  <c r="AM87" i="15"/>
  <c r="BR87" i="15" s="1"/>
  <c r="AO87" i="15"/>
  <c r="BA87" i="15"/>
  <c r="BD87" i="15" a="1"/>
  <c r="BD87" i="15" s="1"/>
  <c r="BG87" i="15" s="1"/>
  <c r="BH87" i="15" s="1"/>
  <c r="BI87" i="15" s="1"/>
  <c r="BE87" i="15"/>
  <c r="BF87" i="15"/>
  <c r="BN87" i="15"/>
  <c r="BO87" i="15"/>
  <c r="BQ87" i="15"/>
  <c r="AY87" i="15"/>
  <c r="AZ87" i="15"/>
  <c r="E27" i="15"/>
  <c r="BL27" i="15"/>
  <c r="F27" i="15"/>
  <c r="AM27" i="15"/>
  <c r="AO27" i="15"/>
  <c r="BA27" i="15"/>
  <c r="BD27" i="15" a="1"/>
  <c r="BD27" i="15" s="1"/>
  <c r="BG27" i="15" s="1"/>
  <c r="BH27" i="15" s="1"/>
  <c r="BI27" i="15" s="1"/>
  <c r="BE27" i="15"/>
  <c r="BF27" i="15"/>
  <c r="BN27" i="15"/>
  <c r="BO27" i="15"/>
  <c r="BQ27" i="15"/>
  <c r="BR27" i="15"/>
  <c r="AY27" i="15"/>
  <c r="AZ27" i="15"/>
  <c r="E36" i="15"/>
  <c r="BL36" i="15"/>
  <c r="F36" i="15"/>
  <c r="AM36" i="15"/>
  <c r="AY36" i="15"/>
  <c r="AZ36" i="15"/>
  <c r="BA36" i="15"/>
  <c r="BD36" i="15" a="1"/>
  <c r="BD36" i="15" s="1"/>
  <c r="BG36" i="15" s="1"/>
  <c r="BH36" i="15" s="1"/>
  <c r="BI36" i="15" s="1"/>
  <c r="BE36" i="15"/>
  <c r="BF36" i="15"/>
  <c r="BN36" i="15"/>
  <c r="BO36" i="15"/>
  <c r="BQ36" i="15"/>
  <c r="E18" i="15"/>
  <c r="BL18" i="15"/>
  <c r="F18" i="15"/>
  <c r="AM18" i="15"/>
  <c r="BR18" i="15" s="1"/>
  <c r="AO18" i="15"/>
  <c r="BA18" i="15"/>
  <c r="BD18" i="15" a="1"/>
  <c r="BD18" i="15" s="1"/>
  <c r="BG18" i="15" s="1"/>
  <c r="BH18" i="15" s="1"/>
  <c r="BI18" i="15" s="1"/>
  <c r="BE18" i="15"/>
  <c r="BF18" i="15"/>
  <c r="BN18" i="15"/>
  <c r="BO18" i="15"/>
  <c r="BQ18" i="15"/>
  <c r="E22" i="15"/>
  <c r="BL22" i="15" s="1"/>
  <c r="F22" i="15"/>
  <c r="AM22" i="15"/>
  <c r="AO22" i="15" s="1"/>
  <c r="BA22" i="15"/>
  <c r="BD22" i="15" a="1"/>
  <c r="BD22" i="15" s="1"/>
  <c r="BG22" i="15" s="1"/>
  <c r="BE22" i="15"/>
  <c r="BF22" i="15"/>
  <c r="BN22" i="15"/>
  <c r="BO22" i="15"/>
  <c r="BQ22" i="15"/>
  <c r="BR36" i="15"/>
  <c r="AO36" i="15"/>
  <c r="BR22" i="15"/>
  <c r="AY22" i="15"/>
  <c r="AZ22" i="15" s="1"/>
  <c r="AY18" i="15"/>
  <c r="AZ18" i="15" s="1"/>
  <c r="AY11" i="28"/>
  <c r="AY14" i="28"/>
  <c r="AY16" i="28"/>
  <c r="AY18" i="28"/>
  <c r="BB11" i="28"/>
  <c r="BB14" i="28"/>
  <c r="BB16" i="28"/>
  <c r="BB18" i="28"/>
  <c r="BE11" i="28"/>
  <c r="BE14" i="28"/>
  <c r="BE16" i="28"/>
  <c r="BE18" i="28"/>
  <c r="BH11" i="28"/>
  <c r="BH14" i="28"/>
  <c r="BH16" i="28"/>
  <c r="BH18" i="28"/>
  <c r="BK11" i="28"/>
  <c r="BK14" i="28"/>
  <c r="BK16" i="28"/>
  <c r="BK18" i="28"/>
  <c r="BN11" i="28"/>
  <c r="BN14" i="28"/>
  <c r="BN16" i="28"/>
  <c r="BN18" i="28"/>
  <c r="BQ11" i="28"/>
  <c r="BQ14" i="28"/>
  <c r="BQ16" i="28"/>
  <c r="BQ18" i="28"/>
  <c r="BT11" i="28"/>
  <c r="BT14" i="28"/>
  <c r="BT16" i="28"/>
  <c r="BT18" i="28"/>
  <c r="BW11" i="28"/>
  <c r="BW14" i="28"/>
  <c r="BW16" i="28"/>
  <c r="BW18" i="28"/>
  <c r="BZ11" i="28"/>
  <c r="BZ14" i="28"/>
  <c r="BZ16" i="28"/>
  <c r="BZ18" i="28"/>
  <c r="BB16" i="15"/>
  <c r="E19" i="15"/>
  <c r="BL19" i="15" s="1"/>
  <c r="BG19" i="15"/>
  <c r="BE19" i="15"/>
  <c r="E20" i="15"/>
  <c r="BH21" i="15"/>
  <c r="BI21" i="15" s="1"/>
  <c r="E23" i="15"/>
  <c r="BL23" i="15"/>
  <c r="BD23" i="15" a="1"/>
  <c r="BD23" i="15" s="1"/>
  <c r="BG23" i="15" s="1"/>
  <c r="BH23" i="15" s="1"/>
  <c r="BI23" i="15" s="1"/>
  <c r="BF23" i="15"/>
  <c r="BE23" i="15"/>
  <c r="E24" i="15"/>
  <c r="BL24" i="15"/>
  <c r="BD24" i="15" a="1"/>
  <c r="BD24" i="15"/>
  <c r="BG24" i="15" s="1"/>
  <c r="BH24" i="15" s="1"/>
  <c r="BI24" i="15" s="1"/>
  <c r="BF24" i="15"/>
  <c r="BE24" i="15"/>
  <c r="E25" i="15"/>
  <c r="BL25" i="15" s="1"/>
  <c r="BD25" i="15" a="1"/>
  <c r="BD25" i="15" s="1"/>
  <c r="BG25" i="15" s="1"/>
  <c r="BF25" i="15"/>
  <c r="BE25" i="15"/>
  <c r="E26" i="15"/>
  <c r="BL26" i="15"/>
  <c r="BF26" i="15"/>
  <c r="BE26" i="15"/>
  <c r="BL21" i="15"/>
  <c r="BR21" i="15"/>
  <c r="AM23" i="15"/>
  <c r="AY23" i="15"/>
  <c r="AZ23" i="15" s="1"/>
  <c r="AM24" i="15"/>
  <c r="BR24" i="15"/>
  <c r="AM25" i="15"/>
  <c r="BR25" i="15" s="1"/>
  <c r="AM26" i="15"/>
  <c r="BR26" i="15" s="1"/>
  <c r="E34" i="15"/>
  <c r="BH35" i="15"/>
  <c r="BI35" i="15"/>
  <c r="E42" i="15"/>
  <c r="BL42" i="15"/>
  <c r="BD42" i="15" a="1"/>
  <c r="BD42" i="15" s="1"/>
  <c r="BG42" i="15" s="1"/>
  <c r="BH42" i="15" s="1"/>
  <c r="BI42" i="15" s="1"/>
  <c r="BF42" i="15"/>
  <c r="BE42" i="15"/>
  <c r="E43" i="15"/>
  <c r="BL43" i="15" s="1"/>
  <c r="BD43" i="15" a="1"/>
  <c r="BD43" i="15" s="1"/>
  <c r="BG43" i="15" s="1"/>
  <c r="BF43" i="15"/>
  <c r="BE43" i="15"/>
  <c r="E45" i="15"/>
  <c r="BL45" i="15" s="1"/>
  <c r="BD45" i="15" a="1"/>
  <c r="BD45" i="15" s="1"/>
  <c r="BG45" i="15" s="1"/>
  <c r="BH45" i="15" s="1"/>
  <c r="BI45" i="15" s="1"/>
  <c r="BF45" i="15"/>
  <c r="BE45" i="15"/>
  <c r="E44" i="15"/>
  <c r="BL44" i="15"/>
  <c r="BD44" i="15" a="1"/>
  <c r="BD44" i="15" s="1"/>
  <c r="BG44" i="15" s="1"/>
  <c r="BH44" i="15" s="1"/>
  <c r="BI44" i="15" s="1"/>
  <c r="BF44" i="15"/>
  <c r="BE44" i="15"/>
  <c r="E47" i="15"/>
  <c r="BL47" i="15"/>
  <c r="BD47" i="15" a="1"/>
  <c r="BD47" i="15" s="1"/>
  <c r="BG47" i="15" s="1"/>
  <c r="BH47" i="15" s="1"/>
  <c r="BI47" i="15" s="1"/>
  <c r="BF47" i="15"/>
  <c r="BE47" i="15"/>
  <c r="BL35" i="15"/>
  <c r="BR35" i="15"/>
  <c r="AM42" i="15"/>
  <c r="AO42" i="15" s="1"/>
  <c r="AM43" i="15"/>
  <c r="BR43" i="15"/>
  <c r="AM45" i="15"/>
  <c r="AY45" i="15" s="1"/>
  <c r="AZ45" i="15"/>
  <c r="AM44" i="15"/>
  <c r="AO44" i="15" s="1"/>
  <c r="AM47" i="15"/>
  <c r="BR47" i="15"/>
  <c r="BB34" i="15"/>
  <c r="BC48" i="15"/>
  <c r="BP48" i="15"/>
  <c r="BQ47" i="15"/>
  <c r="BQ44" i="15"/>
  <c r="BQ45" i="15"/>
  <c r="BQ43" i="15"/>
  <c r="BQ42" i="15"/>
  <c r="F47" i="15"/>
  <c r="BA47" i="15"/>
  <c r="BN47" i="15"/>
  <c r="BO47" i="15"/>
  <c r="BC20" i="15"/>
  <c r="BP20" i="15"/>
  <c r="E85" i="15"/>
  <c r="BH86" i="15"/>
  <c r="BI86" i="15"/>
  <c r="E90" i="15"/>
  <c r="BL90" i="15" s="1"/>
  <c r="BD90" i="15" a="1"/>
  <c r="BD90" i="15" s="1"/>
  <c r="BG90" i="15" s="1"/>
  <c r="BH90" i="15" s="1"/>
  <c r="BI90" i="15" s="1"/>
  <c r="BF90" i="15"/>
  <c r="BE90" i="15"/>
  <c r="G18" i="29"/>
  <c r="G19" i="29"/>
  <c r="BL86" i="15"/>
  <c r="BR86" i="15"/>
  <c r="AM90" i="15"/>
  <c r="BR90" i="15"/>
  <c r="D22" i="24"/>
  <c r="E27" i="24"/>
  <c r="J27" i="24"/>
  <c r="K11" i="24"/>
  <c r="K27" i="24"/>
  <c r="L11" i="24"/>
  <c r="L27" i="24" s="1"/>
  <c r="M11" i="24"/>
  <c r="M27" i="24" s="1"/>
  <c r="N11" i="24"/>
  <c r="N27" i="24"/>
  <c r="F44" i="15"/>
  <c r="BA44" i="15"/>
  <c r="BN44" i="15"/>
  <c r="BO44" i="15"/>
  <c r="BR34" i="15"/>
  <c r="BQ34" i="15"/>
  <c r="BP34" i="15"/>
  <c r="BO34" i="15"/>
  <c r="BN34" i="15"/>
  <c r="BL34" i="15"/>
  <c r="BH34" i="15"/>
  <c r="BI34" i="15"/>
  <c r="BG34" i="15"/>
  <c r="BF34" i="15"/>
  <c r="BE34" i="15"/>
  <c r="BD34" i="15" a="1"/>
  <c r="BD34" i="15" s="1"/>
  <c r="BC34" i="15"/>
  <c r="BA34" i="15"/>
  <c r="AM34" i="15"/>
  <c r="AY34" i="15"/>
  <c r="AZ34" i="15" s="1"/>
  <c r="AO35" i="15"/>
  <c r="AO34" i="15"/>
  <c r="F34" i="15"/>
  <c r="BB20" i="15"/>
  <c r="BQ35" i="15"/>
  <c r="E35" i="15"/>
  <c r="F35" i="15"/>
  <c r="F42" i="15"/>
  <c r="F43" i="15"/>
  <c r="F45" i="15"/>
  <c r="AM35" i="15"/>
  <c r="AY35" i="15" s="1"/>
  <c r="AZ35" i="15" s="1"/>
  <c r="BA35" i="15"/>
  <c r="BA42" i="15"/>
  <c r="BA43" i="15"/>
  <c r="BA45" i="15"/>
  <c r="BD35" i="15" a="1"/>
  <c r="BD35" i="15" s="1"/>
  <c r="BE35" i="15"/>
  <c r="BF35" i="15"/>
  <c r="BG35" i="15"/>
  <c r="BN35" i="15"/>
  <c r="BN42" i="15"/>
  <c r="BN43" i="15"/>
  <c r="BN45" i="15"/>
  <c r="BO35" i="15"/>
  <c r="BO42" i="15"/>
  <c r="BO43" i="15"/>
  <c r="BO45" i="15"/>
  <c r="F25" i="15"/>
  <c r="BA25" i="15"/>
  <c r="I22" i="29"/>
  <c r="I23" i="29"/>
  <c r="I24" i="29"/>
  <c r="I25" i="29"/>
  <c r="BN25" i="15"/>
  <c r="BO25" i="15"/>
  <c r="BQ26" i="15"/>
  <c r="BQ25" i="15"/>
  <c r="BR20" i="15"/>
  <c r="BQ20" i="15"/>
  <c r="BO20" i="15"/>
  <c r="BN20" i="15"/>
  <c r="BL20" i="15"/>
  <c r="BH20" i="15"/>
  <c r="BI20" i="15"/>
  <c r="BG20" i="15"/>
  <c r="BF20" i="15"/>
  <c r="BE20" i="15"/>
  <c r="BD20" i="15" a="1"/>
  <c r="BD20" i="15" s="1"/>
  <c r="BA20" i="15"/>
  <c r="AM20" i="15"/>
  <c r="AY20" i="15" s="1"/>
  <c r="AZ20" i="15" s="1"/>
  <c r="AO21" i="15"/>
  <c r="AO20" i="15"/>
  <c r="F20" i="15"/>
  <c r="BQ24" i="15"/>
  <c r="BQ23" i="15"/>
  <c r="BQ21" i="15"/>
  <c r="E21" i="15"/>
  <c r="F21" i="15"/>
  <c r="F23" i="15"/>
  <c r="F24" i="15"/>
  <c r="F26" i="15"/>
  <c r="AM21" i="15"/>
  <c r="AY21" i="15"/>
  <c r="AZ21" i="15" s="1"/>
  <c r="BA21" i="15"/>
  <c r="BA23" i="15"/>
  <c r="BA24" i="15"/>
  <c r="BA26" i="15"/>
  <c r="BD21" i="15" a="1"/>
  <c r="BD21" i="15" s="1"/>
  <c r="BE21" i="15"/>
  <c r="BF21" i="15"/>
  <c r="BG21" i="15"/>
  <c r="BN21" i="15"/>
  <c r="BN23" i="15"/>
  <c r="BN24" i="15"/>
  <c r="BN26" i="15"/>
  <c r="BO21" i="15"/>
  <c r="BO23" i="15"/>
  <c r="BO24" i="15"/>
  <c r="BO26" i="15"/>
  <c r="F19" i="15"/>
  <c r="AM19" i="15"/>
  <c r="AY19" i="15" s="1"/>
  <c r="AZ19" i="15" s="1"/>
  <c r="BA19" i="15"/>
  <c r="BD19" i="15" a="1"/>
  <c r="BD19" i="15" s="1"/>
  <c r="BN19" i="15"/>
  <c r="BO19" i="15"/>
  <c r="E76" i="15"/>
  <c r="BH77" i="15"/>
  <c r="BI77" i="15" s="1"/>
  <c r="E78" i="15"/>
  <c r="BL78" i="15"/>
  <c r="AL75" i="15"/>
  <c r="AM75" i="15" s="1"/>
  <c r="L14" i="13" s="1"/>
  <c r="F80" i="29"/>
  <c r="H80" i="29" s="1"/>
  <c r="F81" i="29"/>
  <c r="H81" i="29" s="1"/>
  <c r="BF78" i="15"/>
  <c r="BE78" i="15"/>
  <c r="E79" i="15"/>
  <c r="BL79" i="15" s="1"/>
  <c r="BD79" i="15" a="1"/>
  <c r="BD79" i="15" s="1"/>
  <c r="BF79" i="15"/>
  <c r="BE79" i="15"/>
  <c r="E80" i="15"/>
  <c r="BL80" i="15" s="1"/>
  <c r="BD80" i="15" a="1"/>
  <c r="BD80" i="15" s="1"/>
  <c r="BG80" i="15" s="1"/>
  <c r="BH80" i="15" s="1"/>
  <c r="BI80" i="15" s="1"/>
  <c r="BF80" i="15"/>
  <c r="BE80" i="15"/>
  <c r="E81" i="15"/>
  <c r="BL81" i="15"/>
  <c r="BD81" i="15" a="1"/>
  <c r="BD81" i="15" s="1"/>
  <c r="BG81" i="15" s="1"/>
  <c r="BH81" i="15" s="1"/>
  <c r="BI81" i="15" s="1"/>
  <c r="BF81" i="15"/>
  <c r="BE81" i="15"/>
  <c r="E82" i="15"/>
  <c r="BL82" i="15" s="1"/>
  <c r="BD82" i="15" a="1"/>
  <c r="BD82" i="15" s="1"/>
  <c r="BG82" i="15" s="1"/>
  <c r="BH82" i="15" s="1"/>
  <c r="BI82" i="15" s="1"/>
  <c r="BF82" i="15"/>
  <c r="BE82" i="15"/>
  <c r="E83" i="15"/>
  <c r="BL83" i="15" s="1"/>
  <c r="BD83" i="15" a="1"/>
  <c r="BD83" i="15" s="1"/>
  <c r="BG83" i="15" s="1"/>
  <c r="BH83" i="15" s="1"/>
  <c r="BI83" i="15" s="1"/>
  <c r="BF83" i="15"/>
  <c r="BE83" i="15"/>
  <c r="E84" i="15"/>
  <c r="BL84" i="15"/>
  <c r="BD84" i="15" a="1"/>
  <c r="BD84" i="15" s="1"/>
  <c r="BG84" i="15" s="1"/>
  <c r="BH84" i="15" s="1"/>
  <c r="BI84" i="15" s="1"/>
  <c r="BF84" i="15"/>
  <c r="BE84" i="15"/>
  <c r="AH75" i="15"/>
  <c r="F74" i="29"/>
  <c r="G74" i="29"/>
  <c r="F75" i="29"/>
  <c r="I75" i="29"/>
  <c r="F76" i="29"/>
  <c r="G76" i="29"/>
  <c r="F77" i="29"/>
  <c r="G77" i="29"/>
  <c r="E75" i="15"/>
  <c r="BL75" i="15"/>
  <c r="BF75" i="15"/>
  <c r="BE75" i="15"/>
  <c r="E74" i="15"/>
  <c r="BD68" i="15" a="1"/>
  <c r="BD68" i="15" s="1"/>
  <c r="BG68" i="15" s="1"/>
  <c r="BH68" i="15" s="1"/>
  <c r="BI68" i="15" s="1"/>
  <c r="E68" i="15"/>
  <c r="BL68" i="15"/>
  <c r="BF68" i="15"/>
  <c r="BE68" i="15"/>
  <c r="H18" i="29"/>
  <c r="H19" i="29"/>
  <c r="E69" i="15"/>
  <c r="BF69" i="15"/>
  <c r="BE69" i="15"/>
  <c r="BD70" i="15" a="1"/>
  <c r="BD70" i="15" s="1"/>
  <c r="BG70" i="15" s="1"/>
  <c r="BH70" i="15" s="1"/>
  <c r="BI70" i="15" s="1"/>
  <c r="E70" i="15"/>
  <c r="BL70" i="15"/>
  <c r="BF70" i="15"/>
  <c r="BE70" i="15"/>
  <c r="E71" i="15"/>
  <c r="BL71" i="15"/>
  <c r="BF71" i="15"/>
  <c r="BE71" i="15"/>
  <c r="BD72" i="15" a="1"/>
  <c r="BD72" i="15" s="1"/>
  <c r="BG72" i="15" s="1"/>
  <c r="BH72" i="15" s="1"/>
  <c r="BI72" i="15" s="1"/>
  <c r="E72" i="15"/>
  <c r="BL72" i="15" s="1"/>
  <c r="BF72" i="15"/>
  <c r="BE72" i="15"/>
  <c r="E73" i="15"/>
  <c r="BF73" i="15"/>
  <c r="BE73" i="15"/>
  <c r="BH67" i="15"/>
  <c r="BI67" i="15"/>
  <c r="E66" i="15"/>
  <c r="BL77" i="15"/>
  <c r="BL67" i="15"/>
  <c r="BR77" i="15"/>
  <c r="AM79" i="15"/>
  <c r="BR79" i="15"/>
  <c r="AM80" i="15"/>
  <c r="AO80" i="15"/>
  <c r="AM81" i="15"/>
  <c r="BR81" i="15" s="1"/>
  <c r="AM82" i="15"/>
  <c r="BR82" i="15"/>
  <c r="AM83" i="15"/>
  <c r="AY83" i="15"/>
  <c r="AZ83" i="15" s="1"/>
  <c r="AM84" i="15"/>
  <c r="BR84" i="15" s="1"/>
  <c r="AM73" i="15"/>
  <c r="AY73" i="15" s="1"/>
  <c r="AZ73" i="15" s="1"/>
  <c r="AM72" i="15"/>
  <c r="BR72" i="15" s="1"/>
  <c r="AM71" i="15"/>
  <c r="AY71" i="15"/>
  <c r="AZ71" i="15" s="1"/>
  <c r="AM70" i="15"/>
  <c r="BR70" i="15"/>
  <c r="AM69" i="15"/>
  <c r="AY69" i="15" s="1"/>
  <c r="AZ69" i="15" s="1"/>
  <c r="AM68" i="15"/>
  <c r="BR68" i="15" s="1"/>
  <c r="BR67" i="15"/>
  <c r="BD55" i="15" a="1"/>
  <c r="BD55" i="15" s="1"/>
  <c r="BG55" i="15" s="1"/>
  <c r="BH55" i="15" s="1"/>
  <c r="BI55" i="15" s="1"/>
  <c r="E55" i="15"/>
  <c r="BL55" i="15"/>
  <c r="BF55" i="15"/>
  <c r="BE55" i="15"/>
  <c r="BD56" i="15" a="1"/>
  <c r="BD56" i="15" s="1"/>
  <c r="BG56" i="15" s="1"/>
  <c r="BH56" i="15" s="1"/>
  <c r="BI56" i="15" s="1"/>
  <c r="E56" i="15"/>
  <c r="BL56" i="15" s="1"/>
  <c r="BF56" i="15"/>
  <c r="BE56" i="15"/>
  <c r="BD57" i="15" a="1"/>
  <c r="BD57" i="15" s="1"/>
  <c r="BG57" i="15" s="1"/>
  <c r="BH57" i="15" s="1"/>
  <c r="BI57" i="15" s="1"/>
  <c r="E57" i="15"/>
  <c r="BL57" i="15" s="1"/>
  <c r="BF57" i="15"/>
  <c r="BE57" i="15"/>
  <c r="BD58" i="15" a="1"/>
  <c r="BD58" i="15" s="1"/>
  <c r="BG58" i="15" s="1"/>
  <c r="BH58" i="15" s="1"/>
  <c r="BI58" i="15" s="1"/>
  <c r="E58" i="15"/>
  <c r="BL58" i="15" s="1"/>
  <c r="BF58" i="15"/>
  <c r="BE58" i="15"/>
  <c r="I8" i="29"/>
  <c r="I9" i="29"/>
  <c r="I10" i="29"/>
  <c r="I11" i="29"/>
  <c r="I12" i="29"/>
  <c r="I13" i="29"/>
  <c r="I14" i="29"/>
  <c r="I15" i="29"/>
  <c r="E59" i="15"/>
  <c r="BL59" i="15" s="1"/>
  <c r="BF59" i="15"/>
  <c r="BE59" i="15"/>
  <c r="BD60" i="15" a="1"/>
  <c r="BD60" i="15" s="1"/>
  <c r="BG60" i="15" s="1"/>
  <c r="BH60" i="15" s="1"/>
  <c r="BI60" i="15" s="1"/>
  <c r="E60" i="15"/>
  <c r="BL60" i="15"/>
  <c r="BF60" i="15"/>
  <c r="BE60" i="15"/>
  <c r="BD61" i="15" a="1"/>
  <c r="BD61" i="15" s="1"/>
  <c r="BG61" i="15" s="1"/>
  <c r="BH61" i="15" s="1"/>
  <c r="BI61" i="15" s="1"/>
  <c r="E61" i="15"/>
  <c r="BL61" i="15" s="1"/>
  <c r="BF61" i="15"/>
  <c r="BE61" i="15"/>
  <c r="BD62" i="15" a="1"/>
  <c r="BD62" i="15" s="1"/>
  <c r="BG62" i="15" s="1"/>
  <c r="BH62" i="15" s="1"/>
  <c r="BI62" i="15" s="1"/>
  <c r="E62" i="15"/>
  <c r="BL62" i="15" s="1"/>
  <c r="BF62" i="15"/>
  <c r="BE62" i="15"/>
  <c r="BD63" i="15" a="1"/>
  <c r="BD63" i="15" s="1"/>
  <c r="BG63" i="15" s="1"/>
  <c r="BH63" i="15" s="1"/>
  <c r="BI63" i="15" s="1"/>
  <c r="E63" i="15"/>
  <c r="BL63" i="15"/>
  <c r="BF63" i="15"/>
  <c r="BE63" i="15"/>
  <c r="E64" i="15"/>
  <c r="BL64" i="15" s="1"/>
  <c r="BF64" i="15"/>
  <c r="BE64" i="15"/>
  <c r="BD65" i="15" a="1"/>
  <c r="BD65" i="15" s="1"/>
  <c r="BG65" i="15" s="1"/>
  <c r="E65" i="15"/>
  <c r="BL65" i="15" s="1"/>
  <c r="BF65" i="15"/>
  <c r="BE65" i="15"/>
  <c r="BH54" i="15"/>
  <c r="BI54" i="15"/>
  <c r="E53" i="15"/>
  <c r="BL54" i="15"/>
  <c r="AM65" i="15"/>
  <c r="AY65" i="15"/>
  <c r="AZ65" i="15" s="1"/>
  <c r="AM64" i="15"/>
  <c r="BR64" i="15" s="1"/>
  <c r="AM63" i="15"/>
  <c r="BR63" i="15" s="1"/>
  <c r="AM62" i="15"/>
  <c r="BR62" i="15" s="1"/>
  <c r="AM61" i="15"/>
  <c r="AY61" i="15"/>
  <c r="AZ61" i="15" s="1"/>
  <c r="AM60" i="15"/>
  <c r="BR60" i="15" s="1"/>
  <c r="AM59" i="15"/>
  <c r="AO59" i="15"/>
  <c r="AM58" i="15"/>
  <c r="BR58" i="15" s="1"/>
  <c r="AM57" i="15"/>
  <c r="AY57" i="15" s="1"/>
  <c r="AZ57" i="15" s="1"/>
  <c r="AM56" i="15"/>
  <c r="AO56" i="15"/>
  <c r="AM55" i="15"/>
  <c r="AY55" i="15" s="1"/>
  <c r="AZ55" i="15" s="1"/>
  <c r="BR54" i="15"/>
  <c r="E48" i="15"/>
  <c r="BD50" i="15" a="1"/>
  <c r="BD50" i="15" s="1"/>
  <c r="BG50" i="15" s="1"/>
  <c r="BH50" i="15" s="1"/>
  <c r="BI50" i="15" s="1"/>
  <c r="E50" i="15"/>
  <c r="BL50" i="15" s="1"/>
  <c r="BF50" i="15"/>
  <c r="BE50" i="15"/>
  <c r="BD51" i="15" a="1"/>
  <c r="BD51" i="15" s="1"/>
  <c r="BG51" i="15" s="1"/>
  <c r="BH51" i="15" s="1"/>
  <c r="BI51" i="15" s="1"/>
  <c r="E51" i="15"/>
  <c r="BL51" i="15" s="1"/>
  <c r="BF51" i="15"/>
  <c r="BE51" i="15"/>
  <c r="BD52" i="15" a="1"/>
  <c r="BD52" i="15" s="1"/>
  <c r="BG52" i="15" s="1"/>
  <c r="BH52" i="15" s="1"/>
  <c r="BI52" i="15" s="1"/>
  <c r="E52" i="15"/>
  <c r="BL52" i="15"/>
  <c r="BF52" i="15"/>
  <c r="BE52" i="15"/>
  <c r="BH49" i="15"/>
  <c r="BI49" i="15" s="1"/>
  <c r="BL49" i="15"/>
  <c r="AM52" i="15"/>
  <c r="AY52" i="15"/>
  <c r="AZ52" i="15" s="1"/>
  <c r="AM51" i="15"/>
  <c r="BR51" i="15" s="1"/>
  <c r="AM50" i="15"/>
  <c r="BR50" i="15"/>
  <c r="BR49" i="15"/>
  <c r="BH16" i="15"/>
  <c r="BI16" i="15"/>
  <c r="BH17" i="15"/>
  <c r="BI17" i="15" s="1"/>
  <c r="BH48" i="15"/>
  <c r="BI48" i="15"/>
  <c r="BH53" i="15"/>
  <c r="BI53" i="15"/>
  <c r="BH66" i="15"/>
  <c r="BI66" i="15" s="1"/>
  <c r="BH74" i="15"/>
  <c r="BI74" i="15"/>
  <c r="BH76" i="15"/>
  <c r="BI76" i="15"/>
  <c r="BH85" i="15"/>
  <c r="BI85" i="15" s="1"/>
  <c r="BG16" i="15"/>
  <c r="BG17" i="15"/>
  <c r="BG48" i="15"/>
  <c r="BG49" i="15"/>
  <c r="BG53" i="15"/>
  <c r="BG54" i="15"/>
  <c r="BG66" i="15"/>
  <c r="BG67" i="15"/>
  <c r="BG74" i="15"/>
  <c r="BG76" i="15"/>
  <c r="BG77" i="15"/>
  <c r="BG85" i="15"/>
  <c r="BG86" i="15"/>
  <c r="E10" i="28"/>
  <c r="CN10" i="28" s="1"/>
  <c r="F5" i="28"/>
  <c r="G5" i="28" s="1"/>
  <c r="H10" i="28"/>
  <c r="S10" i="28"/>
  <c r="T10" i="28"/>
  <c r="CE5" i="28"/>
  <c r="CF11" i="28"/>
  <c r="CG10" i="28" a="1"/>
  <c r="CG10" i="28" s="1"/>
  <c r="CI10" i="28" s="1"/>
  <c r="CH10" i="28"/>
  <c r="E9" i="28"/>
  <c r="H9" i="28"/>
  <c r="S9" i="28"/>
  <c r="T9" i="28"/>
  <c r="CG9" i="28" a="1"/>
  <c r="CG9" i="28" s="1"/>
  <c r="CI9" i="28" s="1"/>
  <c r="CH9" i="28"/>
  <c r="CN9" i="28"/>
  <c r="E18" i="28"/>
  <c r="CJ19" i="28"/>
  <c r="CK19" i="28"/>
  <c r="CN19" i="28"/>
  <c r="E8" i="28"/>
  <c r="CN8" i="28" s="1"/>
  <c r="H8" i="28"/>
  <c r="S8" i="28"/>
  <c r="T8" i="28"/>
  <c r="CG8" i="28" a="1"/>
  <c r="CG8" i="28" s="1"/>
  <c r="CI8" i="28" s="1"/>
  <c r="CH8" i="28"/>
  <c r="E16" i="28"/>
  <c r="CJ17" i="28"/>
  <c r="CK17" i="28" s="1"/>
  <c r="CN17" i="28"/>
  <c r="E7" i="28"/>
  <c r="H7" i="28"/>
  <c r="S7" i="28"/>
  <c r="T7" i="28"/>
  <c r="CG7" i="28" a="1"/>
  <c r="CG7" i="28" s="1"/>
  <c r="CI7" i="28" s="1"/>
  <c r="CH7" i="28"/>
  <c r="CN7" i="28"/>
  <c r="E14" i="28"/>
  <c r="CJ15" i="28"/>
  <c r="CK15" i="28"/>
  <c r="CN15" i="28"/>
  <c r="BO16" i="15"/>
  <c r="BO17" i="15"/>
  <c r="BO48" i="15"/>
  <c r="BO49" i="15"/>
  <c r="BO50" i="15"/>
  <c r="BO51" i="15"/>
  <c r="BO52" i="15"/>
  <c r="BO53" i="15"/>
  <c r="BO54" i="15"/>
  <c r="BO55" i="15"/>
  <c r="BO56" i="15"/>
  <c r="BO57" i="15"/>
  <c r="BO58" i="15"/>
  <c r="BO59" i="15"/>
  <c r="BO60" i="15"/>
  <c r="BO61" i="15"/>
  <c r="BO62" i="15"/>
  <c r="BO63" i="15"/>
  <c r="BO64" i="15"/>
  <c r="BO65" i="15"/>
  <c r="BO66" i="15"/>
  <c r="BO67" i="15"/>
  <c r="BO68" i="15"/>
  <c r="BO69" i="15"/>
  <c r="BO70" i="15"/>
  <c r="BO71" i="15"/>
  <c r="BO72" i="15"/>
  <c r="BO73" i="15"/>
  <c r="BO74" i="15"/>
  <c r="BO75" i="15"/>
  <c r="BO76" i="15"/>
  <c r="BO77" i="15"/>
  <c r="BO78" i="15"/>
  <c r="BO79" i="15"/>
  <c r="BO80" i="15"/>
  <c r="BO81" i="15"/>
  <c r="BO82" i="15"/>
  <c r="BO83" i="15"/>
  <c r="BO84" i="15"/>
  <c r="BO85" i="15"/>
  <c r="BO86" i="15"/>
  <c r="BO90" i="15"/>
  <c r="BZ152" i="31"/>
  <c r="BW152" i="31"/>
  <c r="BT152" i="31"/>
  <c r="BQ152" i="31"/>
  <c r="BN152" i="31"/>
  <c r="BH152" i="31"/>
  <c r="BE152" i="31"/>
  <c r="BB152" i="31"/>
  <c r="AY152" i="31"/>
  <c r="AV152" i="31"/>
  <c r="AS152" i="31"/>
  <c r="AP152" i="31"/>
  <c r="AM152" i="31"/>
  <c r="AJ152" i="31"/>
  <c r="AG152" i="31"/>
  <c r="AD152" i="31"/>
  <c r="AA152" i="31"/>
  <c r="X152" i="31"/>
  <c r="U152" i="31"/>
  <c r="R152" i="31"/>
  <c r="O152" i="31"/>
  <c r="BZ151" i="31"/>
  <c r="BW151" i="31"/>
  <c r="BT151" i="31"/>
  <c r="BQ151" i="31"/>
  <c r="BN151" i="31"/>
  <c r="BH151" i="31"/>
  <c r="BE151" i="31"/>
  <c r="BB151" i="31"/>
  <c r="AY151" i="31"/>
  <c r="AV151" i="31"/>
  <c r="AS151" i="31"/>
  <c r="AP151" i="31"/>
  <c r="AM151" i="31"/>
  <c r="AJ151" i="31"/>
  <c r="AG151" i="31"/>
  <c r="AD151" i="31"/>
  <c r="AA151" i="31"/>
  <c r="X151" i="31"/>
  <c r="U151" i="31"/>
  <c r="R151" i="31"/>
  <c r="O151" i="31"/>
  <c r="BZ150" i="31"/>
  <c r="BW150" i="31"/>
  <c r="BT150" i="31"/>
  <c r="BQ150" i="31"/>
  <c r="BN150" i="31"/>
  <c r="BH150" i="31"/>
  <c r="BE150" i="31"/>
  <c r="BB150" i="31"/>
  <c r="AY150" i="31"/>
  <c r="AV150" i="31"/>
  <c r="AS150" i="31"/>
  <c r="AP150" i="31"/>
  <c r="AM150" i="31"/>
  <c r="AJ150" i="31"/>
  <c r="AG150" i="31"/>
  <c r="AD150" i="31"/>
  <c r="AA150" i="31"/>
  <c r="X150" i="31"/>
  <c r="U150" i="31"/>
  <c r="R150" i="31"/>
  <c r="O150" i="31"/>
  <c r="BZ149" i="31"/>
  <c r="BW149" i="31"/>
  <c r="BT149" i="31"/>
  <c r="BQ149" i="31"/>
  <c r="BN149" i="31"/>
  <c r="BH149" i="31"/>
  <c r="BE149" i="31"/>
  <c r="BB149" i="31"/>
  <c r="AY149" i="31"/>
  <c r="AV149" i="31"/>
  <c r="AS149" i="31"/>
  <c r="AP149" i="31"/>
  <c r="AM149" i="31"/>
  <c r="AJ149" i="31"/>
  <c r="AG149" i="31"/>
  <c r="AD149" i="31"/>
  <c r="AA149" i="31"/>
  <c r="X149" i="31"/>
  <c r="U149" i="31"/>
  <c r="R149" i="31"/>
  <c r="O149" i="31"/>
  <c r="BZ148" i="31"/>
  <c r="BW148" i="31"/>
  <c r="BT148" i="31"/>
  <c r="BQ148" i="31"/>
  <c r="BN148" i="31"/>
  <c r="BH148" i="31"/>
  <c r="BE148" i="31"/>
  <c r="BB148" i="31"/>
  <c r="AY148" i="31"/>
  <c r="AV148" i="31"/>
  <c r="AS148" i="31"/>
  <c r="AP148" i="31"/>
  <c r="AM148" i="31"/>
  <c r="AJ148" i="31"/>
  <c r="AG148" i="31"/>
  <c r="AD148" i="31"/>
  <c r="AA148" i="31"/>
  <c r="X148" i="31"/>
  <c r="U148" i="31"/>
  <c r="R148" i="31"/>
  <c r="O148" i="31"/>
  <c r="BZ147" i="31"/>
  <c r="BW147" i="31"/>
  <c r="BT147" i="31"/>
  <c r="BQ147" i="31"/>
  <c r="BN147" i="31"/>
  <c r="BH147" i="31"/>
  <c r="BE147" i="31"/>
  <c r="BB147" i="31"/>
  <c r="AY147" i="31"/>
  <c r="AV147" i="31"/>
  <c r="AS147" i="31"/>
  <c r="AP147" i="31"/>
  <c r="AM147" i="31"/>
  <c r="AJ147" i="31"/>
  <c r="AG147" i="31"/>
  <c r="AD147" i="31"/>
  <c r="AA147" i="31"/>
  <c r="X147" i="31"/>
  <c r="U147" i="31"/>
  <c r="R147" i="31"/>
  <c r="O147" i="31"/>
  <c r="BZ146" i="31"/>
  <c r="BW146" i="31"/>
  <c r="BT146" i="31"/>
  <c r="BQ146" i="31"/>
  <c r="BN146" i="31"/>
  <c r="BH146" i="31"/>
  <c r="BE146" i="31"/>
  <c r="BB146" i="31"/>
  <c r="AY146" i="31"/>
  <c r="AV146" i="31"/>
  <c r="AS146" i="31"/>
  <c r="AP146" i="31"/>
  <c r="AM146" i="31"/>
  <c r="AJ146" i="31"/>
  <c r="AG146" i="31"/>
  <c r="AD146" i="31"/>
  <c r="AA146" i="31"/>
  <c r="X146" i="31"/>
  <c r="U146" i="31"/>
  <c r="R146" i="31"/>
  <c r="O146" i="31"/>
  <c r="BZ145" i="31"/>
  <c r="BW145" i="31"/>
  <c r="BT145" i="31"/>
  <c r="BQ145" i="31"/>
  <c r="BN145" i="31"/>
  <c r="BH145" i="31"/>
  <c r="BE145" i="31"/>
  <c r="BB145" i="31"/>
  <c r="AY145" i="31"/>
  <c r="AV145" i="31"/>
  <c r="AS145" i="31"/>
  <c r="AP145" i="31"/>
  <c r="AM145" i="31"/>
  <c r="AJ145" i="31"/>
  <c r="AG145" i="31"/>
  <c r="AD145" i="31"/>
  <c r="AA145" i="31"/>
  <c r="X145" i="31"/>
  <c r="U145" i="31"/>
  <c r="R145" i="31"/>
  <c r="O145" i="31"/>
  <c r="BZ144" i="31"/>
  <c r="BW144" i="31"/>
  <c r="BT144" i="31"/>
  <c r="BQ144" i="31"/>
  <c r="BN144" i="31"/>
  <c r="BH144" i="31"/>
  <c r="BE144" i="31"/>
  <c r="BB144" i="31"/>
  <c r="AY144" i="31"/>
  <c r="AV144" i="31"/>
  <c r="AS144" i="31"/>
  <c r="AP144" i="31"/>
  <c r="AM144" i="31"/>
  <c r="AJ144" i="31"/>
  <c r="AG144" i="31"/>
  <c r="AD144" i="31"/>
  <c r="AA144" i="31"/>
  <c r="X144" i="31"/>
  <c r="U144" i="31"/>
  <c r="R144" i="31"/>
  <c r="O144" i="31"/>
  <c r="BZ143" i="31"/>
  <c r="BW143" i="31"/>
  <c r="BT143" i="31"/>
  <c r="BQ143" i="31"/>
  <c r="BN143" i="31"/>
  <c r="BH143" i="31"/>
  <c r="BE143" i="31"/>
  <c r="BB143" i="31"/>
  <c r="AY143" i="31"/>
  <c r="AV143" i="31"/>
  <c r="AS143" i="31"/>
  <c r="AP143" i="31"/>
  <c r="AM143" i="31"/>
  <c r="AJ143" i="31"/>
  <c r="AG143" i="31"/>
  <c r="AD143" i="31"/>
  <c r="AA143" i="31"/>
  <c r="X143" i="31"/>
  <c r="U143" i="31"/>
  <c r="R143" i="31"/>
  <c r="O143" i="31"/>
  <c r="BZ142" i="31"/>
  <c r="BW142" i="31"/>
  <c r="BT142" i="31"/>
  <c r="BQ142" i="31"/>
  <c r="BN142" i="31"/>
  <c r="BH142" i="31"/>
  <c r="BE142" i="31"/>
  <c r="BB142" i="31"/>
  <c r="AY142" i="31"/>
  <c r="AV142" i="31"/>
  <c r="AS142" i="31"/>
  <c r="AP142" i="31"/>
  <c r="AM142" i="31"/>
  <c r="AJ142" i="31"/>
  <c r="AG142" i="31"/>
  <c r="AD142" i="31"/>
  <c r="AA142" i="31"/>
  <c r="X142" i="31"/>
  <c r="U142" i="31"/>
  <c r="R142" i="31"/>
  <c r="O142" i="31"/>
  <c r="BZ141" i="31"/>
  <c r="BW141" i="31"/>
  <c r="BT141" i="31"/>
  <c r="BQ141" i="31"/>
  <c r="BN141" i="31"/>
  <c r="BH141" i="31"/>
  <c r="BE141" i="31"/>
  <c r="BB141" i="31"/>
  <c r="AY141" i="31"/>
  <c r="AV141" i="31"/>
  <c r="AS141" i="31"/>
  <c r="AP141" i="31"/>
  <c r="AM141" i="31"/>
  <c r="AJ141" i="31"/>
  <c r="AG141" i="31"/>
  <c r="AD141" i="31"/>
  <c r="AA141" i="31"/>
  <c r="X141" i="31"/>
  <c r="U141" i="31"/>
  <c r="R141" i="31"/>
  <c r="O141" i="31"/>
  <c r="BZ140" i="31"/>
  <c r="BW140" i="31"/>
  <c r="BT140" i="31"/>
  <c r="BQ140" i="31"/>
  <c r="BN140" i="31"/>
  <c r="BH140" i="31"/>
  <c r="BE140" i="31"/>
  <c r="BB140" i="31"/>
  <c r="AY140" i="31"/>
  <c r="AV140" i="31"/>
  <c r="AS140" i="31"/>
  <c r="AP140" i="31"/>
  <c r="AM140" i="31"/>
  <c r="AJ140" i="31"/>
  <c r="AG140" i="31"/>
  <c r="AD140" i="31"/>
  <c r="AA140" i="31"/>
  <c r="X140" i="31"/>
  <c r="U140" i="31"/>
  <c r="R140" i="31"/>
  <c r="O140" i="31"/>
  <c r="BZ139" i="31"/>
  <c r="BW139" i="31"/>
  <c r="BT139" i="31"/>
  <c r="BQ139" i="31"/>
  <c r="BN139" i="31"/>
  <c r="BH139" i="31"/>
  <c r="BE139" i="31"/>
  <c r="BB139" i="31"/>
  <c r="AY139" i="31"/>
  <c r="AV139" i="31"/>
  <c r="AS139" i="31"/>
  <c r="AP139" i="31"/>
  <c r="AM139" i="31"/>
  <c r="AJ139" i="31"/>
  <c r="AG139" i="31"/>
  <c r="AD139" i="31"/>
  <c r="AA139" i="31"/>
  <c r="X139" i="31"/>
  <c r="U139" i="31"/>
  <c r="R139" i="31"/>
  <c r="O139" i="31"/>
  <c r="BZ138" i="31"/>
  <c r="BW138" i="31"/>
  <c r="BT138" i="31"/>
  <c r="BQ138" i="31"/>
  <c r="BN138" i="31"/>
  <c r="BH138" i="31"/>
  <c r="BE138" i="31"/>
  <c r="BB138" i="31"/>
  <c r="AY138" i="31"/>
  <c r="AV138" i="31"/>
  <c r="AS138" i="31"/>
  <c r="AP138" i="31"/>
  <c r="AM138" i="31"/>
  <c r="AJ138" i="31"/>
  <c r="AG138" i="31"/>
  <c r="AD138" i="31"/>
  <c r="AA138" i="31"/>
  <c r="X138" i="31"/>
  <c r="U138" i="31"/>
  <c r="R138" i="31"/>
  <c r="O138" i="31"/>
  <c r="BZ137" i="31"/>
  <c r="BW137" i="31"/>
  <c r="BT137" i="31"/>
  <c r="BQ137" i="31"/>
  <c r="BN137" i="31"/>
  <c r="BH137" i="31"/>
  <c r="BE137" i="31"/>
  <c r="BB137" i="31"/>
  <c r="AY137" i="31"/>
  <c r="AV137" i="31"/>
  <c r="AS137" i="31"/>
  <c r="AP137" i="31"/>
  <c r="AM137" i="31"/>
  <c r="AJ137" i="31"/>
  <c r="AG137" i="31"/>
  <c r="AD137" i="31"/>
  <c r="AA137" i="31"/>
  <c r="X137" i="31"/>
  <c r="U137" i="31"/>
  <c r="R137" i="31"/>
  <c r="O137" i="31"/>
  <c r="BZ136" i="31"/>
  <c r="BW136" i="31"/>
  <c r="BT136" i="31"/>
  <c r="BQ136" i="31"/>
  <c r="BN136" i="31"/>
  <c r="BH136" i="31"/>
  <c r="BE136" i="31"/>
  <c r="BB136" i="31"/>
  <c r="AY136" i="31"/>
  <c r="AV136" i="31"/>
  <c r="AS136" i="31"/>
  <c r="AP136" i="31"/>
  <c r="AM136" i="31"/>
  <c r="AJ136" i="31"/>
  <c r="AG136" i="31"/>
  <c r="AD136" i="31"/>
  <c r="AA136" i="31"/>
  <c r="X136" i="31"/>
  <c r="U136" i="31"/>
  <c r="R136" i="31"/>
  <c r="O136" i="31"/>
  <c r="BZ135" i="31"/>
  <c r="BW135" i="31"/>
  <c r="BT135" i="31"/>
  <c r="BQ135" i="31"/>
  <c r="BN135" i="31"/>
  <c r="BH135" i="31"/>
  <c r="BE135" i="31"/>
  <c r="BB135" i="31"/>
  <c r="AY135" i="31"/>
  <c r="AV135" i="31"/>
  <c r="AS135" i="31"/>
  <c r="AP135" i="31"/>
  <c r="AM135" i="31"/>
  <c r="AJ135" i="31"/>
  <c r="AG135" i="31"/>
  <c r="AD135" i="31"/>
  <c r="AA135" i="31"/>
  <c r="X135" i="31"/>
  <c r="U135" i="31"/>
  <c r="Q135" i="31"/>
  <c r="R135" i="31" s="1"/>
  <c r="N135" i="31"/>
  <c r="O135" i="31"/>
  <c r="BZ134" i="31"/>
  <c r="BW134" i="31"/>
  <c r="BT134" i="31"/>
  <c r="BQ134" i="31"/>
  <c r="BN134" i="31"/>
  <c r="BH134" i="31"/>
  <c r="BE134" i="31"/>
  <c r="BB134" i="31"/>
  <c r="AY134" i="31"/>
  <c r="AV134" i="31"/>
  <c r="AS134" i="31"/>
  <c r="AP134" i="31"/>
  <c r="AM134" i="31"/>
  <c r="AJ134" i="31"/>
  <c r="AG134" i="31"/>
  <c r="AD134" i="31"/>
  <c r="AA134" i="31"/>
  <c r="X134" i="31"/>
  <c r="U134" i="31"/>
  <c r="R134" i="31"/>
  <c r="O134" i="31"/>
  <c r="BZ133" i="31"/>
  <c r="BW133" i="31"/>
  <c r="BT133" i="31"/>
  <c r="BQ133" i="31"/>
  <c r="BN133" i="31"/>
  <c r="BH133" i="31"/>
  <c r="BE133" i="31"/>
  <c r="BB133" i="31"/>
  <c r="AY133" i="31"/>
  <c r="AV133" i="31"/>
  <c r="AS133" i="31"/>
  <c r="AP133" i="31"/>
  <c r="AM133" i="31"/>
  <c r="AJ133" i="31"/>
  <c r="AG133" i="31"/>
  <c r="AD133" i="31"/>
  <c r="AA133" i="31"/>
  <c r="X133" i="31"/>
  <c r="U133" i="31"/>
  <c r="R133" i="31"/>
  <c r="O133" i="31"/>
  <c r="BZ132" i="31"/>
  <c r="BW132" i="31"/>
  <c r="BT132" i="31"/>
  <c r="BQ132" i="31"/>
  <c r="BN132" i="31"/>
  <c r="BH132" i="31"/>
  <c r="BE132" i="31"/>
  <c r="BB132" i="31"/>
  <c r="AY132" i="31"/>
  <c r="AV132" i="31"/>
  <c r="AS132" i="31"/>
  <c r="AP132" i="31"/>
  <c r="AM132" i="31"/>
  <c r="AJ132" i="31"/>
  <c r="AG132" i="31"/>
  <c r="AD132" i="31"/>
  <c r="AA132" i="31"/>
  <c r="X132" i="31"/>
  <c r="U132" i="31"/>
  <c r="Q132" i="31"/>
  <c r="R132" i="31"/>
  <c r="N132" i="31"/>
  <c r="O132" i="31" s="1"/>
  <c r="BZ131" i="31"/>
  <c r="BW131" i="31"/>
  <c r="BT131" i="31"/>
  <c r="BQ131" i="31"/>
  <c r="BN131" i="31"/>
  <c r="BH131" i="31"/>
  <c r="BE131" i="31"/>
  <c r="BB131" i="31"/>
  <c r="AY131" i="31"/>
  <c r="AV131" i="31"/>
  <c r="AS131" i="31"/>
  <c r="AP131" i="31"/>
  <c r="AM131" i="31"/>
  <c r="AJ131" i="31"/>
  <c r="AG131" i="31"/>
  <c r="AD131" i="31"/>
  <c r="AA131" i="31"/>
  <c r="X131" i="31"/>
  <c r="U131" i="31"/>
  <c r="R131" i="31"/>
  <c r="O131" i="31"/>
  <c r="BZ130" i="31"/>
  <c r="BW130" i="31"/>
  <c r="BT130" i="31"/>
  <c r="BQ130" i="31"/>
  <c r="BN130" i="31"/>
  <c r="BH130" i="31"/>
  <c r="BE130" i="31"/>
  <c r="BB130" i="31"/>
  <c r="AY130" i="31"/>
  <c r="AV130" i="31"/>
  <c r="AS130" i="31"/>
  <c r="AP130" i="31"/>
  <c r="AM130" i="31"/>
  <c r="AJ130" i="31"/>
  <c r="AG130" i="31"/>
  <c r="AD130" i="31"/>
  <c r="AA130" i="31"/>
  <c r="X130" i="31"/>
  <c r="U130" i="31"/>
  <c r="R130" i="31"/>
  <c r="O130" i="31"/>
  <c r="BZ129" i="31"/>
  <c r="BW129" i="31"/>
  <c r="BT129" i="31"/>
  <c r="BQ129" i="31"/>
  <c r="BN129" i="31"/>
  <c r="BH129" i="31"/>
  <c r="BE129" i="31"/>
  <c r="BB129" i="31"/>
  <c r="AY129" i="31"/>
  <c r="AV129" i="31"/>
  <c r="AS129" i="31"/>
  <c r="AP129" i="31"/>
  <c r="AM129" i="31"/>
  <c r="AJ129" i="31"/>
  <c r="AG129" i="31"/>
  <c r="AD129" i="31"/>
  <c r="AA129" i="31"/>
  <c r="X129" i="31"/>
  <c r="U129" i="31"/>
  <c r="R129" i="31"/>
  <c r="O129" i="31"/>
  <c r="BZ128" i="31"/>
  <c r="BW128" i="31"/>
  <c r="BT128" i="31"/>
  <c r="BQ128" i="31"/>
  <c r="BN128" i="31"/>
  <c r="BH128" i="31"/>
  <c r="BE128" i="31"/>
  <c r="BB128" i="31"/>
  <c r="AY128" i="31"/>
  <c r="AV128" i="31"/>
  <c r="AS128" i="31"/>
  <c r="AP128" i="31"/>
  <c r="AM128" i="31"/>
  <c r="AJ128" i="31"/>
  <c r="AG128" i="31"/>
  <c r="AD128" i="31"/>
  <c r="AA128" i="31"/>
  <c r="X128" i="31"/>
  <c r="U128" i="31"/>
  <c r="R128" i="31"/>
  <c r="O128" i="31"/>
  <c r="BZ127" i="31"/>
  <c r="BW127" i="31"/>
  <c r="BT127" i="31"/>
  <c r="BQ127" i="31"/>
  <c r="BN127" i="31"/>
  <c r="BH127" i="31"/>
  <c r="BE127" i="31"/>
  <c r="BB127" i="31"/>
  <c r="AY127" i="31"/>
  <c r="AV127" i="31"/>
  <c r="AS127" i="31"/>
  <c r="AP127" i="31"/>
  <c r="AM127" i="31"/>
  <c r="AJ127" i="31"/>
  <c r="AG127" i="31"/>
  <c r="AD127" i="31"/>
  <c r="AA127" i="31"/>
  <c r="X127" i="31"/>
  <c r="U127" i="31"/>
  <c r="R127" i="31"/>
  <c r="O127" i="31"/>
  <c r="BZ126" i="31"/>
  <c r="BW126" i="31"/>
  <c r="BT126" i="31"/>
  <c r="BQ126" i="31"/>
  <c r="BN126" i="31"/>
  <c r="BH126" i="31"/>
  <c r="BE126" i="31"/>
  <c r="BB126" i="31"/>
  <c r="AY126" i="31"/>
  <c r="AV126" i="31"/>
  <c r="AS126" i="31"/>
  <c r="AP126" i="31"/>
  <c r="AM126" i="31"/>
  <c r="AJ126" i="31"/>
  <c r="AG126" i="31"/>
  <c r="AD126" i="31"/>
  <c r="AA126" i="31"/>
  <c r="X126" i="31"/>
  <c r="U126" i="31"/>
  <c r="R126" i="31"/>
  <c r="O126" i="31"/>
  <c r="BZ125" i="31"/>
  <c r="BW125" i="31"/>
  <c r="BT125" i="31"/>
  <c r="BQ125" i="31"/>
  <c r="BN125" i="31"/>
  <c r="BH125" i="31"/>
  <c r="BE125" i="31"/>
  <c r="BB125" i="31"/>
  <c r="AY125" i="31"/>
  <c r="AV125" i="31"/>
  <c r="AS125" i="31"/>
  <c r="AP125" i="31"/>
  <c r="AM125" i="31"/>
  <c r="AJ125" i="31"/>
  <c r="AG125" i="31"/>
  <c r="AD125" i="31"/>
  <c r="AA125" i="31"/>
  <c r="X125" i="31"/>
  <c r="U125" i="31"/>
  <c r="R125" i="31"/>
  <c r="O125" i="31"/>
  <c r="BZ124" i="31"/>
  <c r="BW124" i="31"/>
  <c r="BT124" i="31"/>
  <c r="BQ124" i="31"/>
  <c r="BN124" i="31"/>
  <c r="BH124" i="31"/>
  <c r="BE124" i="31"/>
  <c r="BB124" i="31"/>
  <c r="AY124" i="31"/>
  <c r="AV124" i="31"/>
  <c r="AS124" i="31"/>
  <c r="AP124" i="31"/>
  <c r="AM124" i="31"/>
  <c r="AJ124" i="31"/>
  <c r="AG124" i="31"/>
  <c r="AD124" i="31"/>
  <c r="AA124" i="31"/>
  <c r="X124" i="31"/>
  <c r="U124" i="31"/>
  <c r="R124" i="31"/>
  <c r="O124" i="31"/>
  <c r="BZ123" i="31"/>
  <c r="BW123" i="31"/>
  <c r="BT123" i="31"/>
  <c r="BQ123" i="31"/>
  <c r="BN123" i="31"/>
  <c r="BH123" i="31"/>
  <c r="BE123" i="31"/>
  <c r="BB123" i="31"/>
  <c r="AY123" i="31"/>
  <c r="AV123" i="31"/>
  <c r="AS123" i="31"/>
  <c r="AP123" i="31"/>
  <c r="AM123" i="31"/>
  <c r="AJ123" i="31"/>
  <c r="AG123" i="31"/>
  <c r="AD123" i="31"/>
  <c r="AA123" i="31"/>
  <c r="X123" i="31"/>
  <c r="U123" i="31"/>
  <c r="R123" i="31"/>
  <c r="O123" i="31"/>
  <c r="BZ122" i="31"/>
  <c r="BW122" i="31"/>
  <c r="BT122" i="31"/>
  <c r="BQ122" i="31"/>
  <c r="BN122" i="31"/>
  <c r="BH122" i="31"/>
  <c r="BE122" i="31"/>
  <c r="BB122" i="31"/>
  <c r="AY122" i="31"/>
  <c r="AV122" i="31"/>
  <c r="AS122" i="31"/>
  <c r="AP122" i="31"/>
  <c r="AM122" i="31"/>
  <c r="AJ122" i="31"/>
  <c r="AG122" i="31"/>
  <c r="AD122" i="31"/>
  <c r="AA122" i="31"/>
  <c r="X122" i="31"/>
  <c r="U122" i="31"/>
  <c r="R122" i="31"/>
  <c r="O122" i="31"/>
  <c r="BZ121" i="31"/>
  <c r="BW121" i="31"/>
  <c r="BT121" i="31"/>
  <c r="BQ121" i="31"/>
  <c r="BN121" i="31"/>
  <c r="BH121" i="31"/>
  <c r="BE121" i="31"/>
  <c r="BB121" i="31"/>
  <c r="AY121" i="31"/>
  <c r="AV121" i="31"/>
  <c r="AS121" i="31"/>
  <c r="AP121" i="31"/>
  <c r="AM121" i="31"/>
  <c r="AJ121" i="31"/>
  <c r="AG121" i="31"/>
  <c r="AD121" i="31"/>
  <c r="AA121" i="31"/>
  <c r="X121" i="31"/>
  <c r="U121" i="31"/>
  <c r="R121" i="31"/>
  <c r="O121" i="31"/>
  <c r="BZ120" i="31"/>
  <c r="BW120" i="31"/>
  <c r="BT120" i="31"/>
  <c r="BQ120" i="31"/>
  <c r="BN120" i="31"/>
  <c r="BH120" i="31"/>
  <c r="BE120" i="31"/>
  <c r="BB120" i="31"/>
  <c r="AY120" i="31"/>
  <c r="AV120" i="31"/>
  <c r="AS120" i="31"/>
  <c r="AP120" i="31"/>
  <c r="AM120" i="31"/>
  <c r="AJ120" i="31"/>
  <c r="AG120" i="31"/>
  <c r="AD120" i="31"/>
  <c r="AA120" i="31"/>
  <c r="X120" i="31"/>
  <c r="U120" i="31"/>
  <c r="R120" i="31"/>
  <c r="O120" i="31"/>
  <c r="BZ119" i="31"/>
  <c r="BW119" i="31"/>
  <c r="BT119" i="31"/>
  <c r="BQ119" i="31"/>
  <c r="BN119" i="31"/>
  <c r="BH119" i="31"/>
  <c r="BE119" i="31"/>
  <c r="BB119" i="31"/>
  <c r="AY119" i="31"/>
  <c r="AV119" i="31"/>
  <c r="AS119" i="31"/>
  <c r="AP119" i="31"/>
  <c r="AM119" i="31"/>
  <c r="AJ119" i="31"/>
  <c r="AG119" i="31"/>
  <c r="AD119" i="31"/>
  <c r="AA119" i="31"/>
  <c r="X119" i="31"/>
  <c r="U119" i="31"/>
  <c r="R119" i="31"/>
  <c r="O119" i="31"/>
  <c r="BZ118" i="31"/>
  <c r="BW118" i="31"/>
  <c r="BT118" i="31"/>
  <c r="BQ118" i="31"/>
  <c r="BN118" i="31"/>
  <c r="BH118" i="31"/>
  <c r="BE118" i="31"/>
  <c r="BB118" i="31"/>
  <c r="AY118" i="31"/>
  <c r="AV118" i="31"/>
  <c r="AS118" i="31"/>
  <c r="AP118" i="31"/>
  <c r="AM118" i="31"/>
  <c r="AJ118" i="31"/>
  <c r="AG118" i="31"/>
  <c r="AD118" i="31"/>
  <c r="AA118" i="31"/>
  <c r="X118" i="31"/>
  <c r="U118" i="31"/>
  <c r="R118" i="31"/>
  <c r="O118" i="31"/>
  <c r="BZ117" i="31"/>
  <c r="BW117" i="31"/>
  <c r="BT117" i="31"/>
  <c r="BQ117" i="31"/>
  <c r="BN117" i="31"/>
  <c r="BH117" i="31"/>
  <c r="BE117" i="31"/>
  <c r="BB117" i="31"/>
  <c r="AY117" i="31"/>
  <c r="AV117" i="31"/>
  <c r="AS117" i="31"/>
  <c r="AP117" i="31"/>
  <c r="AM117" i="31"/>
  <c r="AJ117" i="31"/>
  <c r="AG117" i="31"/>
  <c r="AD117" i="31"/>
  <c r="AA117" i="31"/>
  <c r="X117" i="31"/>
  <c r="U117" i="31"/>
  <c r="R117" i="31"/>
  <c r="N117" i="31"/>
  <c r="O117" i="31"/>
  <c r="BZ116" i="31"/>
  <c r="BW116" i="31"/>
  <c r="BT116" i="31"/>
  <c r="BQ116" i="31"/>
  <c r="BN116" i="31"/>
  <c r="BH116" i="31"/>
  <c r="BE116" i="31"/>
  <c r="BB116" i="31"/>
  <c r="AY116" i="31"/>
  <c r="AV116" i="31"/>
  <c r="AS116" i="31"/>
  <c r="AP116" i="31"/>
  <c r="AM116" i="31"/>
  <c r="AJ116" i="31"/>
  <c r="AG116" i="31"/>
  <c r="AD116" i="31"/>
  <c r="AA116" i="31"/>
  <c r="X116" i="31"/>
  <c r="U116" i="31"/>
  <c r="R116" i="31"/>
  <c r="N116" i="31"/>
  <c r="O116" i="31"/>
  <c r="BZ115" i="31"/>
  <c r="BW115" i="31"/>
  <c r="BT115" i="31"/>
  <c r="BQ115" i="31"/>
  <c r="BN115" i="31"/>
  <c r="BH115" i="31"/>
  <c r="BE115" i="31"/>
  <c r="BB115" i="31"/>
  <c r="AY115" i="31"/>
  <c r="AV115" i="31"/>
  <c r="AS115" i="31"/>
  <c r="AP115" i="31"/>
  <c r="AM115" i="31"/>
  <c r="AJ115" i="31"/>
  <c r="AG115" i="31"/>
  <c r="AD115" i="31"/>
  <c r="AA115" i="31"/>
  <c r="X115" i="31"/>
  <c r="U115" i="31"/>
  <c r="R115" i="31"/>
  <c r="N115" i="31"/>
  <c r="O115" i="31" s="1"/>
  <c r="BZ114" i="31"/>
  <c r="BW114" i="31"/>
  <c r="BT114" i="31"/>
  <c r="BQ114" i="31"/>
  <c r="BN114" i="31"/>
  <c r="BH114" i="31"/>
  <c r="BE114" i="31"/>
  <c r="BB114" i="31"/>
  <c r="AY114" i="31"/>
  <c r="AV114" i="31"/>
  <c r="AS114" i="31"/>
  <c r="AP114" i="31"/>
  <c r="AM114" i="31"/>
  <c r="AJ114" i="31"/>
  <c r="AG114" i="31"/>
  <c r="AD114" i="31"/>
  <c r="AA114" i="31"/>
  <c r="X114" i="31"/>
  <c r="U114" i="31"/>
  <c r="R114" i="31"/>
  <c r="O114" i="31"/>
  <c r="BZ113" i="31"/>
  <c r="BW113" i="31"/>
  <c r="BT113" i="31"/>
  <c r="BQ113" i="31"/>
  <c r="BN113" i="31"/>
  <c r="BH113" i="31"/>
  <c r="BE113" i="31"/>
  <c r="BB113" i="31"/>
  <c r="AY113" i="31"/>
  <c r="AV113" i="31"/>
  <c r="AS113" i="31"/>
  <c r="AP113" i="31"/>
  <c r="AM113" i="31"/>
  <c r="AJ113" i="31"/>
  <c r="AG113" i="31"/>
  <c r="AD113" i="31"/>
  <c r="AA113" i="31"/>
  <c r="X113" i="31"/>
  <c r="U113" i="31"/>
  <c r="R113" i="31"/>
  <c r="O113" i="31"/>
  <c r="BZ112" i="31"/>
  <c r="BW112" i="31"/>
  <c r="BT112" i="31"/>
  <c r="BQ112" i="31"/>
  <c r="BN112" i="31"/>
  <c r="BH112" i="31"/>
  <c r="BE112" i="31"/>
  <c r="BB112" i="31"/>
  <c r="AY112" i="31"/>
  <c r="AV112" i="31"/>
  <c r="AS112" i="31"/>
  <c r="AP112" i="31"/>
  <c r="AM112" i="31"/>
  <c r="AJ112" i="31"/>
  <c r="AG112" i="31"/>
  <c r="AD112" i="31"/>
  <c r="AA112" i="31"/>
  <c r="X112" i="31"/>
  <c r="U112" i="31"/>
  <c r="Q112" i="31"/>
  <c r="R112" i="31" s="1"/>
  <c r="N112" i="31"/>
  <c r="O112" i="31" s="1"/>
  <c r="BZ111" i="31"/>
  <c r="BW111" i="31"/>
  <c r="BT111" i="31"/>
  <c r="BQ111" i="31"/>
  <c r="BN111" i="31"/>
  <c r="BH111" i="31"/>
  <c r="BE111" i="31"/>
  <c r="BB111" i="31"/>
  <c r="AY111" i="31"/>
  <c r="AV111" i="31"/>
  <c r="AS111" i="31"/>
  <c r="AP111" i="31"/>
  <c r="AM111" i="31"/>
  <c r="AJ111" i="31"/>
  <c r="AG111" i="31"/>
  <c r="AD111" i="31"/>
  <c r="AA111" i="31"/>
  <c r="X111" i="31"/>
  <c r="U111" i="31"/>
  <c r="R111" i="31"/>
  <c r="N111" i="31"/>
  <c r="O111" i="31" s="1"/>
  <c r="BZ110" i="31"/>
  <c r="BW110" i="31"/>
  <c r="BT110" i="31"/>
  <c r="BQ110" i="31"/>
  <c r="BN110" i="31"/>
  <c r="BH110" i="31"/>
  <c r="BE110" i="31"/>
  <c r="BB110" i="31"/>
  <c r="AY110" i="31"/>
  <c r="AV110" i="31"/>
  <c r="AS110" i="31"/>
  <c r="AP110" i="31"/>
  <c r="AM110" i="31"/>
  <c r="AJ110" i="31"/>
  <c r="AG110" i="31"/>
  <c r="AD110" i="31"/>
  <c r="AA110" i="31"/>
  <c r="X110" i="31"/>
  <c r="U110" i="31"/>
  <c r="R110" i="31"/>
  <c r="N110" i="31"/>
  <c r="O110" i="31"/>
  <c r="BZ109" i="31"/>
  <c r="BW109" i="31"/>
  <c r="BT109" i="31"/>
  <c r="BQ109" i="31"/>
  <c r="BN109" i="31"/>
  <c r="BH109" i="31"/>
  <c r="BE109" i="31"/>
  <c r="BB109" i="31"/>
  <c r="AY109" i="31"/>
  <c r="AV109" i="31"/>
  <c r="AS109" i="31"/>
  <c r="AP109" i="31"/>
  <c r="AM109" i="31"/>
  <c r="AJ109" i="31"/>
  <c r="AG109" i="31"/>
  <c r="AD109" i="31"/>
  <c r="AA109" i="31"/>
  <c r="X109" i="31"/>
  <c r="U109" i="31"/>
  <c r="R109" i="31"/>
  <c r="N109" i="31"/>
  <c r="O109" i="31" s="1"/>
  <c r="BZ108" i="31"/>
  <c r="BW108" i="31"/>
  <c r="BT108" i="31"/>
  <c r="BQ108" i="31"/>
  <c r="BN108" i="31"/>
  <c r="BH108" i="31"/>
  <c r="BE108" i="31"/>
  <c r="BB108" i="31"/>
  <c r="AY108" i="31"/>
  <c r="AV108" i="31"/>
  <c r="AS108" i="31"/>
  <c r="AP108" i="31"/>
  <c r="AM108" i="31"/>
  <c r="AJ108" i="31"/>
  <c r="AG108" i="31"/>
  <c r="AD108" i="31"/>
  <c r="AA108" i="31"/>
  <c r="X108" i="31"/>
  <c r="U108" i="31"/>
  <c r="R108" i="31"/>
  <c r="N108" i="31"/>
  <c r="O108" i="31" s="1"/>
  <c r="BZ107" i="31"/>
  <c r="BW107" i="31"/>
  <c r="BT107" i="31"/>
  <c r="BQ107" i="31"/>
  <c r="BN107" i="31"/>
  <c r="BH107" i="31"/>
  <c r="BE107" i="31"/>
  <c r="BB107" i="31"/>
  <c r="AY107" i="31"/>
  <c r="AV107" i="31"/>
  <c r="AS107" i="31"/>
  <c r="AP107" i="31"/>
  <c r="AM107" i="31"/>
  <c r="AJ107" i="31"/>
  <c r="AG107" i="31"/>
  <c r="AD107" i="31"/>
  <c r="AA107" i="31"/>
  <c r="X107" i="31"/>
  <c r="U107" i="31"/>
  <c r="R107" i="31"/>
  <c r="O107" i="31"/>
  <c r="BZ106" i="31"/>
  <c r="BW106" i="31"/>
  <c r="BT106" i="31"/>
  <c r="BQ106" i="31"/>
  <c r="BN106" i="31"/>
  <c r="BH106" i="31"/>
  <c r="BE106" i="31"/>
  <c r="BB106" i="31"/>
  <c r="AY106" i="31"/>
  <c r="AV106" i="31"/>
  <c r="AS106" i="31"/>
  <c r="AP106" i="31"/>
  <c r="AM106" i="31"/>
  <c r="AJ106" i="31"/>
  <c r="AG106" i="31"/>
  <c r="AD106" i="31"/>
  <c r="AA106" i="31"/>
  <c r="X106" i="31"/>
  <c r="U106" i="31"/>
  <c r="R106" i="31"/>
  <c r="O106" i="31"/>
  <c r="BZ105" i="31"/>
  <c r="BW105" i="31"/>
  <c r="BT105" i="31"/>
  <c r="BQ105" i="31"/>
  <c r="BN105" i="31"/>
  <c r="BH105" i="31"/>
  <c r="BE105" i="31"/>
  <c r="BB105" i="31"/>
  <c r="AY105" i="31"/>
  <c r="AV105" i="31"/>
  <c r="AS105" i="31"/>
  <c r="AP105" i="31"/>
  <c r="AM105" i="31"/>
  <c r="AJ105" i="31"/>
  <c r="AG105" i="31"/>
  <c r="AD105" i="31"/>
  <c r="AA105" i="31"/>
  <c r="X105" i="31"/>
  <c r="U105" i="31"/>
  <c r="R105" i="31"/>
  <c r="N105" i="31"/>
  <c r="O105" i="31"/>
  <c r="BZ104" i="31"/>
  <c r="BW104" i="31"/>
  <c r="BT104" i="31"/>
  <c r="BQ104" i="31"/>
  <c r="BN104" i="31"/>
  <c r="BH104" i="31"/>
  <c r="BE104" i="31"/>
  <c r="BB104" i="31"/>
  <c r="AY104" i="31"/>
  <c r="AV104" i="31"/>
  <c r="AS104" i="31"/>
  <c r="AP104" i="31"/>
  <c r="AM104" i="31"/>
  <c r="AJ104" i="31"/>
  <c r="AG104" i="31"/>
  <c r="AD104" i="31"/>
  <c r="AA104" i="31"/>
  <c r="X104" i="31"/>
  <c r="U104" i="31"/>
  <c r="R104" i="31"/>
  <c r="N104" i="31"/>
  <c r="O104" i="31" s="1"/>
  <c r="BZ103" i="31"/>
  <c r="BW103" i="31"/>
  <c r="BT103" i="31"/>
  <c r="BQ103" i="31"/>
  <c r="BN103" i="31"/>
  <c r="BH103" i="31"/>
  <c r="BE103" i="31"/>
  <c r="BB103" i="31"/>
  <c r="AX103" i="31"/>
  <c r="AY103" i="31" s="1"/>
  <c r="AV103" i="31"/>
  <c r="AS103" i="31"/>
  <c r="AP103" i="31"/>
  <c r="AM103" i="31"/>
  <c r="AJ103" i="31"/>
  <c r="AG103" i="31"/>
  <c r="AD103" i="31"/>
  <c r="AA103" i="31"/>
  <c r="X103" i="31"/>
  <c r="U103" i="31"/>
  <c r="Q103" i="31"/>
  <c r="R103" i="31" s="1"/>
  <c r="N103" i="31"/>
  <c r="O103" i="31" s="1"/>
  <c r="BZ102" i="31"/>
  <c r="BW102" i="31"/>
  <c r="BT102" i="31"/>
  <c r="BQ102" i="31"/>
  <c r="BN102" i="31"/>
  <c r="BH102" i="31"/>
  <c r="BE102" i="31"/>
  <c r="BB102" i="31"/>
  <c r="AY102" i="31"/>
  <c r="AV102" i="31"/>
  <c r="AS102" i="31"/>
  <c r="AP102" i="31"/>
  <c r="AM102" i="31"/>
  <c r="AJ102" i="31"/>
  <c r="AG102" i="31"/>
  <c r="AD102" i="31"/>
  <c r="AA102" i="31"/>
  <c r="X102" i="31"/>
  <c r="S102" i="31"/>
  <c r="U102" i="31"/>
  <c r="P102" i="31"/>
  <c r="R102" i="31" s="1"/>
  <c r="N102" i="31"/>
  <c r="O102" i="31" s="1"/>
  <c r="BZ101" i="31"/>
  <c r="BW101" i="31"/>
  <c r="BT101" i="31"/>
  <c r="BQ101" i="31"/>
  <c r="BN101" i="31"/>
  <c r="BH101" i="31"/>
  <c r="BE101" i="31"/>
  <c r="BB101" i="31"/>
  <c r="AY101" i="31"/>
  <c r="AV101" i="31"/>
  <c r="AS101" i="31"/>
  <c r="AP101" i="31"/>
  <c r="AM101" i="31"/>
  <c r="AJ101" i="31"/>
  <c r="AG101" i="31"/>
  <c r="AD101" i="31"/>
  <c r="AA101" i="31"/>
  <c r="X101" i="31"/>
  <c r="U101" i="31"/>
  <c r="P101" i="31"/>
  <c r="R101" i="31"/>
  <c r="N101" i="31"/>
  <c r="O101" i="31"/>
  <c r="BZ100" i="31"/>
  <c r="BW100" i="31"/>
  <c r="BT100" i="31"/>
  <c r="BQ100" i="31"/>
  <c r="BN100" i="31"/>
  <c r="BH100" i="31"/>
  <c r="BE100" i="31"/>
  <c r="BB100" i="31"/>
  <c r="AY100" i="31"/>
  <c r="AV100" i="31"/>
  <c r="AS100" i="31"/>
  <c r="AP100" i="31"/>
  <c r="AM100" i="31"/>
  <c r="AJ100" i="31"/>
  <c r="AG100" i="31"/>
  <c r="AD100" i="31"/>
  <c r="AA100" i="31"/>
  <c r="X100" i="31"/>
  <c r="U100" i="31"/>
  <c r="R100" i="31"/>
  <c r="O100" i="31"/>
  <c r="BZ99" i="31"/>
  <c r="BW99" i="31"/>
  <c r="BT99" i="31"/>
  <c r="BQ99" i="31"/>
  <c r="BN99" i="31"/>
  <c r="BH99" i="31"/>
  <c r="BE99" i="31"/>
  <c r="BB99" i="31"/>
  <c r="AY99" i="31"/>
  <c r="AV99" i="31"/>
  <c r="AS99" i="31"/>
  <c r="AP99" i="31"/>
  <c r="AM99" i="31"/>
  <c r="AJ99" i="31"/>
  <c r="AG99" i="31"/>
  <c r="AD99" i="31"/>
  <c r="AA99" i="31"/>
  <c r="X99" i="31"/>
  <c r="U99" i="31"/>
  <c r="R99" i="31"/>
  <c r="O99" i="31"/>
  <c r="BZ98" i="31"/>
  <c r="BW98" i="31"/>
  <c r="BT98" i="31"/>
  <c r="BQ98" i="31"/>
  <c r="BN98" i="31"/>
  <c r="BH98" i="31"/>
  <c r="BE98" i="31"/>
  <c r="BB98" i="31"/>
  <c r="AY98" i="31"/>
  <c r="AV98" i="31"/>
  <c r="AS98" i="31"/>
  <c r="AP98" i="31"/>
  <c r="AM98" i="31"/>
  <c r="AJ98" i="31"/>
  <c r="AG98" i="31"/>
  <c r="AD98" i="31"/>
  <c r="AA98" i="31"/>
  <c r="X98" i="31"/>
  <c r="U98" i="31"/>
  <c r="R98" i="31"/>
  <c r="O98" i="31"/>
  <c r="BZ97" i="31"/>
  <c r="BW97" i="31"/>
  <c r="BT97" i="31"/>
  <c r="BQ97" i="31"/>
  <c r="BN97" i="31"/>
  <c r="BH97" i="31"/>
  <c r="BD97" i="31"/>
  <c r="BE97" i="31" s="1"/>
  <c r="BB97" i="31"/>
  <c r="AY97" i="31"/>
  <c r="AV97" i="31"/>
  <c r="AS97" i="31"/>
  <c r="AP97" i="31"/>
  <c r="AM97" i="31"/>
  <c r="AJ97" i="31"/>
  <c r="AG97" i="31"/>
  <c r="AD97" i="31"/>
  <c r="AA97" i="31"/>
  <c r="X97" i="31"/>
  <c r="U97" i="31"/>
  <c r="R97" i="31"/>
  <c r="N97" i="31"/>
  <c r="O97" i="31" s="1"/>
  <c r="BZ96" i="31"/>
  <c r="BW96" i="31"/>
  <c r="BT96" i="31"/>
  <c r="BQ96" i="31"/>
  <c r="BN96" i="31"/>
  <c r="BH96" i="31"/>
  <c r="BE96" i="31"/>
  <c r="BB96" i="31"/>
  <c r="AY96" i="31"/>
  <c r="AV96" i="31"/>
  <c r="AS96" i="31"/>
  <c r="AP96" i="31"/>
  <c r="AM96" i="31"/>
  <c r="AJ96" i="31"/>
  <c r="AG96" i="31"/>
  <c r="AD96" i="31"/>
  <c r="AA96" i="31"/>
  <c r="X96" i="31"/>
  <c r="U96" i="31"/>
  <c r="R96" i="31"/>
  <c r="O96" i="31"/>
  <c r="BZ95" i="31"/>
  <c r="BW95" i="31"/>
  <c r="BT95" i="31"/>
  <c r="BQ95" i="31"/>
  <c r="BN95" i="31"/>
  <c r="BH95" i="31"/>
  <c r="BE95" i="31"/>
  <c r="BB95" i="31"/>
  <c r="AY95" i="31"/>
  <c r="AV95" i="31"/>
  <c r="AS95" i="31"/>
  <c r="AP95" i="31"/>
  <c r="AM95" i="31"/>
  <c r="AJ95" i="31"/>
  <c r="AG95" i="31"/>
  <c r="AD95" i="31"/>
  <c r="AA95" i="31"/>
  <c r="X95" i="31"/>
  <c r="U95" i="31"/>
  <c r="R95" i="31"/>
  <c r="O95" i="31"/>
  <c r="BZ94" i="31"/>
  <c r="BW94" i="31"/>
  <c r="BT94" i="31"/>
  <c r="BQ94" i="31"/>
  <c r="BN94" i="31"/>
  <c r="BH94" i="31"/>
  <c r="BE94" i="31"/>
  <c r="BB94" i="31"/>
  <c r="AY94" i="31"/>
  <c r="AV94" i="31"/>
  <c r="AS94" i="31"/>
  <c r="AP94" i="31"/>
  <c r="AM94" i="31"/>
  <c r="AJ94" i="31"/>
  <c r="AG94" i="31"/>
  <c r="AD94" i="31"/>
  <c r="AA94" i="31"/>
  <c r="X94" i="31"/>
  <c r="S94" i="31"/>
  <c r="U94" i="31"/>
  <c r="R94" i="31"/>
  <c r="N94" i="31"/>
  <c r="O94" i="31" s="1"/>
  <c r="BZ93" i="31"/>
  <c r="BW93" i="31"/>
  <c r="BT93" i="31"/>
  <c r="BQ93" i="31"/>
  <c r="BN93" i="31"/>
  <c r="BH93" i="31"/>
  <c r="BE93" i="31"/>
  <c r="BB93" i="31"/>
  <c r="AY93" i="31"/>
  <c r="AV93" i="31"/>
  <c r="AS93" i="31"/>
  <c r="AP93" i="31"/>
  <c r="AM93" i="31"/>
  <c r="AJ93" i="31"/>
  <c r="AG93" i="31"/>
  <c r="AD93" i="31"/>
  <c r="AA93" i="31"/>
  <c r="X93" i="31"/>
  <c r="S93" i="31"/>
  <c r="U93" i="31"/>
  <c r="R93" i="31"/>
  <c r="N93" i="31"/>
  <c r="O93" i="31"/>
  <c r="BZ92" i="31"/>
  <c r="BW92" i="31"/>
  <c r="BT92" i="31"/>
  <c r="BQ92" i="31"/>
  <c r="BN92" i="31"/>
  <c r="BH92" i="31"/>
  <c r="BE92" i="31"/>
  <c r="BB92" i="31"/>
  <c r="AY92" i="31"/>
  <c r="AV92" i="31"/>
  <c r="AS92" i="31"/>
  <c r="AP92" i="31"/>
  <c r="AM92" i="31"/>
  <c r="AJ92" i="31"/>
  <c r="AG92" i="31"/>
  <c r="AD92" i="31"/>
  <c r="AA92" i="31"/>
  <c r="X92" i="31"/>
  <c r="S92" i="31"/>
  <c r="U92" i="31" s="1"/>
  <c r="R92" i="31"/>
  <c r="N92" i="31"/>
  <c r="O92" i="31" s="1"/>
  <c r="BZ91" i="31"/>
  <c r="BW91" i="31"/>
  <c r="BT91" i="31"/>
  <c r="BQ91" i="31"/>
  <c r="BN91" i="31"/>
  <c r="BH91" i="31"/>
  <c r="BE91" i="31"/>
  <c r="BB91" i="31"/>
  <c r="AY91" i="31"/>
  <c r="AV91" i="31"/>
  <c r="AS91" i="31"/>
  <c r="AP91" i="31"/>
  <c r="AM91" i="31"/>
  <c r="AJ91" i="31"/>
  <c r="AG91" i="31"/>
  <c r="AD91" i="31"/>
  <c r="AA91" i="31"/>
  <c r="X91" i="31"/>
  <c r="S91" i="31"/>
  <c r="U91" i="31" s="1"/>
  <c r="Q91" i="31"/>
  <c r="R91" i="31"/>
  <c r="O91" i="31"/>
  <c r="BZ90" i="31"/>
  <c r="BW90" i="31"/>
  <c r="BT90" i="31"/>
  <c r="BQ90" i="31"/>
  <c r="BN90" i="31"/>
  <c r="BH90" i="31"/>
  <c r="BE90" i="31"/>
  <c r="BB90" i="31"/>
  <c r="AY90" i="31"/>
  <c r="AV90" i="31"/>
  <c r="AS90" i="31"/>
  <c r="AP90" i="31"/>
  <c r="AM90" i="31"/>
  <c r="AJ90" i="31"/>
  <c r="AG90" i="31"/>
  <c r="AD90" i="31"/>
  <c r="AA90" i="31"/>
  <c r="X90" i="31"/>
  <c r="S90" i="31"/>
  <c r="U90" i="31"/>
  <c r="Q90" i="31"/>
  <c r="R90" i="31" s="1"/>
  <c r="O90" i="31"/>
  <c r="BZ89" i="31"/>
  <c r="BW89" i="31"/>
  <c r="BT89" i="31"/>
  <c r="BQ89" i="31"/>
  <c r="BN89" i="31"/>
  <c r="BH89" i="31"/>
  <c r="BE89" i="31"/>
  <c r="BB89" i="31"/>
  <c r="AY89" i="31"/>
  <c r="AV89" i="31"/>
  <c r="AS89" i="31"/>
  <c r="AP89" i="31"/>
  <c r="AM89" i="31"/>
  <c r="AJ89" i="31"/>
  <c r="AG89" i="31"/>
  <c r="AD89" i="31"/>
  <c r="AA89" i="31"/>
  <c r="X89" i="31"/>
  <c r="S89" i="31"/>
  <c r="U89" i="31" s="1"/>
  <c r="Q89" i="31"/>
  <c r="R89" i="31" s="1"/>
  <c r="O89" i="31"/>
  <c r="BZ88" i="31"/>
  <c r="BW88" i="31"/>
  <c r="BT88" i="31"/>
  <c r="BQ88" i="31"/>
  <c r="BN88" i="31"/>
  <c r="BH88" i="31"/>
  <c r="BE88" i="31"/>
  <c r="BB88" i="31"/>
  <c r="AY88" i="31"/>
  <c r="AV88" i="31"/>
  <c r="AS88" i="31"/>
  <c r="AP88" i="31"/>
  <c r="AM88" i="31"/>
  <c r="AJ88" i="31"/>
  <c r="AG88" i="31"/>
  <c r="AD88" i="31"/>
  <c r="AA88" i="31"/>
  <c r="W88" i="31"/>
  <c r="X88" i="31"/>
  <c r="U88" i="31"/>
  <c r="R88" i="31"/>
  <c r="O88" i="31"/>
  <c r="BZ87" i="31"/>
  <c r="BW87" i="31"/>
  <c r="BT87" i="31"/>
  <c r="BQ87" i="31"/>
  <c r="BN87" i="31"/>
  <c r="BH87" i="31"/>
  <c r="BE87" i="31"/>
  <c r="BB87" i="31"/>
  <c r="AY87" i="31"/>
  <c r="AV87" i="31"/>
  <c r="AS87" i="31"/>
  <c r="AP87" i="31"/>
  <c r="AM87" i="31"/>
  <c r="AJ87" i="31"/>
  <c r="AG87" i="31"/>
  <c r="AD87" i="31"/>
  <c r="AA87" i="31"/>
  <c r="X87" i="31"/>
  <c r="U87" i="31"/>
  <c r="R87" i="31"/>
  <c r="O87" i="31"/>
  <c r="BZ86" i="31"/>
  <c r="BW86" i="31"/>
  <c r="BT86" i="31"/>
  <c r="BQ86" i="31"/>
  <c r="BN86" i="31"/>
  <c r="BH86" i="31"/>
  <c r="BE86" i="31"/>
  <c r="BB86" i="31"/>
  <c r="AY86" i="31"/>
  <c r="AV86" i="31"/>
  <c r="AS86" i="31"/>
  <c r="AP86" i="31"/>
  <c r="AM86" i="31"/>
  <c r="AJ86" i="31"/>
  <c r="AG86" i="31"/>
  <c r="AD86" i="31"/>
  <c r="AA86" i="31"/>
  <c r="X86" i="31"/>
  <c r="U86" i="31"/>
  <c r="R86" i="31"/>
  <c r="O86" i="31"/>
  <c r="BZ85" i="31"/>
  <c r="BW85" i="31"/>
  <c r="BT85" i="31"/>
  <c r="BQ85" i="31"/>
  <c r="BN85" i="31"/>
  <c r="BH85" i="31"/>
  <c r="BE85" i="31"/>
  <c r="BB85" i="31"/>
  <c r="AY85" i="31"/>
  <c r="AV85" i="31"/>
  <c r="AS85" i="31"/>
  <c r="AP85" i="31"/>
  <c r="AM85" i="31"/>
  <c r="AJ85" i="31"/>
  <c r="AG85" i="31"/>
  <c r="AD85" i="31"/>
  <c r="AA85" i="31"/>
  <c r="X85" i="31"/>
  <c r="U85" i="31"/>
  <c r="R85" i="31"/>
  <c r="N85" i="31"/>
  <c r="O85" i="31"/>
  <c r="BZ84" i="31"/>
  <c r="BW84" i="31"/>
  <c r="BT84" i="31"/>
  <c r="BQ84" i="31"/>
  <c r="BN84" i="31"/>
  <c r="BH84" i="31"/>
  <c r="BE84" i="31"/>
  <c r="BB84" i="31"/>
  <c r="AY84" i="31"/>
  <c r="AV84" i="31"/>
  <c r="AS84" i="31"/>
  <c r="AP84" i="31"/>
  <c r="AM84" i="31"/>
  <c r="AJ84" i="31"/>
  <c r="AG84" i="31"/>
  <c r="AD84" i="31"/>
  <c r="AA84" i="31"/>
  <c r="W84" i="31"/>
  <c r="X84" i="31" s="1"/>
  <c r="U84" i="31"/>
  <c r="Q84" i="31"/>
  <c r="R84" i="31"/>
  <c r="N84" i="31"/>
  <c r="O84" i="31"/>
  <c r="BZ83" i="31"/>
  <c r="BW83" i="31"/>
  <c r="BT83" i="31"/>
  <c r="BQ83" i="31"/>
  <c r="BN83" i="31"/>
  <c r="BH83" i="31"/>
  <c r="BE83" i="31"/>
  <c r="BB83" i="31"/>
  <c r="AY83" i="31"/>
  <c r="AV83" i="31"/>
  <c r="AS83" i="31"/>
  <c r="AP83" i="31"/>
  <c r="AM83" i="31"/>
  <c r="AJ83" i="31"/>
  <c r="AG83" i="31"/>
  <c r="AD83" i="31"/>
  <c r="AA83" i="31"/>
  <c r="W83" i="31"/>
  <c r="X83" i="31" s="1"/>
  <c r="U83" i="31"/>
  <c r="Q83" i="31"/>
  <c r="R83" i="31"/>
  <c r="O83" i="31"/>
  <c r="BZ82" i="31"/>
  <c r="BW82" i="31"/>
  <c r="BT82" i="31"/>
  <c r="BQ82" i="31"/>
  <c r="BN82" i="31"/>
  <c r="BH82" i="31"/>
  <c r="BE82" i="31"/>
  <c r="BB82" i="31"/>
  <c r="AY82" i="31"/>
  <c r="AV82" i="31"/>
  <c r="AS82" i="31"/>
  <c r="AP82" i="31"/>
  <c r="AM82" i="31"/>
  <c r="AJ82" i="31"/>
  <c r="AG82" i="31"/>
  <c r="AD82" i="31"/>
  <c r="AA82" i="31"/>
  <c r="X82" i="31"/>
  <c r="U82" i="31"/>
  <c r="R82" i="31"/>
  <c r="N82" i="31"/>
  <c r="O82" i="31" s="1"/>
  <c r="BZ81" i="31"/>
  <c r="BW81" i="31"/>
  <c r="BT81" i="31"/>
  <c r="BQ81" i="31"/>
  <c r="BN81" i="31"/>
  <c r="BH81" i="31"/>
  <c r="BE81" i="31"/>
  <c r="BB81" i="31"/>
  <c r="AY81" i="31"/>
  <c r="AV81" i="31"/>
  <c r="AS81" i="31"/>
  <c r="AP81" i="31"/>
  <c r="AM81" i="31"/>
  <c r="AJ81" i="31"/>
  <c r="AG81" i="31"/>
  <c r="AD81" i="31"/>
  <c r="AA81" i="31"/>
  <c r="X81" i="31"/>
  <c r="U81" i="31"/>
  <c r="R81" i="31"/>
  <c r="O81" i="31"/>
  <c r="BZ80" i="31"/>
  <c r="BW80" i="31"/>
  <c r="BT80" i="31"/>
  <c r="BQ80" i="31"/>
  <c r="BN80" i="31"/>
  <c r="BK80" i="31"/>
  <c r="BH80" i="31"/>
  <c r="BE80" i="31"/>
  <c r="BB80" i="31"/>
  <c r="AY80" i="31"/>
  <c r="AV80" i="31"/>
  <c r="AS80" i="31"/>
  <c r="AP80" i="31"/>
  <c r="AM80" i="31"/>
  <c r="AJ80" i="31"/>
  <c r="AG80" i="31"/>
  <c r="AD80" i="31"/>
  <c r="AA80" i="31"/>
  <c r="X80" i="31"/>
  <c r="U80" i="31"/>
  <c r="R80" i="31"/>
  <c r="O80" i="31"/>
  <c r="L80" i="31"/>
  <c r="I80" i="31"/>
  <c r="F80" i="31"/>
  <c r="BZ79" i="31"/>
  <c r="BW79" i="31"/>
  <c r="BT79" i="31"/>
  <c r="BQ79" i="31"/>
  <c r="BN79" i="31"/>
  <c r="BK79" i="31"/>
  <c r="BH79" i="31"/>
  <c r="BE79" i="31"/>
  <c r="BB79" i="31"/>
  <c r="AY79" i="31"/>
  <c r="AV79" i="31"/>
  <c r="AS79" i="31"/>
  <c r="AP79" i="31"/>
  <c r="AM79" i="31"/>
  <c r="AJ79" i="31"/>
  <c r="AG79" i="31"/>
  <c r="AD79" i="31"/>
  <c r="AA79" i="31"/>
  <c r="W79" i="31"/>
  <c r="X79" i="31" s="1"/>
  <c r="U79" i="31"/>
  <c r="Q79" i="31"/>
  <c r="R79" i="31"/>
  <c r="N79" i="31"/>
  <c r="O79" i="31"/>
  <c r="K79" i="31"/>
  <c r="L79" i="31"/>
  <c r="F79" i="31"/>
  <c r="CB79" i="31"/>
  <c r="I79" i="31"/>
  <c r="BZ78" i="31"/>
  <c r="BW78" i="31"/>
  <c r="BT78" i="31"/>
  <c r="BQ78" i="31"/>
  <c r="BN78" i="31"/>
  <c r="BK78" i="31"/>
  <c r="BH78" i="31"/>
  <c r="BE78" i="31"/>
  <c r="BB78" i="31"/>
  <c r="AY78" i="31"/>
  <c r="AV78" i="31"/>
  <c r="AS78" i="31"/>
  <c r="AP78" i="31"/>
  <c r="AM78" i="31"/>
  <c r="AJ78" i="31"/>
  <c r="AG78" i="31"/>
  <c r="AD78" i="31"/>
  <c r="AA78" i="31"/>
  <c r="X78" i="31"/>
  <c r="U78" i="31"/>
  <c r="R78" i="31"/>
  <c r="O78" i="31"/>
  <c r="L78" i="31"/>
  <c r="I78" i="31"/>
  <c r="F78" i="31"/>
  <c r="CB78" i="31" s="1"/>
  <c r="BZ77" i="31"/>
  <c r="BW77" i="31"/>
  <c r="BT77" i="31"/>
  <c r="BQ77" i="31"/>
  <c r="BN77" i="31"/>
  <c r="BK77" i="31"/>
  <c r="BH77" i="31"/>
  <c r="BE77" i="31"/>
  <c r="BB77" i="31"/>
  <c r="AY77" i="31"/>
  <c r="AV77" i="31"/>
  <c r="AS77" i="31"/>
  <c r="AP77" i="31"/>
  <c r="AM77" i="31"/>
  <c r="AJ77" i="31"/>
  <c r="AG77" i="31"/>
  <c r="AD77" i="31"/>
  <c r="AA77" i="31"/>
  <c r="X77" i="31"/>
  <c r="U77" i="31"/>
  <c r="R77" i="31"/>
  <c r="O77" i="31"/>
  <c r="L77" i="31"/>
  <c r="I77" i="31"/>
  <c r="F77" i="31"/>
  <c r="BZ76" i="31"/>
  <c r="BW76" i="31"/>
  <c r="BT76" i="31"/>
  <c r="BQ76" i="31"/>
  <c r="BN76" i="31"/>
  <c r="BH76" i="31"/>
  <c r="BE76" i="31"/>
  <c r="BB76" i="31"/>
  <c r="AY76" i="31"/>
  <c r="AV76" i="31"/>
  <c r="AS76" i="31"/>
  <c r="AP76" i="31"/>
  <c r="AM76" i="31"/>
  <c r="AJ76" i="31"/>
  <c r="AG76" i="31"/>
  <c r="AD76" i="31"/>
  <c r="AA76" i="31"/>
  <c r="X76" i="31"/>
  <c r="U76" i="31"/>
  <c r="R76" i="31"/>
  <c r="N76" i="31"/>
  <c r="O76" i="31" s="1"/>
  <c r="BZ75" i="31"/>
  <c r="BW75" i="31"/>
  <c r="BT75" i="31"/>
  <c r="BQ75" i="31"/>
  <c r="BN75" i="31"/>
  <c r="BH75" i="31"/>
  <c r="BE75" i="31"/>
  <c r="BB75" i="31"/>
  <c r="AY75" i="31"/>
  <c r="AV75" i="31"/>
  <c r="AS75" i="31"/>
  <c r="AP75" i="31"/>
  <c r="AM75" i="31"/>
  <c r="AJ75" i="31"/>
  <c r="AG75" i="31"/>
  <c r="AD75" i="31"/>
  <c r="AA75" i="31"/>
  <c r="X75" i="31"/>
  <c r="U75" i="31"/>
  <c r="Q75" i="31"/>
  <c r="R75" i="31"/>
  <c r="O75" i="31"/>
  <c r="BZ74" i="31"/>
  <c r="BW74" i="31"/>
  <c r="BT74" i="31"/>
  <c r="BQ74" i="31"/>
  <c r="BN74" i="31"/>
  <c r="BH74" i="31"/>
  <c r="BE74" i="31"/>
  <c r="BB74" i="31"/>
  <c r="AY74" i="31"/>
  <c r="AV74" i="31"/>
  <c r="AS74" i="31"/>
  <c r="AP74" i="31"/>
  <c r="AM74" i="31"/>
  <c r="AJ74" i="31"/>
  <c r="AG74" i="31"/>
  <c r="AD74" i="31"/>
  <c r="AA74" i="31"/>
  <c r="X74" i="31"/>
  <c r="U74" i="31"/>
  <c r="R74" i="31"/>
  <c r="N74" i="31"/>
  <c r="O74" i="31" s="1"/>
  <c r="BZ73" i="31"/>
  <c r="BW73" i="31"/>
  <c r="BT73" i="31"/>
  <c r="BQ73" i="31"/>
  <c r="BN73" i="31"/>
  <c r="BH73" i="31"/>
  <c r="BE73" i="31"/>
  <c r="BB73" i="31"/>
  <c r="AY73" i="31"/>
  <c r="AV73" i="31"/>
  <c r="AS73" i="31"/>
  <c r="AP73" i="31"/>
  <c r="AM73" i="31"/>
  <c r="AJ73" i="31"/>
  <c r="AG73" i="31"/>
  <c r="AD73" i="31"/>
  <c r="AA73" i="31"/>
  <c r="X73" i="31"/>
  <c r="U73" i="31"/>
  <c r="R73" i="31"/>
  <c r="O73" i="31"/>
  <c r="BZ72" i="31"/>
  <c r="BW72" i="31"/>
  <c r="BT72" i="31"/>
  <c r="BQ72" i="31"/>
  <c r="BN72" i="31"/>
  <c r="BH72" i="31"/>
  <c r="BE72" i="31"/>
  <c r="BB72" i="31"/>
  <c r="AY72" i="31"/>
  <c r="AV72" i="31"/>
  <c r="AS72" i="31"/>
  <c r="AP72" i="31"/>
  <c r="AM72" i="31"/>
  <c r="AJ72" i="31"/>
  <c r="AG72" i="31"/>
  <c r="AD72" i="31"/>
  <c r="AA72" i="31"/>
  <c r="X72" i="31"/>
  <c r="U72" i="31"/>
  <c r="R72" i="31"/>
  <c r="O72" i="31"/>
  <c r="BZ71" i="31"/>
  <c r="BW71" i="31"/>
  <c r="BT71" i="31"/>
  <c r="BQ71" i="31"/>
  <c r="BN71" i="31"/>
  <c r="BH71" i="31"/>
  <c r="BE71" i="31"/>
  <c r="BB71" i="31"/>
  <c r="AY71" i="31"/>
  <c r="AV71" i="31"/>
  <c r="AS71" i="31"/>
  <c r="AP71" i="31"/>
  <c r="AM71" i="31"/>
  <c r="AJ71" i="31"/>
  <c r="AG71" i="31"/>
  <c r="AD71" i="31"/>
  <c r="AA71" i="31"/>
  <c r="X71" i="31"/>
  <c r="U71" i="31"/>
  <c r="P71" i="31"/>
  <c r="R71" i="31"/>
  <c r="O71" i="31"/>
  <c r="BZ70" i="31"/>
  <c r="BW70" i="31"/>
  <c r="BT70" i="31"/>
  <c r="BQ70" i="31"/>
  <c r="BN70" i="31"/>
  <c r="BH70" i="31"/>
  <c r="BE70" i="31"/>
  <c r="BB70" i="31"/>
  <c r="AY70" i="31"/>
  <c r="AV70" i="31"/>
  <c r="AS70" i="31"/>
  <c r="AP70" i="31"/>
  <c r="AM70" i="31"/>
  <c r="AJ70" i="31"/>
  <c r="AG70" i="31"/>
  <c r="AD70" i="31"/>
  <c r="AA70" i="31"/>
  <c r="X70" i="31"/>
  <c r="S70" i="31"/>
  <c r="U70" i="31" s="1"/>
  <c r="P70" i="31"/>
  <c r="R70" i="31"/>
  <c r="O70" i="31"/>
  <c r="BZ69" i="31"/>
  <c r="BW69" i="31"/>
  <c r="BT69" i="31"/>
  <c r="BQ69" i="31"/>
  <c r="BN69" i="31"/>
  <c r="BH69" i="31"/>
  <c r="BE69" i="31"/>
  <c r="BB69" i="31"/>
  <c r="AY69" i="31"/>
  <c r="AV69" i="31"/>
  <c r="AS69" i="31"/>
  <c r="AP69" i="31"/>
  <c r="AM69" i="31"/>
  <c r="AJ69" i="31"/>
  <c r="AG69" i="31"/>
  <c r="AD69" i="31"/>
  <c r="AA69" i="31"/>
  <c r="X69" i="31"/>
  <c r="U69" i="31"/>
  <c r="R69" i="31"/>
  <c r="N69" i="31"/>
  <c r="O69" i="31"/>
  <c r="BZ68" i="31"/>
  <c r="BW68" i="31"/>
  <c r="BT68" i="31"/>
  <c r="BQ68" i="31"/>
  <c r="BN68" i="31"/>
  <c r="BH68" i="31"/>
  <c r="BE68" i="31"/>
  <c r="BB68" i="31"/>
  <c r="AY68" i="31"/>
  <c r="AV68" i="31"/>
  <c r="AS68" i="31"/>
  <c r="AP68" i="31"/>
  <c r="AM68" i="31"/>
  <c r="AJ68" i="31"/>
  <c r="AG68" i="31"/>
  <c r="AD68" i="31"/>
  <c r="AA68" i="31"/>
  <c r="X68" i="31"/>
  <c r="U68" i="31"/>
  <c r="R68" i="31"/>
  <c r="O68" i="31"/>
  <c r="BZ67" i="31"/>
  <c r="BW67" i="31"/>
  <c r="BT67" i="31"/>
  <c r="BQ67" i="31"/>
  <c r="BN67" i="31"/>
  <c r="BH67" i="31"/>
  <c r="BE67" i="31"/>
  <c r="BB67" i="31"/>
  <c r="AY67" i="31"/>
  <c r="AV67" i="31"/>
  <c r="AS67" i="31"/>
  <c r="AP67" i="31"/>
  <c r="AM67" i="31"/>
  <c r="AJ67" i="31"/>
  <c r="AG67" i="31"/>
  <c r="AD67" i="31"/>
  <c r="AA67" i="31"/>
  <c r="X67" i="31"/>
  <c r="U67" i="31"/>
  <c r="R67" i="31"/>
  <c r="O67" i="31"/>
  <c r="BZ66" i="31"/>
  <c r="BW66" i="31"/>
  <c r="BT66" i="31"/>
  <c r="BQ66" i="31"/>
  <c r="BN66" i="31"/>
  <c r="BH66" i="31"/>
  <c r="BE66" i="31"/>
  <c r="BB66" i="31"/>
  <c r="AY66" i="31"/>
  <c r="AV66" i="31"/>
  <c r="AS66" i="31"/>
  <c r="AP66" i="31"/>
  <c r="AM66" i="31"/>
  <c r="AJ66" i="31"/>
  <c r="AG66" i="31"/>
  <c r="AD66" i="31"/>
  <c r="AA66" i="31"/>
  <c r="X66" i="31"/>
  <c r="U66" i="31"/>
  <c r="Q66" i="31"/>
  <c r="R66" i="31" s="1"/>
  <c r="N66" i="31"/>
  <c r="O66" i="31" s="1"/>
  <c r="BZ65" i="31"/>
  <c r="BW65" i="31"/>
  <c r="BT65" i="31"/>
  <c r="BQ65" i="31"/>
  <c r="BN65" i="31"/>
  <c r="BH65" i="31"/>
  <c r="BE65" i="31"/>
  <c r="BB65" i="31"/>
  <c r="AY65" i="31"/>
  <c r="AV65" i="31"/>
  <c r="AS65" i="31"/>
  <c r="AP65" i="31"/>
  <c r="AM65" i="31"/>
  <c r="AJ65" i="31"/>
  <c r="AG65" i="31"/>
  <c r="AD65" i="31"/>
  <c r="AA65" i="31"/>
  <c r="X65" i="31"/>
  <c r="U65" i="31"/>
  <c r="Q65" i="31"/>
  <c r="R65" i="31"/>
  <c r="N65" i="31"/>
  <c r="O65" i="31"/>
  <c r="BZ64" i="31"/>
  <c r="BW64" i="31"/>
  <c r="BT64" i="31"/>
  <c r="BQ64" i="31"/>
  <c r="BN64" i="31"/>
  <c r="BH64" i="31"/>
  <c r="BE64" i="31"/>
  <c r="BB64" i="31"/>
  <c r="AY64" i="31"/>
  <c r="AV64" i="31"/>
  <c r="AS64" i="31"/>
  <c r="AP64" i="31"/>
  <c r="AM64" i="31"/>
  <c r="AJ64" i="31"/>
  <c r="AG64" i="31"/>
  <c r="AD64" i="31"/>
  <c r="AA64" i="31"/>
  <c r="X64" i="31"/>
  <c r="U64" i="31"/>
  <c r="Q64" i="31"/>
  <c r="R64" i="31" s="1"/>
  <c r="N64" i="31"/>
  <c r="O64" i="31" s="1"/>
  <c r="BZ63" i="31"/>
  <c r="BW63" i="31"/>
  <c r="BT63" i="31"/>
  <c r="BQ63" i="31"/>
  <c r="BN63" i="31"/>
  <c r="BH63" i="31"/>
  <c r="BE63" i="31"/>
  <c r="BB63" i="31"/>
  <c r="AY63" i="31"/>
  <c r="AV63" i="31"/>
  <c r="AS63" i="31"/>
  <c r="AP63" i="31"/>
  <c r="AM63" i="31"/>
  <c r="AJ63" i="31"/>
  <c r="AG63" i="31"/>
  <c r="AD63" i="31"/>
  <c r="AA63" i="31"/>
  <c r="X63" i="31"/>
  <c r="U63" i="31"/>
  <c r="Q63" i="31"/>
  <c r="R63" i="31"/>
  <c r="N63" i="31"/>
  <c r="O63" i="31"/>
  <c r="BZ62" i="31"/>
  <c r="BW62" i="31"/>
  <c r="BT62" i="31"/>
  <c r="BQ62" i="31"/>
  <c r="BN62" i="31"/>
  <c r="BH62" i="31"/>
  <c r="BE62" i="31"/>
  <c r="BB62" i="31"/>
  <c r="AY62" i="31"/>
  <c r="AV62" i="31"/>
  <c r="AS62" i="31"/>
  <c r="AP62" i="31"/>
  <c r="AM62" i="31"/>
  <c r="AJ62" i="31"/>
  <c r="AG62" i="31"/>
  <c r="AD62" i="31"/>
  <c r="AA62" i="31"/>
  <c r="X62" i="31"/>
  <c r="U62" i="31"/>
  <c r="R62" i="31"/>
  <c r="N62" i="31"/>
  <c r="O62" i="31"/>
  <c r="BZ61" i="31"/>
  <c r="BW61" i="31"/>
  <c r="BT61" i="31"/>
  <c r="BQ61" i="31"/>
  <c r="BN61" i="31"/>
  <c r="BH61" i="31"/>
  <c r="BE61" i="31"/>
  <c r="BB61" i="31"/>
  <c r="AY61" i="31"/>
  <c r="AV61" i="31"/>
  <c r="AS61" i="31"/>
  <c r="AP61" i="31"/>
  <c r="AM61" i="31"/>
  <c r="AJ61" i="31"/>
  <c r="AG61" i="31"/>
  <c r="AD61" i="31"/>
  <c r="AA61" i="31"/>
  <c r="W61" i="31"/>
  <c r="X61" i="31" s="1"/>
  <c r="U61" i="31"/>
  <c r="Q61" i="31"/>
  <c r="R61" i="31"/>
  <c r="N61" i="31"/>
  <c r="O61" i="31"/>
  <c r="BZ60" i="31"/>
  <c r="BW60" i="31"/>
  <c r="BT60" i="31"/>
  <c r="BQ60" i="31"/>
  <c r="BN60" i="31"/>
  <c r="BH60" i="31"/>
  <c r="BE60" i="31"/>
  <c r="BB60" i="31"/>
  <c r="AY60" i="31"/>
  <c r="AV60" i="31"/>
  <c r="AS60" i="31"/>
  <c r="AP60" i="31"/>
  <c r="AM60" i="31"/>
  <c r="AJ60" i="31"/>
  <c r="AG60" i="31"/>
  <c r="AD60" i="31"/>
  <c r="AA60" i="31"/>
  <c r="W60" i="31"/>
  <c r="X60" i="31" s="1"/>
  <c r="U60" i="31"/>
  <c r="Q60" i="31"/>
  <c r="R60" i="31"/>
  <c r="O60" i="31"/>
  <c r="BZ59" i="31"/>
  <c r="BW59" i="31"/>
  <c r="BT59" i="31"/>
  <c r="BQ59" i="31"/>
  <c r="BN59" i="31"/>
  <c r="BH59" i="31"/>
  <c r="BE59" i="31"/>
  <c r="BB59" i="31"/>
  <c r="AY59" i="31"/>
  <c r="AV59" i="31"/>
  <c r="AS59" i="31"/>
  <c r="AP59" i="31"/>
  <c r="AM59" i="31"/>
  <c r="AJ59" i="31"/>
  <c r="AG59" i="31"/>
  <c r="AD59" i="31"/>
  <c r="AA59" i="31"/>
  <c r="W59" i="31"/>
  <c r="X59" i="31"/>
  <c r="U59" i="31"/>
  <c r="Q59" i="31"/>
  <c r="R59" i="31" s="1"/>
  <c r="O59" i="31"/>
  <c r="BZ58" i="31"/>
  <c r="BW58" i="31"/>
  <c r="BT58" i="31"/>
  <c r="BQ58" i="31"/>
  <c r="BN58" i="31"/>
  <c r="BH58" i="31"/>
  <c r="BE58" i="31"/>
  <c r="BB58" i="31"/>
  <c r="AY58" i="31"/>
  <c r="AV58" i="31"/>
  <c r="AS58" i="31"/>
  <c r="AP58" i="31"/>
  <c r="AM58" i="31"/>
  <c r="AJ58" i="31"/>
  <c r="AG58" i="31"/>
  <c r="AD58" i="31"/>
  <c r="AA58" i="31"/>
  <c r="X58" i="31"/>
  <c r="U58" i="31"/>
  <c r="R58" i="31"/>
  <c r="O58" i="31"/>
  <c r="BZ57" i="31"/>
  <c r="BW57" i="31"/>
  <c r="BT57" i="31"/>
  <c r="BQ57" i="31"/>
  <c r="BN57" i="31"/>
  <c r="BH57" i="31"/>
  <c r="BE57" i="31"/>
  <c r="BB57" i="31"/>
  <c r="AY57" i="31"/>
  <c r="AV57" i="31"/>
  <c r="AS57" i="31"/>
  <c r="AP57" i="31"/>
  <c r="AM57" i="31"/>
  <c r="AJ57" i="31"/>
  <c r="AG57" i="31"/>
  <c r="AD57" i="31"/>
  <c r="AA57" i="31"/>
  <c r="X57" i="31"/>
  <c r="U57" i="31"/>
  <c r="R57" i="31"/>
  <c r="O57" i="31"/>
  <c r="BZ56" i="31"/>
  <c r="BW56" i="31"/>
  <c r="BT56" i="31"/>
  <c r="BQ56" i="31"/>
  <c r="BN56" i="31"/>
  <c r="BH56" i="31"/>
  <c r="BE56" i="31"/>
  <c r="BB56" i="31"/>
  <c r="AY56" i="31"/>
  <c r="AV56" i="31"/>
  <c r="AS56" i="31"/>
  <c r="AP56" i="31"/>
  <c r="AM56" i="31"/>
  <c r="AJ56" i="31"/>
  <c r="AG56" i="31"/>
  <c r="AD56" i="31"/>
  <c r="AA56" i="31"/>
  <c r="X56" i="31"/>
  <c r="U56" i="31"/>
  <c r="Q56" i="31"/>
  <c r="R56" i="31"/>
  <c r="N56" i="31"/>
  <c r="O56" i="31"/>
  <c r="BZ55" i="31"/>
  <c r="BW55" i="31"/>
  <c r="BT55" i="31"/>
  <c r="BQ55" i="31"/>
  <c r="BN55" i="31"/>
  <c r="BH55" i="31"/>
  <c r="BE55" i="31"/>
  <c r="BB55" i="31"/>
  <c r="AY55" i="31"/>
  <c r="AV55" i="31"/>
  <c r="AS55" i="31"/>
  <c r="AP55" i="31"/>
  <c r="AM55" i="31"/>
  <c r="AJ55" i="31"/>
  <c r="AG55" i="31"/>
  <c r="AD55" i="31"/>
  <c r="AA55" i="31"/>
  <c r="X55" i="31"/>
  <c r="U55" i="31"/>
  <c r="Q55" i="31"/>
  <c r="R55" i="31"/>
  <c r="N55" i="31"/>
  <c r="O55" i="31"/>
  <c r="BZ54" i="31"/>
  <c r="BW54" i="31"/>
  <c r="BT54" i="31"/>
  <c r="BQ54" i="31"/>
  <c r="BN54" i="31"/>
  <c r="BH54" i="31"/>
  <c r="BE54" i="31"/>
  <c r="BB54" i="31"/>
  <c r="AY54" i="31"/>
  <c r="AV54" i="31"/>
  <c r="AS54" i="31"/>
  <c r="AP54" i="31"/>
  <c r="AM54" i="31"/>
  <c r="AJ54" i="31"/>
  <c r="AG54" i="31"/>
  <c r="AD54" i="31"/>
  <c r="AA54" i="31"/>
  <c r="X54" i="31"/>
  <c r="U54" i="31"/>
  <c r="Q54" i="31"/>
  <c r="R54" i="31"/>
  <c r="N54" i="31"/>
  <c r="O54" i="31"/>
  <c r="BZ53" i="31"/>
  <c r="BW53" i="31"/>
  <c r="BT53" i="31"/>
  <c r="BQ53" i="31"/>
  <c r="BN53" i="31"/>
  <c r="BH53" i="31"/>
  <c r="BE53" i="31"/>
  <c r="BB53" i="31"/>
  <c r="AY53" i="31"/>
  <c r="AV53" i="31"/>
  <c r="AS53" i="31"/>
  <c r="AP53" i="31"/>
  <c r="AM53" i="31"/>
  <c r="AJ53" i="31"/>
  <c r="AG53" i="31"/>
  <c r="AD53" i="31"/>
  <c r="AA53" i="31"/>
  <c r="X53" i="31"/>
  <c r="U53" i="31"/>
  <c r="R53" i="31"/>
  <c r="O53" i="31"/>
  <c r="BZ52" i="31"/>
  <c r="BW52" i="31"/>
  <c r="BT52" i="31"/>
  <c r="BQ52" i="31"/>
  <c r="BN52" i="31"/>
  <c r="BH52" i="31"/>
  <c r="BE52" i="31"/>
  <c r="BB52" i="31"/>
  <c r="AY52" i="31"/>
  <c r="AV52" i="31"/>
  <c r="AS52" i="31"/>
  <c r="AP52" i="31"/>
  <c r="AM52" i="31"/>
  <c r="AJ52" i="31"/>
  <c r="AG52" i="31"/>
  <c r="AD52" i="31"/>
  <c r="AA52" i="31"/>
  <c r="X52" i="31"/>
  <c r="U52" i="31"/>
  <c r="Q52" i="31"/>
  <c r="R52" i="31" s="1"/>
  <c r="O52" i="31"/>
  <c r="BZ51" i="31"/>
  <c r="BW51" i="31"/>
  <c r="BT51" i="31"/>
  <c r="BQ51" i="31"/>
  <c r="BN51" i="31"/>
  <c r="BH51" i="31"/>
  <c r="BE51" i="31"/>
  <c r="BB51" i="31"/>
  <c r="AY51" i="31"/>
  <c r="AV51" i="31"/>
  <c r="AS51" i="31"/>
  <c r="AP51" i="31"/>
  <c r="AM51" i="31"/>
  <c r="AJ51" i="31"/>
  <c r="AG51" i="31"/>
  <c r="AD51" i="31"/>
  <c r="AA51" i="31"/>
  <c r="X51" i="31"/>
  <c r="U51" i="31"/>
  <c r="Q51" i="31"/>
  <c r="R51" i="31" s="1"/>
  <c r="O51" i="31"/>
  <c r="BZ50" i="31"/>
  <c r="BW50" i="31"/>
  <c r="BT50" i="31"/>
  <c r="BQ50" i="31"/>
  <c r="BN50" i="31"/>
  <c r="BH50" i="31"/>
  <c r="BE50" i="31"/>
  <c r="BB50" i="31"/>
  <c r="AY50" i="31"/>
  <c r="AV50" i="31"/>
  <c r="AS50" i="31"/>
  <c r="AP50" i="31"/>
  <c r="AM50" i="31"/>
  <c r="AJ50" i="31"/>
  <c r="AG50" i="31"/>
  <c r="AD50" i="31"/>
  <c r="AA50" i="31"/>
  <c r="X50" i="31"/>
  <c r="U50" i="31"/>
  <c r="Q50" i="31"/>
  <c r="R50" i="31" s="1"/>
  <c r="O50" i="31"/>
  <c r="BZ49" i="31"/>
  <c r="BW49" i="31"/>
  <c r="BT49" i="31"/>
  <c r="BQ49" i="31"/>
  <c r="BN49" i="31"/>
  <c r="BH49" i="31"/>
  <c r="BE49" i="31"/>
  <c r="BB49" i="31"/>
  <c r="AY49" i="31"/>
  <c r="AV49" i="31"/>
  <c r="AS49" i="31"/>
  <c r="AP49" i="31"/>
  <c r="AM49" i="31"/>
  <c r="AJ49" i="31"/>
  <c r="AG49" i="31"/>
  <c r="AD49" i="31"/>
  <c r="AA49" i="31"/>
  <c r="W49" i="31"/>
  <c r="X49" i="31" s="1"/>
  <c r="U49" i="31"/>
  <c r="R49" i="31"/>
  <c r="O49" i="31"/>
  <c r="BZ48" i="31"/>
  <c r="BW48" i="31"/>
  <c r="BT48" i="31"/>
  <c r="BQ48" i="31"/>
  <c r="BN48" i="31"/>
  <c r="BH48" i="31"/>
  <c r="BE48" i="31"/>
  <c r="BB48" i="31"/>
  <c r="AY48" i="31"/>
  <c r="AV48" i="31"/>
  <c r="AS48" i="31"/>
  <c r="AP48" i="31"/>
  <c r="AM48" i="31"/>
  <c r="AJ48" i="31"/>
  <c r="AG48" i="31"/>
  <c r="AD48" i="31"/>
  <c r="AA48" i="31"/>
  <c r="X48" i="31"/>
  <c r="U48" i="31"/>
  <c r="R48" i="31"/>
  <c r="O48" i="31"/>
  <c r="BZ47" i="31"/>
  <c r="BW47" i="31"/>
  <c r="BT47" i="31"/>
  <c r="BQ47" i="31"/>
  <c r="BN47" i="31"/>
  <c r="BH47" i="31"/>
  <c r="BE47" i="31"/>
  <c r="BB47" i="31"/>
  <c r="AY47" i="31"/>
  <c r="AV47" i="31"/>
  <c r="AS47" i="31"/>
  <c r="AP47" i="31"/>
  <c r="AM47" i="31"/>
  <c r="AJ47" i="31"/>
  <c r="AG47" i="31"/>
  <c r="AD47" i="31"/>
  <c r="AA47" i="31"/>
  <c r="X47" i="31"/>
  <c r="U47" i="31"/>
  <c r="R47" i="31"/>
  <c r="O47" i="31"/>
  <c r="BZ46" i="31"/>
  <c r="BW46" i="31"/>
  <c r="BT46" i="31"/>
  <c r="BQ46" i="31"/>
  <c r="BN46" i="31"/>
  <c r="BH46" i="31"/>
  <c r="BE46" i="31"/>
  <c r="BB46" i="31"/>
  <c r="AY46" i="31"/>
  <c r="AV46" i="31"/>
  <c r="AS46" i="31"/>
  <c r="AP46" i="31"/>
  <c r="AM46" i="31"/>
  <c r="AJ46" i="31"/>
  <c r="AG46" i="31"/>
  <c r="AD46" i="31"/>
  <c r="AA46" i="31"/>
  <c r="X46" i="31"/>
  <c r="U46" i="31"/>
  <c r="R46" i="31"/>
  <c r="O46" i="31"/>
  <c r="BZ45" i="31"/>
  <c r="BW45" i="31"/>
  <c r="BT45" i="31"/>
  <c r="BQ45" i="31"/>
  <c r="BN45" i="31"/>
  <c r="BH45" i="31"/>
  <c r="BE45" i="31"/>
  <c r="BB45" i="31"/>
  <c r="AY45" i="31"/>
  <c r="AV45" i="31"/>
  <c r="AS45" i="31"/>
  <c r="AP45" i="31"/>
  <c r="AM45" i="31"/>
  <c r="AJ45" i="31"/>
  <c r="AG45" i="31"/>
  <c r="AD45" i="31"/>
  <c r="AA45" i="31"/>
  <c r="X45" i="31"/>
  <c r="U45" i="31"/>
  <c r="R45" i="31"/>
  <c r="O45" i="31"/>
  <c r="BZ44" i="31"/>
  <c r="BW44" i="31"/>
  <c r="BT44" i="31"/>
  <c r="BQ44" i="31"/>
  <c r="BN44" i="31"/>
  <c r="BH44" i="31"/>
  <c r="BE44" i="31"/>
  <c r="BB44" i="31"/>
  <c r="AY44" i="31"/>
  <c r="AV44" i="31"/>
  <c r="AS44" i="31"/>
  <c r="AP44" i="31"/>
  <c r="AM44" i="31"/>
  <c r="AJ44" i="31"/>
  <c r="AG44" i="31"/>
  <c r="AD44" i="31"/>
  <c r="AA44" i="31"/>
  <c r="X44" i="31"/>
  <c r="U44" i="31"/>
  <c r="R44" i="31"/>
  <c r="O44" i="31"/>
  <c r="BZ43" i="31"/>
  <c r="BW43" i="31"/>
  <c r="BT43" i="31"/>
  <c r="BQ43" i="31"/>
  <c r="BN43" i="31"/>
  <c r="BH43" i="31"/>
  <c r="BE43" i="31"/>
  <c r="BB43" i="31"/>
  <c r="AY43" i="31"/>
  <c r="AV43" i="31"/>
  <c r="AS43" i="31"/>
  <c r="AP43" i="31"/>
  <c r="AM43" i="31"/>
  <c r="AJ43" i="31"/>
  <c r="AG43" i="31"/>
  <c r="AD43" i="31"/>
  <c r="AA43" i="31"/>
  <c r="X43" i="31"/>
  <c r="U43" i="31"/>
  <c r="R43" i="31"/>
  <c r="O43" i="31"/>
  <c r="BZ42" i="31"/>
  <c r="BW42" i="31"/>
  <c r="BT42" i="31"/>
  <c r="BQ42" i="31"/>
  <c r="BN42" i="31"/>
  <c r="BH42" i="31"/>
  <c r="BE42" i="31"/>
  <c r="BB42" i="31"/>
  <c r="AY42" i="31"/>
  <c r="AV42" i="31"/>
  <c r="AS42" i="31"/>
  <c r="AP42" i="31"/>
  <c r="AM42" i="31"/>
  <c r="AJ42" i="31"/>
  <c r="AG42" i="31"/>
  <c r="AD42" i="31"/>
  <c r="AA42" i="31"/>
  <c r="X42" i="31"/>
  <c r="S42" i="31"/>
  <c r="U42" i="31"/>
  <c r="P42" i="31"/>
  <c r="R42" i="31"/>
  <c r="N42" i="31"/>
  <c r="O42" i="31"/>
  <c r="BZ41" i="31"/>
  <c r="BW41" i="31"/>
  <c r="BT41" i="31"/>
  <c r="BQ41" i="31"/>
  <c r="BN41" i="31"/>
  <c r="BH41" i="31"/>
  <c r="BE41" i="31"/>
  <c r="BB41" i="31"/>
  <c r="AY41" i="31"/>
  <c r="AV41" i="31"/>
  <c r="AS41" i="31"/>
  <c r="AP41" i="31"/>
  <c r="AM41" i="31"/>
  <c r="AJ41" i="31"/>
  <c r="AG41" i="31"/>
  <c r="AD41" i="31"/>
  <c r="AA41" i="31"/>
  <c r="W41" i="31"/>
  <c r="X41" i="31" s="1"/>
  <c r="S41" i="31"/>
  <c r="U41" i="31" s="1"/>
  <c r="Q41" i="31"/>
  <c r="R41" i="31" s="1"/>
  <c r="N41" i="31"/>
  <c r="O41" i="31" s="1"/>
  <c r="BZ40" i="31"/>
  <c r="BW40" i="31"/>
  <c r="BT40" i="31"/>
  <c r="BQ40" i="31"/>
  <c r="BN40" i="31"/>
  <c r="BH40" i="31"/>
  <c r="BE40" i="31"/>
  <c r="BB40" i="31"/>
  <c r="AY40" i="31"/>
  <c r="AV40" i="31"/>
  <c r="AS40" i="31"/>
  <c r="AP40" i="31"/>
  <c r="AM40" i="31"/>
  <c r="AJ40" i="31"/>
  <c r="AF40" i="31"/>
  <c r="AG40" i="31" s="1"/>
  <c r="AD40" i="31"/>
  <c r="AA40" i="31"/>
  <c r="X40" i="31"/>
  <c r="U40" i="31"/>
  <c r="R40" i="31"/>
  <c r="O40" i="31"/>
  <c r="BZ39" i="31"/>
  <c r="BW39" i="31"/>
  <c r="BT39" i="31"/>
  <c r="BQ39" i="31"/>
  <c r="BN39" i="31"/>
  <c r="BH39" i="31"/>
  <c r="BE39" i="31"/>
  <c r="BB39" i="31"/>
  <c r="AY39" i="31"/>
  <c r="AV39" i="31"/>
  <c r="AS39" i="31"/>
  <c r="AP39" i="31"/>
  <c r="AM39" i="31"/>
  <c r="AJ39" i="31"/>
  <c r="AG39" i="31"/>
  <c r="AD39" i="31"/>
  <c r="AA39" i="31"/>
  <c r="X39" i="31"/>
  <c r="U39" i="31"/>
  <c r="R39" i="31"/>
  <c r="O39" i="31"/>
  <c r="BZ38" i="31"/>
  <c r="BW38" i="31"/>
  <c r="BT38" i="31"/>
  <c r="BQ38" i="31"/>
  <c r="BN38" i="31"/>
  <c r="BH38" i="31"/>
  <c r="BE38" i="31"/>
  <c r="BB38" i="31"/>
  <c r="AY38" i="31"/>
  <c r="AV38" i="31"/>
  <c r="AS38" i="31"/>
  <c r="AP38" i="31"/>
  <c r="AM38" i="31"/>
  <c r="AJ38" i="31"/>
  <c r="AG38" i="31"/>
  <c r="AD38" i="31"/>
  <c r="AA38" i="31"/>
  <c r="X38" i="31"/>
  <c r="U38" i="31"/>
  <c r="R38" i="31"/>
  <c r="O38" i="31"/>
  <c r="BZ37" i="31"/>
  <c r="BW37" i="31"/>
  <c r="BT37" i="31"/>
  <c r="BQ37" i="31"/>
  <c r="BN37" i="31"/>
  <c r="BH37" i="31"/>
  <c r="BE37" i="31"/>
  <c r="BB37" i="31"/>
  <c r="AY37" i="31"/>
  <c r="AV37" i="31"/>
  <c r="AS37" i="31"/>
  <c r="AP37" i="31"/>
  <c r="AM37" i="31"/>
  <c r="AJ37" i="31"/>
  <c r="AG37" i="31"/>
  <c r="AD37" i="31"/>
  <c r="AA37" i="31"/>
  <c r="X37" i="31"/>
  <c r="U37" i="31"/>
  <c r="R37" i="31"/>
  <c r="O37" i="31"/>
  <c r="BZ36" i="31"/>
  <c r="BW36" i="31"/>
  <c r="BT36" i="31"/>
  <c r="BQ36" i="31"/>
  <c r="BN36" i="31"/>
  <c r="BH36" i="31"/>
  <c r="BE36" i="31"/>
  <c r="BB36" i="31"/>
  <c r="AY36" i="31"/>
  <c r="AV36" i="31"/>
  <c r="AS36" i="31"/>
  <c r="AP36" i="31"/>
  <c r="AM36" i="31"/>
  <c r="AJ36" i="31"/>
  <c r="AG36" i="31"/>
  <c r="AD36" i="31"/>
  <c r="AA36" i="31"/>
  <c r="X36" i="31"/>
  <c r="U36" i="31"/>
  <c r="R36" i="31"/>
  <c r="O36" i="31"/>
  <c r="BZ35" i="31"/>
  <c r="BW35" i="31"/>
  <c r="BT35" i="31"/>
  <c r="BQ35" i="31"/>
  <c r="BN35" i="31"/>
  <c r="BH35" i="31"/>
  <c r="BE35" i="31"/>
  <c r="BB35" i="31"/>
  <c r="AY35" i="31"/>
  <c r="AV35" i="31"/>
  <c r="AS35" i="31"/>
  <c r="AP35" i="31"/>
  <c r="AM35" i="31"/>
  <c r="AJ35" i="31"/>
  <c r="AG35" i="31"/>
  <c r="AD35" i="31"/>
  <c r="AA35" i="31"/>
  <c r="X35" i="31"/>
  <c r="U35" i="31"/>
  <c r="R35" i="31"/>
  <c r="O35" i="31"/>
  <c r="BZ34" i="31"/>
  <c r="BW34" i="31"/>
  <c r="BT34" i="31"/>
  <c r="BQ34" i="31"/>
  <c r="BN34" i="31"/>
  <c r="BH34" i="31"/>
  <c r="BE34" i="31"/>
  <c r="BB34" i="31"/>
  <c r="AY34" i="31"/>
  <c r="AV34" i="31"/>
  <c r="AS34" i="31"/>
  <c r="AP34" i="31"/>
  <c r="AM34" i="31"/>
  <c r="AJ34" i="31"/>
  <c r="AG34" i="31"/>
  <c r="AD34" i="31"/>
  <c r="AA34" i="31"/>
  <c r="X34" i="31"/>
  <c r="U34" i="31"/>
  <c r="Q34" i="31"/>
  <c r="R34" i="31" s="1"/>
  <c r="O34" i="31"/>
  <c r="BZ33" i="31"/>
  <c r="BW33" i="31"/>
  <c r="BT33" i="31"/>
  <c r="BQ33" i="31"/>
  <c r="BN33" i="31"/>
  <c r="BH33" i="31"/>
  <c r="BE33" i="31"/>
  <c r="BB33" i="31"/>
  <c r="AY33" i="31"/>
  <c r="AV33" i="31"/>
  <c r="AS33" i="31"/>
  <c r="AP33" i="31"/>
  <c r="AM33" i="31"/>
  <c r="AJ33" i="31"/>
  <c r="AG33" i="31"/>
  <c r="AD33" i="31"/>
  <c r="AA33" i="31"/>
  <c r="X33" i="31"/>
  <c r="U33" i="31"/>
  <c r="R33" i="31"/>
  <c r="O33" i="31"/>
  <c r="BZ32" i="31"/>
  <c r="BW32" i="31"/>
  <c r="BT32" i="31"/>
  <c r="BQ32" i="31"/>
  <c r="BN32" i="31"/>
  <c r="BH32" i="31"/>
  <c r="BE32" i="31"/>
  <c r="BB32" i="31"/>
  <c r="AY32" i="31"/>
  <c r="AV32" i="31"/>
  <c r="AS32" i="31"/>
  <c r="AP32" i="31"/>
  <c r="AM32" i="31"/>
  <c r="AJ32" i="31"/>
  <c r="AG32" i="31"/>
  <c r="AD32" i="31"/>
  <c r="AA32" i="31"/>
  <c r="X32" i="31"/>
  <c r="U32" i="31"/>
  <c r="R32" i="31"/>
  <c r="O32" i="31"/>
  <c r="BZ31" i="31"/>
  <c r="BW31" i="31"/>
  <c r="BT31" i="31"/>
  <c r="BQ31" i="31"/>
  <c r="BN31" i="31"/>
  <c r="BH31" i="31"/>
  <c r="BE31" i="31"/>
  <c r="BB31" i="31"/>
  <c r="AY31" i="31"/>
  <c r="AV31" i="31"/>
  <c r="AS31" i="31"/>
  <c r="AP31" i="31"/>
  <c r="AM31" i="31"/>
  <c r="AJ31" i="31"/>
  <c r="AG31" i="31"/>
  <c r="AD31" i="31"/>
  <c r="AA31" i="31"/>
  <c r="X31" i="31"/>
  <c r="U31" i="31"/>
  <c r="R31" i="31"/>
  <c r="O31" i="31"/>
  <c r="BZ30" i="31"/>
  <c r="BW30" i="31"/>
  <c r="BT30" i="31"/>
  <c r="BQ30" i="31"/>
  <c r="BN30" i="31"/>
  <c r="BG30" i="31"/>
  <c r="BH30" i="31"/>
  <c r="BE30" i="31"/>
  <c r="BB30" i="31"/>
  <c r="AY30" i="31"/>
  <c r="AV30" i="31"/>
  <c r="AS30" i="31"/>
  <c r="AP30" i="31"/>
  <c r="AM30" i="31"/>
  <c r="AJ30" i="31"/>
  <c r="AG30" i="31"/>
  <c r="AD30" i="31"/>
  <c r="AA30" i="31"/>
  <c r="X30" i="31"/>
  <c r="U30" i="31"/>
  <c r="R30" i="31"/>
  <c r="O30" i="31"/>
  <c r="BZ29" i="31"/>
  <c r="BW29" i="31"/>
  <c r="BT29" i="31"/>
  <c r="BQ29" i="31"/>
  <c r="BN29" i="31"/>
  <c r="BH29" i="31"/>
  <c r="BE29" i="31"/>
  <c r="BB29" i="31"/>
  <c r="AY29" i="31"/>
  <c r="AV29" i="31"/>
  <c r="AS29" i="31"/>
  <c r="AP29" i="31"/>
  <c r="AM29" i="31"/>
  <c r="AJ29" i="31"/>
  <c r="AG29" i="31"/>
  <c r="AD29" i="31"/>
  <c r="AA29" i="31"/>
  <c r="X29" i="31"/>
  <c r="U29" i="31"/>
  <c r="R29" i="31"/>
  <c r="O29" i="31"/>
  <c r="BZ28" i="31"/>
  <c r="BW28" i="31"/>
  <c r="BT28" i="31"/>
  <c r="BQ28" i="31"/>
  <c r="BN28" i="31"/>
  <c r="BH28" i="31"/>
  <c r="BE28" i="31"/>
  <c r="BB28" i="31"/>
  <c r="AY28" i="31"/>
  <c r="AV28" i="31"/>
  <c r="AS28" i="31"/>
  <c r="AP28" i="31"/>
  <c r="AM28" i="31"/>
  <c r="AJ28" i="31"/>
  <c r="AG28" i="31"/>
  <c r="AD28" i="31"/>
  <c r="AA28" i="31"/>
  <c r="X28" i="31"/>
  <c r="U28" i="31"/>
  <c r="R28" i="31"/>
  <c r="O28" i="31"/>
  <c r="BZ27" i="31"/>
  <c r="BW27" i="31"/>
  <c r="BT27" i="31"/>
  <c r="BQ27" i="31"/>
  <c r="BN27" i="31"/>
  <c r="BH27" i="31"/>
  <c r="BE27" i="31"/>
  <c r="BB27" i="31"/>
  <c r="AY27" i="31"/>
  <c r="AV27" i="31"/>
  <c r="AS27" i="31"/>
  <c r="AP27" i="31"/>
  <c r="AM27" i="31"/>
  <c r="AJ27" i="31"/>
  <c r="AG27" i="31"/>
  <c r="AD27" i="31"/>
  <c r="AA27" i="31"/>
  <c r="X27" i="31"/>
  <c r="U27" i="31"/>
  <c r="R27" i="31"/>
  <c r="O27" i="31"/>
  <c r="BZ26" i="31"/>
  <c r="BW26" i="31"/>
  <c r="BT26" i="31"/>
  <c r="BQ26" i="31"/>
  <c r="BN26" i="31"/>
  <c r="BH26" i="31"/>
  <c r="BE26" i="31"/>
  <c r="BB26" i="31"/>
  <c r="AY26" i="31"/>
  <c r="AV26" i="31"/>
  <c r="AS26" i="31"/>
  <c r="AP26" i="31"/>
  <c r="AM26" i="31"/>
  <c r="AJ26" i="31"/>
  <c r="AG26" i="31"/>
  <c r="AD26" i="31"/>
  <c r="AA26" i="31"/>
  <c r="W26" i="31"/>
  <c r="X26" i="31" s="1"/>
  <c r="S26" i="31"/>
  <c r="U26" i="31" s="1"/>
  <c r="Q26" i="31"/>
  <c r="R26" i="31" s="1"/>
  <c r="N26" i="31"/>
  <c r="O26" i="31" s="1"/>
  <c r="BZ25" i="31"/>
  <c r="BW25" i="31"/>
  <c r="BT25" i="31"/>
  <c r="BQ25" i="31"/>
  <c r="BN25" i="31"/>
  <c r="BH25" i="31"/>
  <c r="BE25" i="31"/>
  <c r="BB25" i="31"/>
  <c r="AY25" i="31"/>
  <c r="AV25" i="31"/>
  <c r="AS25" i="31"/>
  <c r="AP25" i="31"/>
  <c r="AM25" i="31"/>
  <c r="AJ25" i="31"/>
  <c r="AG25" i="31"/>
  <c r="AD25" i="31"/>
  <c r="AA25" i="31"/>
  <c r="W25" i="31"/>
  <c r="X25" i="31"/>
  <c r="S25" i="31"/>
  <c r="U25" i="31"/>
  <c r="Q25" i="31"/>
  <c r="R25" i="31"/>
  <c r="N25" i="31"/>
  <c r="O25" i="31"/>
  <c r="BZ24" i="31"/>
  <c r="BW24" i="31"/>
  <c r="BT24" i="31"/>
  <c r="BQ24" i="31"/>
  <c r="BN24" i="31"/>
  <c r="BH24" i="31"/>
  <c r="BE24" i="31"/>
  <c r="BB24" i="31"/>
  <c r="AY24" i="31"/>
  <c r="AV24" i="31"/>
  <c r="AS24" i="31"/>
  <c r="AP24" i="31"/>
  <c r="AM24" i="31"/>
  <c r="AJ24" i="31"/>
  <c r="AG24" i="31"/>
  <c r="AD24" i="31"/>
  <c r="AA24" i="31"/>
  <c r="X24" i="31"/>
  <c r="U24" i="31"/>
  <c r="R24" i="31"/>
  <c r="N24" i="31"/>
  <c r="O24" i="31"/>
  <c r="BZ23" i="31"/>
  <c r="BW23" i="31"/>
  <c r="BT23" i="31"/>
  <c r="BQ23" i="31"/>
  <c r="BN23" i="31"/>
  <c r="BH23" i="31"/>
  <c r="BE23" i="31"/>
  <c r="BB23" i="31"/>
  <c r="AY23" i="31"/>
  <c r="AV23" i="31"/>
  <c r="AS23" i="31"/>
  <c r="AP23" i="31"/>
  <c r="AM23" i="31"/>
  <c r="AJ23" i="31"/>
  <c r="AG23" i="31"/>
  <c r="AD23" i="31"/>
  <c r="AA23" i="31"/>
  <c r="X23" i="31"/>
  <c r="U23" i="31"/>
  <c r="R23" i="31"/>
  <c r="O23" i="31"/>
  <c r="BZ22" i="31"/>
  <c r="BW22" i="31"/>
  <c r="BT22" i="31"/>
  <c r="BQ22" i="31"/>
  <c r="BN22" i="31"/>
  <c r="BH22" i="31"/>
  <c r="BE22" i="31"/>
  <c r="BB22" i="31"/>
  <c r="AY22" i="31"/>
  <c r="AV22" i="31"/>
  <c r="AS22" i="31"/>
  <c r="AP22" i="31"/>
  <c r="AM22" i="31"/>
  <c r="AJ22" i="31"/>
  <c r="AG22" i="31"/>
  <c r="AD22" i="31"/>
  <c r="AA22" i="31"/>
  <c r="X22" i="31"/>
  <c r="U22" i="31"/>
  <c r="R22" i="31"/>
  <c r="N22" i="31"/>
  <c r="O22" i="31" s="1"/>
  <c r="BZ21" i="31"/>
  <c r="BW21" i="31"/>
  <c r="BT21" i="31"/>
  <c r="BQ21" i="31"/>
  <c r="BN21" i="31"/>
  <c r="BH21" i="31"/>
  <c r="BE21" i="31"/>
  <c r="BB21" i="31"/>
  <c r="AY21" i="31"/>
  <c r="AV21" i="31"/>
  <c r="AS21" i="31"/>
  <c r="AP21" i="31"/>
  <c r="AM21" i="31"/>
  <c r="AJ21" i="31"/>
  <c r="AG21" i="31"/>
  <c r="AD21" i="31"/>
  <c r="AA21" i="31"/>
  <c r="X21" i="31"/>
  <c r="U21" i="31"/>
  <c r="R21" i="31"/>
  <c r="O21" i="31"/>
  <c r="BZ20" i="31"/>
  <c r="BW20" i="31"/>
  <c r="BT20" i="31"/>
  <c r="BQ20" i="31"/>
  <c r="BN20" i="31"/>
  <c r="BH20" i="31"/>
  <c r="BE20" i="31"/>
  <c r="BB20" i="31"/>
  <c r="AY20" i="31"/>
  <c r="AV20" i="31"/>
  <c r="AS20" i="31"/>
  <c r="AP20" i="31"/>
  <c r="AM20" i="31"/>
  <c r="AJ20" i="31"/>
  <c r="AG20" i="31"/>
  <c r="AD20" i="31"/>
  <c r="AA20" i="31"/>
  <c r="X20" i="31"/>
  <c r="U20" i="31"/>
  <c r="R20" i="31"/>
  <c r="O20" i="31"/>
  <c r="BZ19" i="31"/>
  <c r="BW19" i="31"/>
  <c r="BT19" i="31"/>
  <c r="BQ19" i="31"/>
  <c r="BN19" i="31"/>
  <c r="BH19" i="31"/>
  <c r="BE19" i="31"/>
  <c r="BB19" i="31"/>
  <c r="AY19" i="31"/>
  <c r="AV19" i="31"/>
  <c r="AS19" i="31"/>
  <c r="AP19" i="31"/>
  <c r="AM19" i="31"/>
  <c r="AJ19" i="31"/>
  <c r="AG19" i="31"/>
  <c r="AD19" i="31"/>
  <c r="AA19" i="31"/>
  <c r="X19" i="31"/>
  <c r="U19" i="31"/>
  <c r="R19" i="31"/>
  <c r="O19" i="31"/>
  <c r="BZ18" i="31"/>
  <c r="BW18" i="31"/>
  <c r="BT18" i="31"/>
  <c r="BQ18" i="31"/>
  <c r="BN18" i="31"/>
  <c r="BH18" i="31"/>
  <c r="BE18" i="31"/>
  <c r="BB18" i="31"/>
  <c r="AY18" i="31"/>
  <c r="AV18" i="31"/>
  <c r="AS18" i="31"/>
  <c r="AP18" i="31"/>
  <c r="AM18" i="31"/>
  <c r="AJ18" i="31"/>
  <c r="AG18" i="31"/>
  <c r="AD18" i="31"/>
  <c r="AA18" i="31"/>
  <c r="X18" i="31"/>
  <c r="U18" i="31"/>
  <c r="R18" i="31"/>
  <c r="O18" i="31"/>
  <c r="BZ17" i="31"/>
  <c r="BW17" i="31"/>
  <c r="BT17" i="31"/>
  <c r="BQ17" i="31"/>
  <c r="BN17" i="31"/>
  <c r="BH17" i="31"/>
  <c r="BE17" i="31"/>
  <c r="BB17" i="31"/>
  <c r="AY17" i="31"/>
  <c r="AV17" i="31"/>
  <c r="AS17" i="31"/>
  <c r="AP17" i="31"/>
  <c r="AM17" i="31"/>
  <c r="AJ17" i="31"/>
  <c r="AG17" i="31"/>
  <c r="AD17" i="31"/>
  <c r="AA17" i="31"/>
  <c r="X17" i="31"/>
  <c r="U17" i="31"/>
  <c r="R17" i="31"/>
  <c r="O17" i="31"/>
  <c r="BZ16" i="31"/>
  <c r="BW16" i="31"/>
  <c r="BT16" i="31"/>
  <c r="BQ16" i="31"/>
  <c r="BN16" i="31"/>
  <c r="BH16" i="31"/>
  <c r="BE16" i="31"/>
  <c r="BB16" i="31"/>
  <c r="AY16" i="31"/>
  <c r="AV16" i="31"/>
  <c r="AS16" i="31"/>
  <c r="AP16" i="31"/>
  <c r="AM16" i="31"/>
  <c r="AJ16" i="31"/>
  <c r="AG16" i="31"/>
  <c r="AD16" i="31"/>
  <c r="AA16" i="31"/>
  <c r="X16" i="31"/>
  <c r="U16" i="31"/>
  <c r="R16" i="31"/>
  <c r="O16" i="31"/>
  <c r="BZ15" i="31"/>
  <c r="BW15" i="31"/>
  <c r="BT15" i="31"/>
  <c r="BQ15" i="31"/>
  <c r="BN15" i="31"/>
  <c r="BH15" i="31"/>
  <c r="BE15" i="31"/>
  <c r="BB15" i="31"/>
  <c r="AY15" i="31"/>
  <c r="AV15" i="31"/>
  <c r="AS15" i="31"/>
  <c r="AP15" i="31"/>
  <c r="AM15" i="31"/>
  <c r="AJ15" i="31"/>
  <c r="AG15" i="31"/>
  <c r="AD15" i="31"/>
  <c r="AA15" i="31"/>
  <c r="X15" i="31"/>
  <c r="U15" i="31"/>
  <c r="R15" i="31"/>
  <c r="O15" i="31"/>
  <c r="BZ14" i="31"/>
  <c r="BW14" i="31"/>
  <c r="BT14" i="31"/>
  <c r="BQ14" i="31"/>
  <c r="BN14" i="31"/>
  <c r="BH14" i="31"/>
  <c r="BE14" i="31"/>
  <c r="BB14" i="31"/>
  <c r="AY14" i="31"/>
  <c r="AV14" i="31"/>
  <c r="AS14" i="31"/>
  <c r="AP14" i="31"/>
  <c r="AM14" i="31"/>
  <c r="AJ14" i="31"/>
  <c r="AG14" i="31"/>
  <c r="AD14" i="31"/>
  <c r="AA14" i="31"/>
  <c r="X14" i="31"/>
  <c r="U14" i="31"/>
  <c r="R14" i="31"/>
  <c r="O14" i="31"/>
  <c r="BZ13" i="31"/>
  <c r="BW13" i="31"/>
  <c r="BT13" i="31"/>
  <c r="BQ13" i="31"/>
  <c r="BN13" i="31"/>
  <c r="BH13" i="31"/>
  <c r="BE13" i="31"/>
  <c r="BB13" i="31"/>
  <c r="AY13" i="31"/>
  <c r="AV13" i="31"/>
  <c r="AS13" i="31"/>
  <c r="AP13" i="31"/>
  <c r="AM13" i="31"/>
  <c r="AJ13" i="31"/>
  <c r="AG13" i="31"/>
  <c r="AD13" i="31"/>
  <c r="AA13" i="31"/>
  <c r="X13" i="31"/>
  <c r="U13" i="31"/>
  <c r="R13" i="31"/>
  <c r="O13" i="31"/>
  <c r="BZ12" i="31"/>
  <c r="BW12" i="31"/>
  <c r="BT12" i="31"/>
  <c r="BQ12" i="31"/>
  <c r="BN12" i="31"/>
  <c r="BH12" i="31"/>
  <c r="BE12" i="31"/>
  <c r="BB12" i="31"/>
  <c r="AY12" i="31"/>
  <c r="AV12" i="31"/>
  <c r="AS12" i="31"/>
  <c r="AP12" i="31"/>
  <c r="AM12" i="31"/>
  <c r="AJ12" i="31"/>
  <c r="AG12" i="31"/>
  <c r="AD12" i="31"/>
  <c r="AA12" i="31"/>
  <c r="X12" i="31"/>
  <c r="U12" i="31"/>
  <c r="R12" i="31"/>
  <c r="O12" i="31"/>
  <c r="BZ11" i="31"/>
  <c r="BW11" i="31"/>
  <c r="BT11" i="31"/>
  <c r="BQ11" i="31"/>
  <c r="BN11" i="31"/>
  <c r="BH11" i="31"/>
  <c r="BE11" i="31"/>
  <c r="BB11" i="31"/>
  <c r="AY11" i="31"/>
  <c r="AV11" i="31"/>
  <c r="AS11" i="31"/>
  <c r="AP11" i="31"/>
  <c r="AM11" i="31"/>
  <c r="AJ11" i="31"/>
  <c r="AG11" i="31"/>
  <c r="AD11" i="31"/>
  <c r="AA11" i="31"/>
  <c r="X11" i="31"/>
  <c r="U11" i="31"/>
  <c r="R11" i="31"/>
  <c r="O11" i="31"/>
  <c r="BZ10" i="31"/>
  <c r="BW10" i="31"/>
  <c r="BT10" i="31"/>
  <c r="BQ10" i="31"/>
  <c r="BN10" i="31"/>
  <c r="BH10" i="31"/>
  <c r="BE10" i="31"/>
  <c r="BB10" i="31"/>
  <c r="AY10" i="31"/>
  <c r="AV10" i="31"/>
  <c r="AS10" i="31"/>
  <c r="AP10" i="31"/>
  <c r="AM10" i="31"/>
  <c r="AJ10" i="31"/>
  <c r="AG10" i="31"/>
  <c r="AD10" i="31"/>
  <c r="AA10" i="31"/>
  <c r="X10" i="31"/>
  <c r="U10" i="31"/>
  <c r="R10" i="31"/>
  <c r="O10" i="31"/>
  <c r="BZ9" i="31"/>
  <c r="BW9" i="31"/>
  <c r="BT9" i="31"/>
  <c r="BQ9" i="31"/>
  <c r="BN9" i="31"/>
  <c r="BH9" i="31"/>
  <c r="BE9" i="31"/>
  <c r="BB9" i="31"/>
  <c r="AY9" i="31"/>
  <c r="AV9" i="31"/>
  <c r="AS9" i="31"/>
  <c r="AP9" i="31"/>
  <c r="AM9" i="31"/>
  <c r="AJ9" i="31"/>
  <c r="AG9" i="31"/>
  <c r="AD9" i="31"/>
  <c r="AA9" i="31"/>
  <c r="X9" i="31"/>
  <c r="U9" i="31"/>
  <c r="R9" i="31"/>
  <c r="O9" i="31"/>
  <c r="BZ8" i="31"/>
  <c r="BW8" i="31"/>
  <c r="BT8" i="31"/>
  <c r="BQ8" i="31"/>
  <c r="BN8" i="31"/>
  <c r="BH8" i="31"/>
  <c r="BE8" i="31"/>
  <c r="BB8" i="31"/>
  <c r="AY8" i="31"/>
  <c r="AV8" i="31"/>
  <c r="AS8" i="31"/>
  <c r="AP8" i="31"/>
  <c r="AM8" i="31"/>
  <c r="AJ8" i="31"/>
  <c r="AG8" i="31"/>
  <c r="AD8" i="31"/>
  <c r="AA8" i="31"/>
  <c r="X8" i="31"/>
  <c r="U8" i="31"/>
  <c r="R8" i="31"/>
  <c r="N8" i="31"/>
  <c r="O8" i="31"/>
  <c r="BZ7" i="31"/>
  <c r="BW7" i="31"/>
  <c r="BT7" i="31"/>
  <c r="BQ7" i="31"/>
  <c r="BN7" i="31"/>
  <c r="BH7" i="31"/>
  <c r="BE7" i="31"/>
  <c r="BB7" i="31"/>
  <c r="AY7" i="31"/>
  <c r="AV7" i="31"/>
  <c r="AS7" i="31"/>
  <c r="AP7" i="31"/>
  <c r="AM7" i="31"/>
  <c r="AJ7" i="31"/>
  <c r="AG7" i="31"/>
  <c r="AD7" i="31"/>
  <c r="AA7" i="31"/>
  <c r="X7" i="31"/>
  <c r="U7" i="31"/>
  <c r="R7" i="31"/>
  <c r="O7" i="31"/>
  <c r="BZ6" i="31"/>
  <c r="BW6" i="31"/>
  <c r="BT6" i="31"/>
  <c r="BQ6" i="31"/>
  <c r="BN6" i="31"/>
  <c r="BH6" i="31"/>
  <c r="BE6" i="31"/>
  <c r="BB6" i="31"/>
  <c r="AY6" i="31"/>
  <c r="AV6" i="31"/>
  <c r="AS6" i="31"/>
  <c r="AP6" i="31"/>
  <c r="AM6" i="31"/>
  <c r="AJ6" i="31"/>
  <c r="AG6" i="31"/>
  <c r="AD6" i="31"/>
  <c r="AA6" i="31"/>
  <c r="X6" i="31"/>
  <c r="U6" i="31"/>
  <c r="R6" i="31"/>
  <c r="N6" i="31"/>
  <c r="O6" i="31" s="1"/>
  <c r="BZ5" i="31"/>
  <c r="BW5" i="31"/>
  <c r="BT5" i="31"/>
  <c r="BQ5" i="31"/>
  <c r="BN5" i="31"/>
  <c r="BH5" i="31"/>
  <c r="BE5" i="31"/>
  <c r="BB5" i="31"/>
  <c r="AY5" i="31"/>
  <c r="AV5" i="31"/>
  <c r="AS5" i="31"/>
  <c r="AP5" i="31"/>
  <c r="AM5" i="31"/>
  <c r="AJ5" i="31"/>
  <c r="AG5" i="31"/>
  <c r="AD5" i="31"/>
  <c r="AA5" i="31"/>
  <c r="X5" i="31"/>
  <c r="U5" i="31"/>
  <c r="R5" i="31"/>
  <c r="O5" i="31"/>
  <c r="CB80" i="31"/>
  <c r="F5" i="31"/>
  <c r="L5" i="31"/>
  <c r="E6" i="31"/>
  <c r="F6" i="31"/>
  <c r="K6" i="31"/>
  <c r="L6" i="31"/>
  <c r="F7" i="31"/>
  <c r="L7" i="31"/>
  <c r="CB7" i="31" s="1"/>
  <c r="E8" i="31"/>
  <c r="F8" i="31"/>
  <c r="K8" i="31"/>
  <c r="L8" i="31" s="1"/>
  <c r="E9" i="31"/>
  <c r="F9" i="31"/>
  <c r="K9" i="31"/>
  <c r="L9" i="31" s="1"/>
  <c r="CB9" i="31" s="1"/>
  <c r="F10" i="31"/>
  <c r="L10" i="31"/>
  <c r="F11" i="31"/>
  <c r="CB11" i="31" s="1"/>
  <c r="L11" i="31"/>
  <c r="F12" i="31"/>
  <c r="L12" i="31"/>
  <c r="F13" i="31"/>
  <c r="CB13" i="31" s="1"/>
  <c r="L13" i="31"/>
  <c r="F14" i="31"/>
  <c r="CB14" i="31" s="1"/>
  <c r="L14" i="31"/>
  <c r="E15" i="31"/>
  <c r="F15" i="31"/>
  <c r="K15" i="31"/>
  <c r="L15" i="31" s="1"/>
  <c r="E16" i="31"/>
  <c r="F16" i="31"/>
  <c r="L16" i="31"/>
  <c r="CB16" i="31" s="1"/>
  <c r="E17" i="31"/>
  <c r="F17" i="31"/>
  <c r="CB17" i="31" s="1"/>
  <c r="L17" i="31"/>
  <c r="E18" i="31"/>
  <c r="F18" i="31"/>
  <c r="K18" i="31"/>
  <c r="L18" i="31" s="1"/>
  <c r="CB18" i="31" s="1"/>
  <c r="F19" i="31"/>
  <c r="L19" i="31"/>
  <c r="CB19" i="31" s="1"/>
  <c r="F20" i="31"/>
  <c r="L20" i="31"/>
  <c r="CB20" i="31"/>
  <c r="F21" i="31"/>
  <c r="L21" i="31"/>
  <c r="E22" i="31"/>
  <c r="F22" i="31"/>
  <c r="CB22" i="31" s="1"/>
  <c r="K22" i="31"/>
  <c r="L22" i="31"/>
  <c r="F23" i="31"/>
  <c r="L23" i="31"/>
  <c r="E24" i="31"/>
  <c r="F24" i="31"/>
  <c r="K24" i="31"/>
  <c r="L24" i="31" s="1"/>
  <c r="CB24" i="31" s="1"/>
  <c r="E25" i="31"/>
  <c r="F25" i="31"/>
  <c r="K25" i="31"/>
  <c r="L25" i="31"/>
  <c r="F26" i="31"/>
  <c r="L26" i="31"/>
  <c r="CB26" i="31" s="1"/>
  <c r="F27" i="31"/>
  <c r="L27" i="31"/>
  <c r="F28" i="31"/>
  <c r="L28" i="31"/>
  <c r="CB28" i="31"/>
  <c r="F29" i="31"/>
  <c r="L29" i="31"/>
  <c r="F30" i="31"/>
  <c r="CB30" i="31" s="1"/>
  <c r="L30" i="31"/>
  <c r="F31" i="31"/>
  <c r="CB31" i="31" s="1"/>
  <c r="L31" i="31"/>
  <c r="E32" i="31"/>
  <c r="F32" i="31"/>
  <c r="K32" i="31"/>
  <c r="L32" i="31"/>
  <c r="E33" i="31"/>
  <c r="F33" i="31"/>
  <c r="L33" i="31"/>
  <c r="CB33" i="31"/>
  <c r="E34" i="31"/>
  <c r="F34" i="31"/>
  <c r="CB34" i="31" s="1"/>
  <c r="L34" i="31"/>
  <c r="F35" i="31"/>
  <c r="CB35" i="31" s="1"/>
  <c r="L35" i="31"/>
  <c r="F36" i="31"/>
  <c r="CB36" i="31" s="1"/>
  <c r="L36" i="31"/>
  <c r="F37" i="31"/>
  <c r="L37" i="31"/>
  <c r="F38" i="31"/>
  <c r="L38" i="31"/>
  <c r="CB38" i="31" s="1"/>
  <c r="F39" i="31"/>
  <c r="L39" i="31"/>
  <c r="F40" i="31"/>
  <c r="L40" i="31"/>
  <c r="CB40" i="31"/>
  <c r="E41" i="31"/>
  <c r="F41" i="31"/>
  <c r="CB41" i="31" s="1"/>
  <c r="K41" i="31"/>
  <c r="L41" i="31"/>
  <c r="F42" i="31"/>
  <c r="CB42" i="31" s="1"/>
  <c r="L42" i="31"/>
  <c r="F43" i="31"/>
  <c r="L43" i="31"/>
  <c r="F44" i="31"/>
  <c r="L44" i="31"/>
  <c r="F45" i="31"/>
  <c r="L45" i="31"/>
  <c r="F46" i="31"/>
  <c r="L46" i="31"/>
  <c r="CB46" i="31"/>
  <c r="F47" i="31"/>
  <c r="L47" i="31"/>
  <c r="F48" i="31"/>
  <c r="CB48" i="31" s="1"/>
  <c r="L48" i="31"/>
  <c r="E49" i="31"/>
  <c r="F49" i="31"/>
  <c r="K49" i="31"/>
  <c r="L49" i="31" s="1"/>
  <c r="L50" i="31"/>
  <c r="CB50" i="31" s="1"/>
  <c r="F51" i="31"/>
  <c r="CB51" i="31" s="1"/>
  <c r="L51" i="31"/>
  <c r="F52" i="31"/>
  <c r="L52" i="31"/>
  <c r="F53" i="31"/>
  <c r="L53" i="31"/>
  <c r="CB53" i="31" s="1"/>
  <c r="L54" i="31"/>
  <c r="CB54" i="31" s="1"/>
  <c r="F55" i="31"/>
  <c r="L55" i="31"/>
  <c r="CB55" i="31"/>
  <c r="F56" i="31"/>
  <c r="L56" i="31"/>
  <c r="F57" i="31"/>
  <c r="CB57" i="31" s="1"/>
  <c r="L57" i="31"/>
  <c r="F58" i="31"/>
  <c r="L58" i="31"/>
  <c r="F59" i="31"/>
  <c r="L59" i="31"/>
  <c r="CB59" i="31"/>
  <c r="F60" i="31"/>
  <c r="L60" i="31"/>
  <c r="E61" i="31"/>
  <c r="F61" i="31"/>
  <c r="K61" i="31"/>
  <c r="L61" i="31"/>
  <c r="E62" i="31"/>
  <c r="F62" i="31"/>
  <c r="K62" i="31"/>
  <c r="L62" i="31"/>
  <c r="E63" i="31"/>
  <c r="F63" i="31"/>
  <c r="CB63" i="31" s="1"/>
  <c r="K63" i="31"/>
  <c r="L63" i="31"/>
  <c r="F64" i="31"/>
  <c r="L64" i="31"/>
  <c r="F65" i="31"/>
  <c r="L65" i="31"/>
  <c r="CB65" i="31"/>
  <c r="F66" i="31"/>
  <c r="L66" i="31"/>
  <c r="F67" i="31"/>
  <c r="CB67" i="31" s="1"/>
  <c r="L67" i="31"/>
  <c r="F68" i="31"/>
  <c r="L68" i="31"/>
  <c r="E69" i="31"/>
  <c r="F69" i="31"/>
  <c r="K69" i="31"/>
  <c r="L69" i="31" s="1"/>
  <c r="F70" i="31"/>
  <c r="L70" i="31"/>
  <c r="F71" i="31"/>
  <c r="L71" i="31"/>
  <c r="CB71" i="31"/>
  <c r="F72" i="31"/>
  <c r="L72" i="31"/>
  <c r="F73" i="31"/>
  <c r="CB73" i="31" s="1"/>
  <c r="L73" i="31"/>
  <c r="E74" i="31"/>
  <c r="F74" i="31"/>
  <c r="K74" i="31"/>
  <c r="L74" i="31" s="1"/>
  <c r="CB74" i="31" s="1"/>
  <c r="F75" i="31"/>
  <c r="CB75" i="31" s="1"/>
  <c r="L75" i="31"/>
  <c r="F76" i="31"/>
  <c r="CB76" i="31" s="1"/>
  <c r="L76" i="31"/>
  <c r="CE77" i="31"/>
  <c r="CF77" i="31"/>
  <c r="CG77" i="31" s="1"/>
  <c r="CE78" i="31"/>
  <c r="CF78" i="31" s="1"/>
  <c r="CG78" i="31" s="1"/>
  <c r="CJ5" i="28"/>
  <c r="CK5" i="28"/>
  <c r="CJ6" i="28"/>
  <c r="CK6" i="28"/>
  <c r="CJ11" i="28"/>
  <c r="CJ12" i="28"/>
  <c r="CK12" i="28" s="1"/>
  <c r="CJ14" i="28"/>
  <c r="CK14" i="28" s="1"/>
  <c r="CJ16" i="28"/>
  <c r="CK16" i="28" s="1"/>
  <c r="CJ18" i="28"/>
  <c r="CI5" i="28"/>
  <c r="CI6" i="28"/>
  <c r="CI11" i="28"/>
  <c r="CI12" i="28"/>
  <c r="CI14" i="28"/>
  <c r="CI15" i="28"/>
  <c r="CI16" i="28"/>
  <c r="CI17" i="28"/>
  <c r="CI18" i="28"/>
  <c r="CI19" i="28"/>
  <c r="D24" i="30"/>
  <c r="D23" i="30"/>
  <c r="D22" i="30"/>
  <c r="D21" i="30"/>
  <c r="D20" i="30"/>
  <c r="D19" i="30"/>
  <c r="D18" i="30"/>
  <c r="D17" i="30"/>
  <c r="D16" i="30"/>
  <c r="D15" i="30"/>
  <c r="D14" i="30"/>
  <c r="D13" i="30"/>
  <c r="D12" i="30"/>
  <c r="D11" i="30"/>
  <c r="D10" i="30"/>
  <c r="D9" i="30"/>
  <c r="D8" i="30"/>
  <c r="D7" i="30"/>
  <c r="E6" i="25"/>
  <c r="F6" i="25"/>
  <c r="G6" i="25"/>
  <c r="F152" i="31"/>
  <c r="I152" i="31"/>
  <c r="L152" i="31"/>
  <c r="BK152" i="31"/>
  <c r="F151" i="31"/>
  <c r="I151" i="31"/>
  <c r="L151" i="31"/>
  <c r="BK151" i="31"/>
  <c r="F150" i="31"/>
  <c r="CB150" i="31" s="1"/>
  <c r="I150" i="31"/>
  <c r="L150" i="31"/>
  <c r="BK150" i="31"/>
  <c r="F149" i="31"/>
  <c r="I149" i="31"/>
  <c r="L149" i="31"/>
  <c r="BK149" i="31"/>
  <c r="CE149" i="31"/>
  <c r="CF149" i="31" s="1"/>
  <c r="CG149" i="31" s="1"/>
  <c r="F79" i="15"/>
  <c r="BA79" i="15"/>
  <c r="BN79" i="15"/>
  <c r="BQ79" i="15"/>
  <c r="L97" i="14"/>
  <c r="E94" i="14"/>
  <c r="I94" i="14"/>
  <c r="J94" i="14" s="1"/>
  <c r="E95" i="14"/>
  <c r="E96" i="14"/>
  <c r="E97" i="14"/>
  <c r="E98" i="14"/>
  <c r="E99" i="14"/>
  <c r="E100" i="14"/>
  <c r="F95" i="14"/>
  <c r="G95" i="14"/>
  <c r="H95" i="14" s="1"/>
  <c r="I95" i="14"/>
  <c r="J95" i="14" s="1"/>
  <c r="F80" i="15"/>
  <c r="G94" i="14"/>
  <c r="H94" i="14" s="1"/>
  <c r="F81" i="15"/>
  <c r="F82" i="15"/>
  <c r="F83" i="15"/>
  <c r="F84" i="15"/>
  <c r="F90" i="15"/>
  <c r="BA80" i="15"/>
  <c r="BA81" i="15"/>
  <c r="BA82" i="15"/>
  <c r="BA83" i="15"/>
  <c r="BA84" i="15"/>
  <c r="BA90" i="15"/>
  <c r="BN80" i="15"/>
  <c r="BN81" i="15"/>
  <c r="BN82" i="15"/>
  <c r="BN83" i="15"/>
  <c r="BN84" i="15"/>
  <c r="BN90" i="15"/>
  <c r="BQ80" i="15"/>
  <c r="BQ81" i="15"/>
  <c r="BQ82" i="15"/>
  <c r="BQ83" i="15"/>
  <c r="BQ84" i="15"/>
  <c r="BQ90" i="15"/>
  <c r="E66" i="14"/>
  <c r="E67" i="14"/>
  <c r="E68" i="14"/>
  <c r="D5" i="14"/>
  <c r="D17" i="14"/>
  <c r="D22" i="14"/>
  <c r="D59" i="14"/>
  <c r="D64" i="14"/>
  <c r="D69" i="14"/>
  <c r="D70" i="14"/>
  <c r="D80" i="14"/>
  <c r="D87" i="14"/>
  <c r="D101" i="14"/>
  <c r="D105" i="14"/>
  <c r="D111" i="14"/>
  <c r="D116" i="14"/>
  <c r="E5" i="14"/>
  <c r="G5" i="14" s="1"/>
  <c r="H5" i="14" s="1"/>
  <c r="E6" i="14"/>
  <c r="E7" i="14"/>
  <c r="E8" i="14"/>
  <c r="E9" i="14"/>
  <c r="E10" i="14"/>
  <c r="E11" i="14"/>
  <c r="E12" i="14"/>
  <c r="E13" i="14"/>
  <c r="E14" i="14"/>
  <c r="E15" i="14"/>
  <c r="E16" i="14"/>
  <c r="E17" i="14"/>
  <c r="E18" i="14"/>
  <c r="E19" i="14"/>
  <c r="E20" i="14"/>
  <c r="E21" i="14"/>
  <c r="E22" i="14"/>
  <c r="G22" i="14" s="1"/>
  <c r="H22" i="14" s="1"/>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G64" i="14" s="1"/>
  <c r="H64" i="14" s="1"/>
  <c r="E65" i="14"/>
  <c r="E69" i="14"/>
  <c r="G69" i="14" s="1"/>
  <c r="H69" i="14" s="1"/>
  <c r="E70" i="14"/>
  <c r="G70" i="14"/>
  <c r="H70" i="14" s="1"/>
  <c r="E71" i="14"/>
  <c r="E72" i="14"/>
  <c r="E73" i="14"/>
  <c r="E74" i="14"/>
  <c r="E75" i="14"/>
  <c r="E76" i="14"/>
  <c r="E77" i="14"/>
  <c r="E78" i="14"/>
  <c r="E79" i="14"/>
  <c r="E80" i="14"/>
  <c r="G80" i="14"/>
  <c r="H80" i="14" s="1"/>
  <c r="E81" i="14"/>
  <c r="E82" i="14"/>
  <c r="E83" i="14"/>
  <c r="E84" i="14"/>
  <c r="E85" i="14"/>
  <c r="E86" i="14"/>
  <c r="E87" i="14"/>
  <c r="E88" i="14"/>
  <c r="E89" i="14"/>
  <c r="E90" i="14"/>
  <c r="E91" i="14"/>
  <c r="E92" i="14"/>
  <c r="E93" i="14"/>
  <c r="E101" i="14"/>
  <c r="E102" i="14"/>
  <c r="E103" i="14"/>
  <c r="E104" i="14"/>
  <c r="E105" i="14"/>
  <c r="G105" i="14" s="1"/>
  <c r="H105" i="14" s="1"/>
  <c r="I105" i="14"/>
  <c r="J105" i="14" s="1"/>
  <c r="E106" i="14"/>
  <c r="E107" i="14"/>
  <c r="E108" i="14"/>
  <c r="E109" i="14"/>
  <c r="E110" i="14"/>
  <c r="E111" i="14"/>
  <c r="I111" i="14"/>
  <c r="J111" i="14" s="1"/>
  <c r="G111" i="14"/>
  <c r="H111" i="14" s="1"/>
  <c r="E112" i="14"/>
  <c r="E113" i="14"/>
  <c r="E114" i="14"/>
  <c r="E115" i="14"/>
  <c r="E116" i="14"/>
  <c r="E117" i="14"/>
  <c r="E118" i="14"/>
  <c r="E119" i="14"/>
  <c r="E120" i="14"/>
  <c r="E121" i="14"/>
  <c r="F5" i="14"/>
  <c r="F6" i="14"/>
  <c r="F17" i="14"/>
  <c r="F18" i="14"/>
  <c r="F22" i="14"/>
  <c r="F23" i="14"/>
  <c r="F59" i="14"/>
  <c r="F60" i="14"/>
  <c r="F64" i="14"/>
  <c r="F65" i="14"/>
  <c r="F69" i="14"/>
  <c r="F70" i="14"/>
  <c r="F71" i="14"/>
  <c r="F80" i="14"/>
  <c r="F81" i="14"/>
  <c r="F87" i="14"/>
  <c r="F88" i="14"/>
  <c r="F101" i="14"/>
  <c r="F102" i="14"/>
  <c r="F105" i="14"/>
  <c r="F106" i="14"/>
  <c r="F111" i="14"/>
  <c r="F112" i="14"/>
  <c r="F116" i="14"/>
  <c r="F117" i="14"/>
  <c r="G6" i="14"/>
  <c r="H6" i="14"/>
  <c r="G18" i="14"/>
  <c r="H18" i="14" s="1"/>
  <c r="G23" i="14"/>
  <c r="H23" i="14" s="1"/>
  <c r="G59" i="14"/>
  <c r="H59" i="14" s="1"/>
  <c r="G60" i="14"/>
  <c r="H60" i="14" s="1"/>
  <c r="G65" i="14"/>
  <c r="H65" i="14" s="1"/>
  <c r="G71" i="14"/>
  <c r="H71" i="14" s="1"/>
  <c r="G75" i="14"/>
  <c r="H75" i="14" s="1"/>
  <c r="G77" i="14"/>
  <c r="H77" i="14" s="1"/>
  <c r="G81" i="14"/>
  <c r="H81" i="14" s="1"/>
  <c r="G88" i="14"/>
  <c r="H88" i="14" s="1"/>
  <c r="G101" i="14"/>
  <c r="H101" i="14" s="1"/>
  <c r="G102" i="14"/>
  <c r="H102" i="14" s="1"/>
  <c r="G106" i="14"/>
  <c r="H106" i="14" s="1"/>
  <c r="G112" i="14"/>
  <c r="H112" i="14" s="1"/>
  <c r="G117" i="14"/>
  <c r="H117" i="14" s="1"/>
  <c r="I6" i="14"/>
  <c r="J6" i="14" s="1"/>
  <c r="I18" i="14"/>
  <c r="J18" i="14" s="1"/>
  <c r="I23" i="14"/>
  <c r="J23" i="14" s="1"/>
  <c r="I59" i="14"/>
  <c r="J59" i="14" s="1"/>
  <c r="I60" i="14"/>
  <c r="J60" i="14" s="1"/>
  <c r="I65" i="14"/>
  <c r="J65" i="14" s="1"/>
  <c r="I70" i="14"/>
  <c r="J70" i="14" s="1"/>
  <c r="I71" i="14"/>
  <c r="J71" i="14" s="1"/>
  <c r="I75" i="14"/>
  <c r="J75" i="14" s="1"/>
  <c r="I77" i="14"/>
  <c r="J77" i="14" s="1"/>
  <c r="I81" i="14"/>
  <c r="J81" i="14" s="1"/>
  <c r="I88" i="14"/>
  <c r="J88" i="14" s="1"/>
  <c r="I101" i="14"/>
  <c r="J101" i="14" s="1"/>
  <c r="I102" i="14"/>
  <c r="J102" i="14" s="1"/>
  <c r="I106" i="14"/>
  <c r="J106" i="14" s="1"/>
  <c r="I112" i="14"/>
  <c r="J112" i="14" s="1"/>
  <c r="I117" i="14"/>
  <c r="J117" i="14" s="1"/>
  <c r="K103" i="31"/>
  <c r="L103" i="31"/>
  <c r="E103" i="31"/>
  <c r="F103" i="31"/>
  <c r="I103" i="31"/>
  <c r="BK103" i="31"/>
  <c r="F100" i="31"/>
  <c r="I100" i="31"/>
  <c r="L100" i="31"/>
  <c r="CB100" i="31"/>
  <c r="BK100" i="31"/>
  <c r="I22" i="14"/>
  <c r="J22" i="14" s="1"/>
  <c r="I5" i="14"/>
  <c r="J5" i="14" s="1"/>
  <c r="I80" i="14"/>
  <c r="J80" i="14" s="1"/>
  <c r="F94" i="14"/>
  <c r="D94" i="14"/>
  <c r="G23" i="29"/>
  <c r="G24" i="29"/>
  <c r="G25" i="29"/>
  <c r="H23" i="29"/>
  <c r="H24" i="29"/>
  <c r="H25" i="29"/>
  <c r="E21" i="18"/>
  <c r="G5" i="24"/>
  <c r="G9" i="24"/>
  <c r="G12" i="24"/>
  <c r="G15" i="24"/>
  <c r="G19" i="24"/>
  <c r="G22" i="24"/>
  <c r="G31" i="24"/>
  <c r="G5" i="18"/>
  <c r="G9" i="18"/>
  <c r="G12" i="18"/>
  <c r="G15" i="18"/>
  <c r="G19" i="18"/>
  <c r="G22" i="18"/>
  <c r="G31" i="18"/>
  <c r="F55" i="15"/>
  <c r="BA55" i="15"/>
  <c r="BN55" i="15"/>
  <c r="BQ55" i="15"/>
  <c r="I31" i="31"/>
  <c r="BK31" i="31"/>
  <c r="I40" i="31"/>
  <c r="BK40" i="31"/>
  <c r="AM16" i="15"/>
  <c r="AY16" i="15"/>
  <c r="AZ16" i="15" s="1"/>
  <c r="AM17" i="15"/>
  <c r="AY17" i="15" s="1"/>
  <c r="AZ17" i="15"/>
  <c r="AM48" i="15"/>
  <c r="AY48" i="15"/>
  <c r="AZ48" i="15" s="1"/>
  <c r="AM49" i="15"/>
  <c r="AY49" i="15" s="1"/>
  <c r="AZ49" i="15"/>
  <c r="AM53" i="15"/>
  <c r="AY53" i="15"/>
  <c r="AZ53" i="15" s="1"/>
  <c r="AM54" i="15"/>
  <c r="AY54" i="15" s="1"/>
  <c r="AZ54" i="15"/>
  <c r="AM66" i="15"/>
  <c r="AY66" i="15"/>
  <c r="AZ66" i="15" s="1"/>
  <c r="AM67" i="15"/>
  <c r="AY67" i="15" s="1"/>
  <c r="AZ67" i="15"/>
  <c r="AM74" i="15"/>
  <c r="AY74" i="15"/>
  <c r="AZ74" i="15" s="1"/>
  <c r="AM76" i="15"/>
  <c r="AY76" i="15" s="1"/>
  <c r="AZ76" i="15"/>
  <c r="AM77" i="15"/>
  <c r="AY77" i="15"/>
  <c r="AZ77" i="15" s="1"/>
  <c r="AM85" i="15"/>
  <c r="AY85" i="15" s="1"/>
  <c r="AZ85" i="15"/>
  <c r="AM86" i="15"/>
  <c r="AY86" i="15"/>
  <c r="AZ86" i="15" s="1"/>
  <c r="AO16" i="15"/>
  <c r="AO17" i="15"/>
  <c r="AO48" i="15"/>
  <c r="AO49" i="15"/>
  <c r="AO53" i="15"/>
  <c r="AO54" i="15"/>
  <c r="AO66" i="15"/>
  <c r="AO67" i="15"/>
  <c r="AO74" i="15"/>
  <c r="AO76" i="15"/>
  <c r="AO77" i="15"/>
  <c r="AO85" i="15"/>
  <c r="AO86" i="15"/>
  <c r="K39" i="32"/>
  <c r="E45" i="32"/>
  <c r="E44" i="32"/>
  <c r="E43" i="32"/>
  <c r="E42" i="32"/>
  <c r="E41" i="32"/>
  <c r="E40" i="32"/>
  <c r="E39" i="32"/>
  <c r="E38" i="32"/>
  <c r="E37" i="32"/>
  <c r="E36" i="32"/>
  <c r="E35" i="32"/>
  <c r="G34" i="32"/>
  <c r="H34" i="32"/>
  <c r="F34" i="32"/>
  <c r="E34" i="32"/>
  <c r="I34" i="32" s="1"/>
  <c r="J34" i="32" s="1"/>
  <c r="D34" i="32"/>
  <c r="E30" i="32"/>
  <c r="E29" i="32"/>
  <c r="E28" i="32"/>
  <c r="E27" i="32"/>
  <c r="E26" i="32"/>
  <c r="E25" i="32"/>
  <c r="E24" i="32"/>
  <c r="E23" i="32"/>
  <c r="G22" i="32"/>
  <c r="H22" i="32" s="1"/>
  <c r="F22" i="32"/>
  <c r="E22" i="32"/>
  <c r="I22" i="32"/>
  <c r="J22" i="32" s="1"/>
  <c r="D22" i="32"/>
  <c r="E21" i="32"/>
  <c r="E20" i="32"/>
  <c r="E19" i="32"/>
  <c r="G18" i="32"/>
  <c r="H18" i="32" s="1"/>
  <c r="F18" i="32"/>
  <c r="E18" i="32"/>
  <c r="I18" i="32"/>
  <c r="J18" i="32" s="1"/>
  <c r="D18" i="32"/>
  <c r="E17" i="32"/>
  <c r="E16" i="32"/>
  <c r="E15" i="32"/>
  <c r="G14" i="32"/>
  <c r="H14" i="32" s="1"/>
  <c r="F14" i="32"/>
  <c r="E14" i="32"/>
  <c r="I14" i="32" s="1"/>
  <c r="J14" i="32" s="1"/>
  <c r="D14" i="32"/>
  <c r="G13" i="32"/>
  <c r="H13" i="32"/>
  <c r="F13" i="32"/>
  <c r="E13" i="32"/>
  <c r="I13" i="32" s="1"/>
  <c r="J13" i="32" s="1"/>
  <c r="D13" i="32"/>
  <c r="E12" i="32"/>
  <c r="E11" i="32"/>
  <c r="E10" i="32"/>
  <c r="G9" i="32"/>
  <c r="H9" i="32"/>
  <c r="F9" i="32"/>
  <c r="E9" i="32"/>
  <c r="I9" i="32"/>
  <c r="J9" i="32" s="1"/>
  <c r="D9" i="32"/>
  <c r="E8" i="32"/>
  <c r="E7" i="32"/>
  <c r="E6" i="32"/>
  <c r="G5" i="32"/>
  <c r="H5" i="32" s="1"/>
  <c r="F5" i="32"/>
  <c r="E5" i="32"/>
  <c r="I5" i="32" s="1"/>
  <c r="J5" i="32" s="1"/>
  <c r="D5" i="32"/>
  <c r="L90" i="14"/>
  <c r="O15" i="25"/>
  <c r="K26" i="18"/>
  <c r="K28" i="18" a="1"/>
  <c r="L26" i="18"/>
  <c r="L28" i="18" a="1"/>
  <c r="L28" i="18"/>
  <c r="M26" i="18"/>
  <c r="M28" i="18" a="1"/>
  <c r="M28" i="18" s="1"/>
  <c r="N26" i="18"/>
  <c r="K27" i="18"/>
  <c r="L27" i="18"/>
  <c r="M27" i="18"/>
  <c r="N27" i="18"/>
  <c r="E11" i="18"/>
  <c r="BR16" i="15"/>
  <c r="BR17" i="15"/>
  <c r="BR48" i="15"/>
  <c r="BR53" i="15"/>
  <c r="BR66" i="15"/>
  <c r="BR74" i="15"/>
  <c r="BR76" i="15"/>
  <c r="BR85" i="15"/>
  <c r="E18" i="18"/>
  <c r="K28" i="18"/>
  <c r="N28" i="18" a="1"/>
  <c r="N28" i="18" s="1"/>
  <c r="F68" i="15"/>
  <c r="BA68" i="15"/>
  <c r="BN68" i="15"/>
  <c r="BQ68" i="15"/>
  <c r="E86" i="15"/>
  <c r="F86" i="15"/>
  <c r="BA86" i="15"/>
  <c r="BD86" i="15" a="1"/>
  <c r="BD86" i="15" s="1"/>
  <c r="BE86" i="15"/>
  <c r="BF86" i="15"/>
  <c r="BN86" i="15"/>
  <c r="BQ86" i="15"/>
  <c r="F85" i="15"/>
  <c r="BA85" i="15"/>
  <c r="BD85" i="15" a="1"/>
  <c r="BD85" i="15" s="1"/>
  <c r="BE85" i="15"/>
  <c r="BF85" i="15"/>
  <c r="BL85" i="15"/>
  <c r="BN85" i="15"/>
  <c r="BQ85" i="15"/>
  <c r="BC85" i="15"/>
  <c r="BP85" i="15"/>
  <c r="BF16" i="15"/>
  <c r="BF17" i="15"/>
  <c r="BF48" i="15"/>
  <c r="BF49" i="15"/>
  <c r="BF53" i="15"/>
  <c r="BF54" i="15"/>
  <c r="BF66" i="15"/>
  <c r="BF67" i="15"/>
  <c r="BF74" i="15"/>
  <c r="BF76" i="15"/>
  <c r="BF77" i="15"/>
  <c r="F56" i="15"/>
  <c r="BA56" i="15"/>
  <c r="BN56" i="15"/>
  <c r="BQ56" i="15"/>
  <c r="F61" i="15"/>
  <c r="BA61" i="15"/>
  <c r="BN61" i="15"/>
  <c r="BQ61" i="15"/>
  <c r="I35" i="31"/>
  <c r="BK35" i="31"/>
  <c r="I36" i="31"/>
  <c r="BK36" i="31"/>
  <c r="I37" i="31"/>
  <c r="BK37" i="31"/>
  <c r="I34" i="31"/>
  <c r="BK34" i="31"/>
  <c r="I21" i="31"/>
  <c r="BK21" i="31"/>
  <c r="I38" i="31"/>
  <c r="BK38" i="31"/>
  <c r="I23" i="31"/>
  <c r="BK23" i="31"/>
  <c r="CK11" i="28"/>
  <c r="CK18" i="28"/>
  <c r="CH5" i="28"/>
  <c r="CH6" i="28"/>
  <c r="CH11" i="28"/>
  <c r="CH12" i="28"/>
  <c r="CH14" i="28"/>
  <c r="CH15" i="28"/>
  <c r="CH16" i="28"/>
  <c r="CH17" i="28"/>
  <c r="CH18" i="28"/>
  <c r="CH19" i="28"/>
  <c r="BE16" i="15"/>
  <c r="BE17" i="15"/>
  <c r="BE48" i="15"/>
  <c r="BE49" i="15"/>
  <c r="BE53" i="15"/>
  <c r="BE54" i="15"/>
  <c r="BE66" i="15"/>
  <c r="BE67" i="15"/>
  <c r="BE74" i="15"/>
  <c r="BE76" i="15"/>
  <c r="BE77" i="15"/>
  <c r="BN16" i="15"/>
  <c r="BN17" i="15"/>
  <c r="BN48" i="15"/>
  <c r="BN49" i="15"/>
  <c r="BN53" i="15"/>
  <c r="BN54" i="15"/>
  <c r="BN57" i="15"/>
  <c r="BN58" i="15"/>
  <c r="BN59" i="15"/>
  <c r="BN60" i="15"/>
  <c r="BN62" i="15"/>
  <c r="BN63" i="15"/>
  <c r="BN64" i="15"/>
  <c r="BN65" i="15"/>
  <c r="BN66" i="15"/>
  <c r="BN67" i="15"/>
  <c r="BN69" i="15"/>
  <c r="BN70" i="15"/>
  <c r="BN71" i="15"/>
  <c r="BN72" i="15"/>
  <c r="BN73" i="15"/>
  <c r="BN74" i="15"/>
  <c r="BN75" i="15"/>
  <c r="BN76" i="15"/>
  <c r="BN77" i="15"/>
  <c r="BN78" i="15"/>
  <c r="I14" i="31"/>
  <c r="BK14" i="31"/>
  <c r="E16" i="15"/>
  <c r="E8" i="25"/>
  <c r="E7" i="25"/>
  <c r="E5" i="25"/>
  <c r="G10" i="25"/>
  <c r="L10" i="25" s="1"/>
  <c r="E9" i="25"/>
  <c r="G12" i="25"/>
  <c r="E11" i="25"/>
  <c r="E15" i="25"/>
  <c r="G14" i="25"/>
  <c r="E13" i="25"/>
  <c r="G5" i="25"/>
  <c r="L5" i="25"/>
  <c r="G9" i="25"/>
  <c r="L9" i="25" s="1"/>
  <c r="G11" i="25"/>
  <c r="G13" i="25"/>
  <c r="L13" i="25"/>
  <c r="BQ16" i="15"/>
  <c r="BQ17" i="15"/>
  <c r="BQ48" i="15"/>
  <c r="BQ49" i="15"/>
  <c r="BQ50" i="15"/>
  <c r="BQ51" i="15"/>
  <c r="BQ52" i="15"/>
  <c r="BQ53" i="15"/>
  <c r="BQ54" i="15"/>
  <c r="BQ57" i="15"/>
  <c r="BQ58" i="15"/>
  <c r="BQ59" i="15"/>
  <c r="BQ60" i="15"/>
  <c r="BQ62" i="15"/>
  <c r="BQ63" i="15"/>
  <c r="BQ64" i="15"/>
  <c r="BQ65" i="15"/>
  <c r="BQ66" i="15"/>
  <c r="BQ67" i="15"/>
  <c r="BQ69" i="15"/>
  <c r="BQ70" i="15"/>
  <c r="BQ71" i="15"/>
  <c r="BQ72" i="15"/>
  <c r="BQ73" i="15"/>
  <c r="BQ74" i="15"/>
  <c r="BQ75" i="15"/>
  <c r="BQ76" i="15"/>
  <c r="BQ77" i="15"/>
  <c r="BQ78" i="15"/>
  <c r="I6" i="24"/>
  <c r="I10" i="24"/>
  <c r="I13" i="24"/>
  <c r="I16" i="24"/>
  <c r="I20" i="24"/>
  <c r="I23" i="24"/>
  <c r="I32" i="24"/>
  <c r="I6" i="18"/>
  <c r="I10" i="18"/>
  <c r="I13" i="18"/>
  <c r="I16" i="18"/>
  <c r="I20" i="18"/>
  <c r="I23" i="18"/>
  <c r="I32" i="18"/>
  <c r="CG5" i="28" a="1"/>
  <c r="CG5" i="28" s="1"/>
  <c r="CG6" i="28" a="1"/>
  <c r="CG6" i="28" s="1"/>
  <c r="CG11" i="28" a="1"/>
  <c r="CG11" i="28" s="1"/>
  <c r="CG12" i="28" a="1"/>
  <c r="CG12" i="28" s="1"/>
  <c r="CG14" i="28" a="1"/>
  <c r="CG14" i="28" s="1"/>
  <c r="CG15" i="28" a="1"/>
  <c r="CG15" i="28" s="1"/>
  <c r="CG16" i="28" a="1"/>
  <c r="CG16" i="28" s="1"/>
  <c r="CG17" i="28" a="1"/>
  <c r="CG17" i="28" s="1"/>
  <c r="CG18" i="28" a="1"/>
  <c r="CG18" i="28" s="1"/>
  <c r="CG19" i="28" a="1"/>
  <c r="CG19" i="28" s="1"/>
  <c r="BD16" i="15" a="1"/>
  <c r="BD16" i="15" s="1"/>
  <c r="BD17" i="15" a="1"/>
  <c r="BD17" i="15" s="1"/>
  <c r="G8" i="29"/>
  <c r="G9" i="29"/>
  <c r="G10" i="29"/>
  <c r="G11" i="29"/>
  <c r="G12" i="29"/>
  <c r="G13" i="29"/>
  <c r="G14" i="29"/>
  <c r="G15" i="29"/>
  <c r="BD48" i="15" a="1"/>
  <c r="BD48" i="15" s="1"/>
  <c r="BD49" i="15" a="1"/>
  <c r="BD49" i="15" s="1"/>
  <c r="BD53" i="15" a="1"/>
  <c r="BD53" i="15" s="1"/>
  <c r="BD54" i="15" a="1"/>
  <c r="BD54" i="15" s="1"/>
  <c r="BD66" i="15" a="1"/>
  <c r="BD66" i="15"/>
  <c r="BD67" i="15" a="1"/>
  <c r="BD67" i="15" s="1"/>
  <c r="BD74" i="15" a="1"/>
  <c r="BD74" i="15" s="1"/>
  <c r="BD76" i="15" a="1"/>
  <c r="BD76" i="15" s="1"/>
  <c r="BD77" i="15" a="1"/>
  <c r="BD77" i="15" s="1"/>
  <c r="I6" i="29"/>
  <c r="I7" i="29"/>
  <c r="I16" i="29"/>
  <c r="I17" i="29"/>
  <c r="I18" i="29"/>
  <c r="I19" i="29"/>
  <c r="I20" i="29"/>
  <c r="I21"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8" i="29"/>
  <c r="I79" i="29"/>
  <c r="I82" i="29"/>
  <c r="H6" i="29"/>
  <c r="H7" i="29"/>
  <c r="H8" i="29"/>
  <c r="H9" i="29"/>
  <c r="H10" i="29"/>
  <c r="H11" i="29"/>
  <c r="H12" i="29"/>
  <c r="H13" i="29"/>
  <c r="H14" i="29"/>
  <c r="H15" i="29"/>
  <c r="H16" i="29"/>
  <c r="H17" i="29"/>
  <c r="H20" i="29"/>
  <c r="H21" i="29"/>
  <c r="H22" i="29"/>
  <c r="H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8" i="29"/>
  <c r="H79" i="29"/>
  <c r="H82" i="29"/>
  <c r="G6" i="29"/>
  <c r="G7" i="29"/>
  <c r="G16" i="29"/>
  <c r="G17" i="29"/>
  <c r="G20" i="29"/>
  <c r="G21" i="29"/>
  <c r="G22" i="29"/>
  <c r="G26" i="29"/>
  <c r="G27" i="29"/>
  <c r="G28" i="29"/>
  <c r="G29" i="29"/>
  <c r="BD11" i="15" a="1"/>
  <c r="BD11" i="15" s="1"/>
  <c r="BG11" i="15" s="1"/>
  <c r="BH11" i="15" s="1"/>
  <c r="BI11" i="15" s="1"/>
  <c r="G30" i="29"/>
  <c r="G31" i="29"/>
  <c r="G32" i="29"/>
  <c r="G33" i="29"/>
  <c r="G34" i="29"/>
  <c r="G35" i="29"/>
  <c r="G36" i="29"/>
  <c r="G37" i="29"/>
  <c r="G38" i="29"/>
  <c r="G39" i="29"/>
  <c r="G40" i="29"/>
  <c r="G41" i="29"/>
  <c r="G42" i="29"/>
  <c r="G43" i="29"/>
  <c r="G44" i="29"/>
  <c r="G45" i="29"/>
  <c r="G46" i="29"/>
  <c r="G47" i="29"/>
  <c r="G48" i="29"/>
  <c r="G49" i="29"/>
  <c r="G50" i="29"/>
  <c r="G51" i="29"/>
  <c r="G52" i="29"/>
  <c r="G53" i="29"/>
  <c r="G54" i="29"/>
  <c r="G55" i="29"/>
  <c r="G56" i="29"/>
  <c r="G57" i="29"/>
  <c r="G58" i="29"/>
  <c r="G59" i="29"/>
  <c r="G60" i="29"/>
  <c r="G61" i="29"/>
  <c r="G62" i="29"/>
  <c r="G63" i="29"/>
  <c r="G64" i="29"/>
  <c r="G65" i="29"/>
  <c r="G66" i="29"/>
  <c r="G67" i="29"/>
  <c r="G68" i="29"/>
  <c r="G69" i="29"/>
  <c r="G70" i="29"/>
  <c r="G71" i="29"/>
  <c r="G72" i="29"/>
  <c r="G73" i="29"/>
  <c r="G78" i="29"/>
  <c r="G79" i="29"/>
  <c r="G82" i="29"/>
  <c r="CE5" i="31"/>
  <c r="CF5" i="31" s="1"/>
  <c r="CG5" i="31" s="1"/>
  <c r="I6" i="31"/>
  <c r="BK6" i="31"/>
  <c r="I7" i="31"/>
  <c r="BK7" i="31"/>
  <c r="I8" i="31"/>
  <c r="BK8" i="31"/>
  <c r="I9" i="31"/>
  <c r="BK9" i="31"/>
  <c r="I10" i="31"/>
  <c r="BK10" i="31"/>
  <c r="I11" i="31"/>
  <c r="BK11" i="31"/>
  <c r="I12" i="31"/>
  <c r="BK12" i="31"/>
  <c r="CE13" i="31"/>
  <c r="CF13" i="31"/>
  <c r="CG13" i="31" s="1"/>
  <c r="I15" i="31"/>
  <c r="BK15" i="31"/>
  <c r="I16" i="31"/>
  <c r="CE16" i="31" s="1"/>
  <c r="CF16" i="31" s="1"/>
  <c r="CG16" i="31" s="1"/>
  <c r="BK16" i="31"/>
  <c r="I17" i="31"/>
  <c r="BK17" i="31"/>
  <c r="I18" i="31"/>
  <c r="BK18" i="31"/>
  <c r="CE19" i="31"/>
  <c r="CF19" i="31"/>
  <c r="CG19" i="31" s="1"/>
  <c r="I20" i="31"/>
  <c r="BK20" i="31"/>
  <c r="I22" i="31"/>
  <c r="BK22" i="31"/>
  <c r="I24" i="31"/>
  <c r="BK24" i="31"/>
  <c r="I25" i="31"/>
  <c r="BK25" i="31"/>
  <c r="I26" i="31"/>
  <c r="BK26" i="31"/>
  <c r="I27" i="31"/>
  <c r="BK27" i="31"/>
  <c r="I28" i="31"/>
  <c r="BK28" i="31"/>
  <c r="I29" i="31"/>
  <c r="BK29" i="31"/>
  <c r="I30" i="31"/>
  <c r="BK30" i="31"/>
  <c r="CE30" i="31"/>
  <c r="CF30" i="31" s="1"/>
  <c r="CG30" i="31"/>
  <c r="I32" i="31"/>
  <c r="BK32" i="31"/>
  <c r="I33" i="31"/>
  <c r="BK33" i="31"/>
  <c r="CE39" i="31"/>
  <c r="CF39" i="31"/>
  <c r="CG39" i="31" s="1"/>
  <c r="I41" i="31"/>
  <c r="BK41" i="31"/>
  <c r="I42" i="31"/>
  <c r="Q42" i="31"/>
  <c r="BK42" i="31"/>
  <c r="CE42" i="31" s="1"/>
  <c r="CF42" i="31" s="1"/>
  <c r="CG42" i="31" s="1"/>
  <c r="I43" i="31"/>
  <c r="BK43" i="31"/>
  <c r="I44" i="31"/>
  <c r="BK44" i="31"/>
  <c r="I45" i="31"/>
  <c r="BK45" i="31"/>
  <c r="I46" i="31"/>
  <c r="BK46" i="31"/>
  <c r="CE47" i="31"/>
  <c r="CF47" i="31"/>
  <c r="CG47" i="31" s="1"/>
  <c r="I48" i="31"/>
  <c r="BK48" i="31"/>
  <c r="I49" i="31"/>
  <c r="BK49" i="31"/>
  <c r="I50" i="31"/>
  <c r="BK50" i="31"/>
  <c r="I51" i="31"/>
  <c r="BK51" i="31"/>
  <c r="I52" i="31"/>
  <c r="BK52" i="31"/>
  <c r="I53" i="31"/>
  <c r="CE53" i="31" s="1"/>
  <c r="CF53" i="31" s="1"/>
  <c r="CG53" i="31" s="1"/>
  <c r="BK53" i="31"/>
  <c r="I54" i="31"/>
  <c r="BK54" i="31"/>
  <c r="CE54" i="31"/>
  <c r="CF54" i="31"/>
  <c r="CG54" i="31"/>
  <c r="I55" i="31"/>
  <c r="BK55" i="31"/>
  <c r="I56" i="31"/>
  <c r="BK56" i="31"/>
  <c r="I57" i="31"/>
  <c r="CE57" i="31" s="1"/>
  <c r="CF57" i="31" s="1"/>
  <c r="CG57" i="31" s="1"/>
  <c r="BK57" i="31"/>
  <c r="CE58" i="31"/>
  <c r="CF58" i="31"/>
  <c r="CG58" i="31"/>
  <c r="I59" i="31"/>
  <c r="BK59" i="31"/>
  <c r="I60" i="31"/>
  <c r="BK60" i="31"/>
  <c r="I61" i="31"/>
  <c r="BK61" i="31"/>
  <c r="I62" i="31"/>
  <c r="BK62" i="31"/>
  <c r="I63" i="31"/>
  <c r="CE63" i="31" s="1"/>
  <c r="CF63" i="31" s="1"/>
  <c r="CG63" i="31" s="1"/>
  <c r="BK63" i="31"/>
  <c r="I64" i="31"/>
  <c r="BK64" i="31"/>
  <c r="I65" i="31"/>
  <c r="BK65" i="31"/>
  <c r="I66" i="31"/>
  <c r="CE66" i="31" s="1"/>
  <c r="CF66" i="31" s="1"/>
  <c r="CG66" i="31" s="1"/>
  <c r="BK66" i="31"/>
  <c r="CE67" i="31"/>
  <c r="CF67" i="31"/>
  <c r="CG67" i="31"/>
  <c r="I68" i="31"/>
  <c r="BK68" i="31"/>
  <c r="I69" i="31"/>
  <c r="BK69" i="31"/>
  <c r="I70" i="31"/>
  <c r="Q70" i="31"/>
  <c r="BK70" i="31"/>
  <c r="I71" i="31"/>
  <c r="Q71" i="31"/>
  <c r="BK71" i="31"/>
  <c r="CE72" i="31"/>
  <c r="CF72" i="31"/>
  <c r="CG72" i="31" s="1"/>
  <c r="I73" i="31"/>
  <c r="BK73" i="31"/>
  <c r="I74" i="31"/>
  <c r="BK74" i="31"/>
  <c r="I75" i="31"/>
  <c r="CE75" i="31" s="1"/>
  <c r="CF75" i="31" s="1"/>
  <c r="CG75" i="31" s="1"/>
  <c r="BK75" i="31"/>
  <c r="I76" i="31"/>
  <c r="BK76" i="31"/>
  <c r="CE76" i="31" s="1"/>
  <c r="CF76" i="31" s="1"/>
  <c r="CG76" i="31" s="1"/>
  <c r="CE81" i="31"/>
  <c r="CF81" i="31"/>
  <c r="CG81" i="31" s="1"/>
  <c r="F82" i="31"/>
  <c r="I82" i="31"/>
  <c r="L82" i="31"/>
  <c r="CB82" i="31" s="1"/>
  <c r="BK82" i="31"/>
  <c r="F83" i="31"/>
  <c r="I83" i="31"/>
  <c r="L83" i="31"/>
  <c r="BK83" i="31"/>
  <c r="E84" i="31"/>
  <c r="F84" i="31"/>
  <c r="I84" i="31"/>
  <c r="BK84" i="31"/>
  <c r="E85" i="31"/>
  <c r="F85" i="31"/>
  <c r="I85" i="31"/>
  <c r="BK85" i="31"/>
  <c r="CE86" i="31"/>
  <c r="CF86" i="31" s="1"/>
  <c r="CG86" i="31" s="1"/>
  <c r="F87" i="31"/>
  <c r="I87" i="31"/>
  <c r="CE87" i="31" s="1"/>
  <c r="CF87" i="31" s="1"/>
  <c r="CG87" i="31" s="1"/>
  <c r="L87" i="31"/>
  <c r="BK87" i="31"/>
  <c r="E88" i="31"/>
  <c r="F88" i="31"/>
  <c r="I88" i="31"/>
  <c r="BK88" i="31"/>
  <c r="F89" i="31"/>
  <c r="I89" i="31"/>
  <c r="L89" i="31"/>
  <c r="BK89" i="31"/>
  <c r="F90" i="31"/>
  <c r="I90" i="31"/>
  <c r="L90" i="31"/>
  <c r="BK90" i="31"/>
  <c r="F91" i="31"/>
  <c r="I91" i="31"/>
  <c r="L91" i="31"/>
  <c r="BK91" i="31"/>
  <c r="F92" i="31"/>
  <c r="I92" i="31"/>
  <c r="L92" i="31"/>
  <c r="Q92" i="31"/>
  <c r="BK92" i="31"/>
  <c r="F93" i="31"/>
  <c r="CB93" i="31" s="1"/>
  <c r="I93" i="31"/>
  <c r="L93" i="31"/>
  <c r="Q93" i="31"/>
  <c r="BK93" i="31"/>
  <c r="F94" i="31"/>
  <c r="I94" i="31"/>
  <c r="L94" i="31"/>
  <c r="Q94" i="31"/>
  <c r="BK94" i="31"/>
  <c r="CE95" i="31"/>
  <c r="CF95" i="31"/>
  <c r="CG95" i="31"/>
  <c r="E96" i="31"/>
  <c r="F96" i="31"/>
  <c r="I96" i="31"/>
  <c r="L96" i="31"/>
  <c r="BK96" i="31"/>
  <c r="F97" i="31"/>
  <c r="CE97" i="31" s="1"/>
  <c r="CF97" i="31" s="1"/>
  <c r="CG97" i="31" s="1"/>
  <c r="I97" i="31"/>
  <c r="L97" i="31"/>
  <c r="BK97" i="31"/>
  <c r="F98" i="31"/>
  <c r="CB98" i="31" s="1"/>
  <c r="L98" i="31"/>
  <c r="I98" i="31"/>
  <c r="BK98" i="31"/>
  <c r="CE99" i="31"/>
  <c r="CF99" i="31" s="1"/>
  <c r="CG99" i="31" s="1"/>
  <c r="E101" i="31"/>
  <c r="F101" i="31"/>
  <c r="I101" i="31"/>
  <c r="Q101" i="31"/>
  <c r="BK101" i="31"/>
  <c r="E102" i="31"/>
  <c r="F102" i="31"/>
  <c r="K102" i="31"/>
  <c r="L102" i="31"/>
  <c r="CB102" i="31"/>
  <c r="I102" i="31"/>
  <c r="Q102" i="31"/>
  <c r="BK102" i="31"/>
  <c r="E104" i="31"/>
  <c r="F104" i="31"/>
  <c r="I104" i="31"/>
  <c r="K104" i="31"/>
  <c r="L104" i="31"/>
  <c r="BK104" i="31"/>
  <c r="E105" i="31"/>
  <c r="F105" i="31"/>
  <c r="CB105" i="31" s="1"/>
  <c r="L105" i="31"/>
  <c r="I105" i="31"/>
  <c r="BK105" i="31"/>
  <c r="CE106" i="31"/>
  <c r="CF106" i="31"/>
  <c r="CG106" i="31"/>
  <c r="L107" i="31"/>
  <c r="CE107" i="31" s="1"/>
  <c r="CF107" i="31" s="1"/>
  <c r="CG107" i="31" s="1"/>
  <c r="BK107" i="31"/>
  <c r="E108" i="31"/>
  <c r="F108" i="31"/>
  <c r="I108" i="31"/>
  <c r="L108" i="31"/>
  <c r="BK108" i="31"/>
  <c r="E109" i="31"/>
  <c r="F109" i="31"/>
  <c r="L109" i="31"/>
  <c r="CB109" i="31"/>
  <c r="I109" i="31"/>
  <c r="BK109" i="31"/>
  <c r="F110" i="31"/>
  <c r="I110" i="31"/>
  <c r="L110" i="31"/>
  <c r="BK110" i="31"/>
  <c r="CE110" i="31" s="1"/>
  <c r="CF110" i="31" s="1"/>
  <c r="CG110" i="31" s="1"/>
  <c r="E111" i="31"/>
  <c r="F111" i="31"/>
  <c r="CB111" i="31" s="1"/>
  <c r="I111" i="31"/>
  <c r="K111" i="31"/>
  <c r="L111" i="31"/>
  <c r="BK111" i="31"/>
  <c r="F112" i="31"/>
  <c r="CB112" i="31"/>
  <c r="I112" i="31"/>
  <c r="BK112" i="31"/>
  <c r="CE113" i="31"/>
  <c r="CF113" i="31"/>
  <c r="CG113" i="31" s="1"/>
  <c r="F114" i="31"/>
  <c r="I114" i="31"/>
  <c r="L114" i="31"/>
  <c r="BK114" i="31"/>
  <c r="E115" i="31"/>
  <c r="F115" i="31"/>
  <c r="CB115" i="31" s="1"/>
  <c r="K115" i="31"/>
  <c r="L115" i="31" s="1"/>
  <c r="CE115" i="31" s="1"/>
  <c r="CF115" i="31" s="1"/>
  <c r="CG115" i="31" s="1"/>
  <c r="I115" i="31"/>
  <c r="BK115" i="31"/>
  <c r="E116" i="31"/>
  <c r="F116" i="31"/>
  <c r="I116" i="31"/>
  <c r="L116" i="31"/>
  <c r="BK116" i="31"/>
  <c r="E117" i="31"/>
  <c r="F117" i="31"/>
  <c r="CB117" i="31" s="1"/>
  <c r="L117" i="31"/>
  <c r="I117" i="31"/>
  <c r="BK117" i="31"/>
  <c r="CE118" i="31"/>
  <c r="CF118" i="31" s="1"/>
  <c r="CG118" i="31" s="1"/>
  <c r="F119" i="31"/>
  <c r="L119" i="31"/>
  <c r="CB119" i="31"/>
  <c r="I119" i="31"/>
  <c r="BK119" i="31"/>
  <c r="F120" i="31"/>
  <c r="I120" i="31"/>
  <c r="L120" i="31"/>
  <c r="BK120" i="31"/>
  <c r="F121" i="31"/>
  <c r="CB121" i="31" s="1"/>
  <c r="L121" i="31"/>
  <c r="I121" i="31"/>
  <c r="BK121" i="31"/>
  <c r="F122" i="31"/>
  <c r="I122" i="31"/>
  <c r="L122" i="31"/>
  <c r="BK122" i="31"/>
  <c r="F123" i="31"/>
  <c r="I123" i="31"/>
  <c r="L123" i="31"/>
  <c r="BK123" i="31"/>
  <c r="F124" i="31"/>
  <c r="CB124" i="31" s="1"/>
  <c r="I124" i="31"/>
  <c r="L124" i="31"/>
  <c r="BK124" i="31"/>
  <c r="F125" i="31"/>
  <c r="I125" i="31"/>
  <c r="L125" i="31"/>
  <c r="BK125" i="31"/>
  <c r="F126" i="31"/>
  <c r="I126" i="31"/>
  <c r="L126" i="31"/>
  <c r="CE126" i="31" s="1"/>
  <c r="CF126" i="31" s="1"/>
  <c r="CG126" i="31" s="1"/>
  <c r="BK126" i="31"/>
  <c r="F127" i="31"/>
  <c r="I127" i="31"/>
  <c r="L127" i="31"/>
  <c r="BK127" i="31"/>
  <c r="CE128" i="31"/>
  <c r="CF128" i="31" s="1"/>
  <c r="CG128" i="31" s="1"/>
  <c r="F129" i="31"/>
  <c r="I129" i="31"/>
  <c r="L129" i="31"/>
  <c r="CB129" i="31" s="1"/>
  <c r="BK129" i="31"/>
  <c r="CE129" i="31" s="1"/>
  <c r="CF129" i="31" s="1"/>
  <c r="CG129" i="31" s="1"/>
  <c r="F130" i="31"/>
  <c r="CB130" i="31" s="1"/>
  <c r="I130" i="31"/>
  <c r="L130" i="31"/>
  <c r="BK130" i="31"/>
  <c r="F131" i="31"/>
  <c r="CB131" i="31" s="1"/>
  <c r="L131" i="31"/>
  <c r="I131" i="31"/>
  <c r="F132" i="31"/>
  <c r="I132" i="31"/>
  <c r="CE132" i="31" s="1"/>
  <c r="CF132" i="31" s="1"/>
  <c r="CG132" i="31" s="1"/>
  <c r="L132" i="31"/>
  <c r="BK132" i="31"/>
  <c r="F133" i="31"/>
  <c r="CB133" i="31" s="1"/>
  <c r="I133" i="31"/>
  <c r="L133" i="31"/>
  <c r="BK133" i="31"/>
  <c r="F134" i="31"/>
  <c r="CE134" i="31" s="1"/>
  <c r="CF134" i="31" s="1"/>
  <c r="CG134" i="31" s="1"/>
  <c r="I134" i="31"/>
  <c r="L134" i="31"/>
  <c r="BK134" i="31"/>
  <c r="F135" i="31"/>
  <c r="CB135" i="31" s="1"/>
  <c r="L135" i="31"/>
  <c r="CE135" i="31" s="1"/>
  <c r="CF135" i="31" s="1"/>
  <c r="CG135" i="31" s="1"/>
  <c r="I135" i="31"/>
  <c r="BK135" i="31"/>
  <c r="F136" i="31"/>
  <c r="CB136" i="31" s="1"/>
  <c r="L136" i="31"/>
  <c r="I136" i="31"/>
  <c r="BK136" i="31"/>
  <c r="F137" i="31"/>
  <c r="I137" i="31"/>
  <c r="L137" i="31"/>
  <c r="BK137" i="31"/>
  <c r="CE138" i="31"/>
  <c r="CF138" i="31"/>
  <c r="CG138" i="31"/>
  <c r="CE139" i="31"/>
  <c r="CF139" i="31" s="1"/>
  <c r="CG139" i="31" s="1"/>
  <c r="F140" i="31"/>
  <c r="L140" i="31"/>
  <c r="CB140" i="31"/>
  <c r="I140" i="31"/>
  <c r="BK140" i="31"/>
  <c r="F141" i="31"/>
  <c r="I141" i="31"/>
  <c r="L141" i="31"/>
  <c r="BK141" i="31"/>
  <c r="F142" i="31"/>
  <c r="I142" i="31"/>
  <c r="L142" i="31"/>
  <c r="BK142" i="31"/>
  <c r="F143" i="31"/>
  <c r="I143" i="31"/>
  <c r="L143" i="31"/>
  <c r="BK143" i="31"/>
  <c r="F144" i="31"/>
  <c r="CB144" i="31" s="1"/>
  <c r="L144" i="31"/>
  <c r="I144" i="31"/>
  <c r="BK144" i="31"/>
  <c r="F145" i="31"/>
  <c r="I145" i="31"/>
  <c r="L145" i="31"/>
  <c r="BK145" i="31"/>
  <c r="F146" i="31"/>
  <c r="CB146" i="31" s="1"/>
  <c r="L146" i="31"/>
  <c r="I146" i="31"/>
  <c r="BK146" i="31"/>
  <c r="F147" i="31"/>
  <c r="L147" i="31"/>
  <c r="CB147" i="31"/>
  <c r="I147" i="31"/>
  <c r="BK147" i="31"/>
  <c r="F148" i="31"/>
  <c r="I148" i="31"/>
  <c r="L148" i="31"/>
  <c r="CB148" i="31"/>
  <c r="BK148" i="31"/>
  <c r="I72" i="31"/>
  <c r="BK72" i="31"/>
  <c r="BL16" i="15"/>
  <c r="BL17" i="15"/>
  <c r="BL48" i="15"/>
  <c r="BL53" i="15"/>
  <c r="BL66" i="15"/>
  <c r="BL74" i="15"/>
  <c r="BL76" i="15"/>
  <c r="CN5" i="28"/>
  <c r="CN6" i="28"/>
  <c r="CN11" i="28"/>
  <c r="CN12" i="28"/>
  <c r="CN14" i="28"/>
  <c r="CN16" i="28"/>
  <c r="CN18" i="28"/>
  <c r="G6" i="28"/>
  <c r="G12" i="28"/>
  <c r="G15" i="28"/>
  <c r="G17" i="28"/>
  <c r="G19" i="28"/>
  <c r="F11" i="28"/>
  <c r="G11" i="28" s="1"/>
  <c r="F14" i="28"/>
  <c r="G14" i="28" s="1"/>
  <c r="F16" i="28"/>
  <c r="G16" i="28" s="1"/>
  <c r="F18" i="28"/>
  <c r="G18" i="28" s="1"/>
  <c r="E11" i="33"/>
  <c r="F11" i="33"/>
  <c r="J18" i="24"/>
  <c r="J33" i="24"/>
  <c r="C9" i="13"/>
  <c r="J14" i="24"/>
  <c r="E17" i="18"/>
  <c r="F72" i="15"/>
  <c r="BA72" i="15"/>
  <c r="F70" i="15"/>
  <c r="BA70" i="15"/>
  <c r="F57" i="15"/>
  <c r="F58" i="15"/>
  <c r="F59" i="15"/>
  <c r="F60" i="15"/>
  <c r="BA57" i="15"/>
  <c r="BA58" i="15"/>
  <c r="BA59" i="15"/>
  <c r="BA60" i="15"/>
  <c r="F52" i="15"/>
  <c r="BA52" i="15"/>
  <c r="T5" i="28"/>
  <c r="T6" i="28"/>
  <c r="T11" i="28"/>
  <c r="T12" i="28"/>
  <c r="T14" i="28"/>
  <c r="T15" i="28"/>
  <c r="T16" i="28"/>
  <c r="T17" i="28"/>
  <c r="T18" i="28"/>
  <c r="T19" i="28"/>
  <c r="H5" i="24"/>
  <c r="H6" i="24"/>
  <c r="H9" i="24"/>
  <c r="H10" i="24"/>
  <c r="H12" i="24"/>
  <c r="H13" i="24"/>
  <c r="H15" i="24"/>
  <c r="H16" i="24"/>
  <c r="H19" i="24"/>
  <c r="H20" i="24"/>
  <c r="H22" i="24"/>
  <c r="H23" i="24"/>
  <c r="H31" i="24"/>
  <c r="H32" i="24"/>
  <c r="H5" i="18"/>
  <c r="H6" i="18"/>
  <c r="H9" i="18"/>
  <c r="H10" i="18"/>
  <c r="H12" i="18"/>
  <c r="H13" i="18"/>
  <c r="H15" i="18"/>
  <c r="H16" i="18"/>
  <c r="H19" i="18"/>
  <c r="H20" i="18"/>
  <c r="H22" i="18"/>
  <c r="H23" i="18"/>
  <c r="H31" i="18"/>
  <c r="H32" i="18"/>
  <c r="F16" i="15"/>
  <c r="BA16" i="15"/>
  <c r="F128" i="31"/>
  <c r="CB128" i="31" s="1"/>
  <c r="L128" i="31"/>
  <c r="I128" i="31"/>
  <c r="BK128" i="31"/>
  <c r="L107" i="14"/>
  <c r="F139" i="31"/>
  <c r="CB139" i="31" s="1"/>
  <c r="I139" i="31"/>
  <c r="L139" i="31"/>
  <c r="BK139" i="31"/>
  <c r="F138" i="31"/>
  <c r="CB138" i="31" s="1"/>
  <c r="I138" i="31"/>
  <c r="L138" i="31"/>
  <c r="BK138" i="31"/>
  <c r="F118" i="31"/>
  <c r="CB118" i="31" s="1"/>
  <c r="L118" i="31"/>
  <c r="I118" i="31"/>
  <c r="BK118" i="31"/>
  <c r="I67" i="31"/>
  <c r="BK67" i="31"/>
  <c r="BK5" i="31"/>
  <c r="BK13" i="31"/>
  <c r="BK19" i="31"/>
  <c r="BK39" i="31"/>
  <c r="BK47" i="31"/>
  <c r="BK58" i="31"/>
  <c r="BK81" i="31"/>
  <c r="BK86" i="31"/>
  <c r="BK95" i="31"/>
  <c r="BK99" i="31"/>
  <c r="BK106" i="31"/>
  <c r="BK113" i="31"/>
  <c r="F106" i="31"/>
  <c r="CB106" i="31" s="1"/>
  <c r="I106" i="31"/>
  <c r="L106" i="31"/>
  <c r="F113" i="31"/>
  <c r="L113" i="31"/>
  <c r="CB113" i="31"/>
  <c r="I113" i="31"/>
  <c r="E77" i="15"/>
  <c r="F77" i="15"/>
  <c r="BA77" i="15"/>
  <c r="F17" i="15"/>
  <c r="F48" i="15"/>
  <c r="F49" i="15"/>
  <c r="F50" i="15"/>
  <c r="F51" i="15"/>
  <c r="F53" i="15"/>
  <c r="F54" i="15"/>
  <c r="F62" i="15"/>
  <c r="F63" i="15"/>
  <c r="F64" i="15"/>
  <c r="F65" i="15"/>
  <c r="F66" i="15"/>
  <c r="F67" i="15"/>
  <c r="F69" i="15"/>
  <c r="F71" i="15"/>
  <c r="F73" i="15"/>
  <c r="F74" i="15"/>
  <c r="F75" i="15"/>
  <c r="F76" i="15"/>
  <c r="F78" i="15"/>
  <c r="E16" i="33"/>
  <c r="F16" i="33"/>
  <c r="E15" i="33"/>
  <c r="F15" i="33"/>
  <c r="E13" i="33"/>
  <c r="F13" i="33"/>
  <c r="BA78" i="15"/>
  <c r="BA76" i="15"/>
  <c r="BA75" i="15"/>
  <c r="BA74" i="15"/>
  <c r="E12" i="33"/>
  <c r="F12" i="33"/>
  <c r="E17" i="33"/>
  <c r="F17" i="33"/>
  <c r="BC76" i="15"/>
  <c r="BP76" i="15"/>
  <c r="BC74" i="15"/>
  <c r="BP74" i="15"/>
  <c r="K85" i="31"/>
  <c r="L85" i="31" s="1"/>
  <c r="CB85" i="31" s="1"/>
  <c r="K84" i="31"/>
  <c r="L84" i="31" s="1"/>
  <c r="F81" i="31"/>
  <c r="I81" i="31"/>
  <c r="L81" i="31"/>
  <c r="F7" i="16"/>
  <c r="F8" i="16"/>
  <c r="I58" i="31"/>
  <c r="I39" i="31"/>
  <c r="I47" i="31"/>
  <c r="K101" i="31"/>
  <c r="L101" i="31" s="1"/>
  <c r="K88" i="31"/>
  <c r="L88" i="31"/>
  <c r="CB88" i="31" s="1"/>
  <c r="L86" i="31"/>
  <c r="L95" i="31"/>
  <c r="L99" i="31"/>
  <c r="F99" i="31"/>
  <c r="CB99" i="31"/>
  <c r="I5" i="31"/>
  <c r="I13" i="31"/>
  <c r="I19" i="31"/>
  <c r="I86" i="31"/>
  <c r="I95" i="31"/>
  <c r="I99" i="31"/>
  <c r="F86" i="31"/>
  <c r="CB86" i="31" s="1"/>
  <c r="F95" i="31"/>
  <c r="E7" i="16"/>
  <c r="E8" i="16"/>
  <c r="E9" i="16"/>
  <c r="E10" i="16"/>
  <c r="E11" i="16"/>
  <c r="E12" i="16"/>
  <c r="E5" i="24"/>
  <c r="I5" i="24" s="1"/>
  <c r="E6" i="24"/>
  <c r="E7" i="24"/>
  <c r="E8" i="24"/>
  <c r="E9" i="24"/>
  <c r="I9" i="24"/>
  <c r="E10" i="24"/>
  <c r="E11" i="24"/>
  <c r="E12" i="24"/>
  <c r="I12" i="24"/>
  <c r="E13" i="24"/>
  <c r="E14" i="24"/>
  <c r="E15" i="24"/>
  <c r="I15" i="24"/>
  <c r="E16" i="24"/>
  <c r="E17" i="24"/>
  <c r="E18" i="24"/>
  <c r="E19" i="24"/>
  <c r="I19" i="24" s="1"/>
  <c r="E20" i="24"/>
  <c r="E22" i="24"/>
  <c r="I22" i="24"/>
  <c r="E23" i="24"/>
  <c r="E24" i="24"/>
  <c r="E25" i="24"/>
  <c r="E26" i="24"/>
  <c r="E28" i="24"/>
  <c r="E29" i="24"/>
  <c r="E30" i="24"/>
  <c r="E31" i="24"/>
  <c r="I31" i="24" s="1"/>
  <c r="E32" i="24"/>
  <c r="E33" i="24"/>
  <c r="E34" i="24"/>
  <c r="E35" i="24"/>
  <c r="E36" i="24"/>
  <c r="E37" i="24"/>
  <c r="E5" i="18"/>
  <c r="I5" i="18"/>
  <c r="E6" i="18"/>
  <c r="E7" i="18"/>
  <c r="E8" i="18"/>
  <c r="E9" i="18"/>
  <c r="I9" i="18"/>
  <c r="E10" i="18"/>
  <c r="E12" i="18"/>
  <c r="I12" i="18" s="1"/>
  <c r="E13" i="18"/>
  <c r="E14" i="18"/>
  <c r="E15" i="18"/>
  <c r="I15" i="18"/>
  <c r="E16" i="18"/>
  <c r="E19" i="18"/>
  <c r="I19" i="18"/>
  <c r="E20" i="18"/>
  <c r="E22" i="18"/>
  <c r="I22" i="18"/>
  <c r="E23" i="18"/>
  <c r="E24" i="18"/>
  <c r="E25" i="18"/>
  <c r="E26" i="18"/>
  <c r="E27" i="18"/>
  <c r="E28" i="18"/>
  <c r="E29" i="18"/>
  <c r="E30" i="18"/>
  <c r="E31" i="18"/>
  <c r="I31" i="18" s="1"/>
  <c r="E32" i="18"/>
  <c r="E33" i="18"/>
  <c r="E34" i="18"/>
  <c r="E35" i="18"/>
  <c r="E36" i="18"/>
  <c r="E37" i="18"/>
  <c r="E10" i="25"/>
  <c r="E12" i="25"/>
  <c r="E14" i="25"/>
  <c r="E5" i="28"/>
  <c r="E6" i="28"/>
  <c r="E11" i="28"/>
  <c r="E12" i="28"/>
  <c r="E15" i="28"/>
  <c r="E17" i="28"/>
  <c r="E19" i="28"/>
  <c r="E17" i="15"/>
  <c r="E49" i="15"/>
  <c r="E54" i="15"/>
  <c r="E67" i="15"/>
  <c r="L113" i="14"/>
  <c r="L118" i="14"/>
  <c r="L83" i="14"/>
  <c r="L73" i="14"/>
  <c r="F5" i="24"/>
  <c r="F6" i="24"/>
  <c r="F9" i="24"/>
  <c r="F10" i="24"/>
  <c r="F12" i="24"/>
  <c r="F13" i="24"/>
  <c r="F15" i="24"/>
  <c r="F16" i="24"/>
  <c r="F19" i="24"/>
  <c r="F20" i="24"/>
  <c r="F22" i="24"/>
  <c r="F23" i="24"/>
  <c r="F31" i="24"/>
  <c r="F32" i="24"/>
  <c r="F5" i="18"/>
  <c r="F6" i="18"/>
  <c r="F9" i="18"/>
  <c r="F10" i="18"/>
  <c r="F12" i="18"/>
  <c r="F13" i="18"/>
  <c r="F15" i="18"/>
  <c r="F16" i="18"/>
  <c r="F19" i="18"/>
  <c r="F20" i="18"/>
  <c r="F22" i="18"/>
  <c r="F23" i="18"/>
  <c r="F31" i="18"/>
  <c r="F32" i="18"/>
  <c r="F5" i="25"/>
  <c r="F9" i="25"/>
  <c r="F10" i="25"/>
  <c r="F11" i="25"/>
  <c r="F12" i="25"/>
  <c r="F13" i="25"/>
  <c r="F14" i="25"/>
  <c r="H5" i="28"/>
  <c r="H6" i="28"/>
  <c r="H11" i="28"/>
  <c r="H12" i="28"/>
  <c r="H14" i="28"/>
  <c r="H15" i="28"/>
  <c r="H16" i="28"/>
  <c r="H17" i="28"/>
  <c r="H18" i="28"/>
  <c r="H19" i="28"/>
  <c r="BA17" i="15"/>
  <c r="BA48" i="15"/>
  <c r="BA49" i="15"/>
  <c r="BA50" i="15"/>
  <c r="BA51" i="15"/>
  <c r="BA53" i="15"/>
  <c r="BA54" i="15"/>
  <c r="BA62" i="15"/>
  <c r="BA63" i="15"/>
  <c r="BA64" i="15"/>
  <c r="BA65" i="15"/>
  <c r="BA66" i="15"/>
  <c r="BA67" i="15"/>
  <c r="BA69" i="15"/>
  <c r="BA71" i="15"/>
  <c r="BA73" i="15"/>
  <c r="BB48" i="15"/>
  <c r="BB53" i="15"/>
  <c r="BB66" i="15"/>
  <c r="BC53" i="15"/>
  <c r="BC66" i="15"/>
  <c r="BP53" i="15"/>
  <c r="BP66" i="15"/>
  <c r="L12" i="16"/>
  <c r="K7" i="16"/>
  <c r="K8" i="16"/>
  <c r="G7" i="16"/>
  <c r="H7" i="16"/>
  <c r="S5" i="28"/>
  <c r="S6" i="28"/>
  <c r="S11" i="28"/>
  <c r="S12" i="28"/>
  <c r="S14" i="28"/>
  <c r="S15" i="28"/>
  <c r="S16" i="28"/>
  <c r="S17" i="28"/>
  <c r="S18" i="28"/>
  <c r="S19" i="28"/>
  <c r="BZ5" i="28"/>
  <c r="BW5" i="28"/>
  <c r="BT5" i="28"/>
  <c r="BQ5" i="28"/>
  <c r="BN5" i="28"/>
  <c r="BK5" i="28"/>
  <c r="BH5" i="28"/>
  <c r="BE5" i="28"/>
  <c r="BB5" i="28"/>
  <c r="AY5" i="28"/>
  <c r="G15" i="25"/>
  <c r="L15" i="25"/>
  <c r="CF5" i="28"/>
  <c r="CF14" i="28"/>
  <c r="CF16" i="28"/>
  <c r="CF18" i="28"/>
  <c r="CE11" i="28"/>
  <c r="CE14" i="28"/>
  <c r="CE16" i="28"/>
  <c r="CE18" i="28"/>
  <c r="I7" i="16"/>
  <c r="J7" i="16" s="1"/>
  <c r="I8" i="16"/>
  <c r="J8" i="16" s="1"/>
  <c r="D7" i="16"/>
  <c r="H20" i="26"/>
  <c r="I20" i="26"/>
  <c r="J20" i="26"/>
  <c r="K20" i="26"/>
  <c r="M20" i="26"/>
  <c r="F20" i="26"/>
  <c r="K26" i="24"/>
  <c r="L26" i="24"/>
  <c r="M26" i="24"/>
  <c r="N26" i="24"/>
  <c r="N25" i="24"/>
  <c r="M25" i="24"/>
  <c r="L25" i="24"/>
  <c r="N24" i="24"/>
  <c r="M24" i="24"/>
  <c r="L24" i="24"/>
  <c r="K25" i="24"/>
  <c r="K24" i="24"/>
  <c r="B18" i="26"/>
  <c r="B16" i="26"/>
  <c r="B14" i="26"/>
  <c r="B12" i="26"/>
  <c r="B10" i="26"/>
  <c r="D7" i="26"/>
  <c r="D9" i="26"/>
  <c r="D10" i="26"/>
  <c r="D12" i="26"/>
  <c r="D14" i="26"/>
  <c r="D16" i="26"/>
  <c r="D18" i="26"/>
  <c r="D21" i="26"/>
  <c r="G8" i="26"/>
  <c r="H8" i="26"/>
  <c r="I8" i="26" s="1"/>
  <c r="J8" i="26" s="1"/>
  <c r="K8" i="26" s="1"/>
  <c r="L8" i="26" s="1"/>
  <c r="M8" i="26" s="1"/>
  <c r="D12" i="18"/>
  <c r="D11" i="25"/>
  <c r="D5" i="25"/>
  <c r="D13" i="25"/>
  <c r="D5" i="24"/>
  <c r="D9" i="24"/>
  <c r="D12" i="24"/>
  <c r="D15" i="24"/>
  <c r="D19" i="24"/>
  <c r="D31" i="24"/>
  <c r="D5" i="18"/>
  <c r="D9" i="18"/>
  <c r="D15" i="18"/>
  <c r="D19" i="18"/>
  <c r="D22" i="18"/>
  <c r="B2" i="24"/>
  <c r="K14" i="24"/>
  <c r="K17" i="24"/>
  <c r="L14" i="24"/>
  <c r="L17" i="24"/>
  <c r="M14" i="24"/>
  <c r="N14" i="24"/>
  <c r="B9" i="13"/>
  <c r="B8" i="13"/>
  <c r="D31" i="18"/>
  <c r="B2" i="18"/>
  <c r="L11" i="16"/>
  <c r="L10" i="16"/>
  <c r="L9" i="16"/>
  <c r="D9" i="25"/>
  <c r="N17" i="24"/>
  <c r="M17" i="24"/>
  <c r="M18" i="24"/>
  <c r="M33" i="24"/>
  <c r="M37" i="24"/>
  <c r="L18" i="24"/>
  <c r="L33" i="24"/>
  <c r="L37" i="24"/>
  <c r="K18" i="24"/>
  <c r="K33" i="24"/>
  <c r="K37" i="24"/>
  <c r="N18" i="24"/>
  <c r="N33" i="24"/>
  <c r="N37" i="24"/>
  <c r="BB76" i="15"/>
  <c r="BB74" i="15"/>
  <c r="BP16" i="15"/>
  <c r="BC16" i="15"/>
  <c r="H5" i="25"/>
  <c r="H13" i="25"/>
  <c r="H9" i="25"/>
  <c r="H74" i="29"/>
  <c r="K17" i="18"/>
  <c r="CB114" i="31"/>
  <c r="I74" i="29"/>
  <c r="CB97" i="31"/>
  <c r="CB145" i="31"/>
  <c r="CB108" i="31"/>
  <c r="CB95" i="31"/>
  <c r="H76" i="29"/>
  <c r="I76" i="29"/>
  <c r="H11" i="25"/>
  <c r="L11" i="25"/>
  <c r="CE130" i="31"/>
  <c r="CF130" i="31" s="1"/>
  <c r="CG130" i="31" s="1"/>
  <c r="CB110" i="31"/>
  <c r="CB137" i="31"/>
  <c r="CE7" i="31"/>
  <c r="CF7" i="31" s="1"/>
  <c r="CG7" i="31" s="1"/>
  <c r="CB132" i="31"/>
  <c r="CB107" i="31"/>
  <c r="CE43" i="31"/>
  <c r="CF43" i="31"/>
  <c r="CG43" i="31" s="1"/>
  <c r="CE10" i="31"/>
  <c r="CF10" i="31"/>
  <c r="CG10" i="31"/>
  <c r="CB142" i="31"/>
  <c r="CE48" i="31"/>
  <c r="CF48" i="31"/>
  <c r="CG48" i="31" s="1"/>
  <c r="CB104" i="31"/>
  <c r="CE46" i="31"/>
  <c r="CF46" i="31"/>
  <c r="CG46" i="31" s="1"/>
  <c r="CE69" i="31"/>
  <c r="CF69" i="31"/>
  <c r="CG69" i="31" s="1"/>
  <c r="CE102" i="31"/>
  <c r="CF102" i="31"/>
  <c r="CG102" i="31"/>
  <c r="CE41" i="31"/>
  <c r="CE51" i="31"/>
  <c r="CF51" i="31"/>
  <c r="CG51" i="31" s="1"/>
  <c r="CE108" i="31"/>
  <c r="CF108" i="31" s="1"/>
  <c r="CG108" i="31" s="1"/>
  <c r="CE70" i="31"/>
  <c r="CF70" i="31"/>
  <c r="CG70" i="31" s="1"/>
  <c r="CE64" i="31"/>
  <c r="CE59" i="31"/>
  <c r="CF59" i="31" s="1"/>
  <c r="CG59" i="31" s="1"/>
  <c r="CE91" i="31"/>
  <c r="CF91" i="31" s="1"/>
  <c r="CG91" i="31" s="1"/>
  <c r="CE61" i="31"/>
  <c r="CF61" i="31"/>
  <c r="CG61" i="31"/>
  <c r="CE56" i="31"/>
  <c r="CF56" i="31" s="1"/>
  <c r="CG56" i="31" s="1"/>
  <c r="J27" i="18"/>
  <c r="CF64" i="31"/>
  <c r="CG64" i="31" s="1"/>
  <c r="CF41" i="31"/>
  <c r="CG41" i="31" s="1"/>
  <c r="N17" i="18"/>
  <c r="M17" i="18"/>
  <c r="L17" i="18"/>
  <c r="J28" i="18" a="1"/>
  <c r="J28" i="18" s="1"/>
  <c r="J34" i="18" s="1"/>
  <c r="D8" i="13" s="1"/>
  <c r="J29" i="24" a="1"/>
  <c r="J29" i="24"/>
  <c r="J30" i="24" a="1"/>
  <c r="J30" i="24" s="1"/>
  <c r="J28" i="24" a="1"/>
  <c r="J28" i="24" s="1"/>
  <c r="J30" i="18" a="1"/>
  <c r="J30" i="18"/>
  <c r="J33" i="18"/>
  <c r="C8" i="13"/>
  <c r="C16" i="13"/>
  <c r="G15" i="13" s="1"/>
  <c r="E15" i="13" s="1"/>
  <c r="H15" i="13" s="1"/>
  <c r="BB85" i="15"/>
  <c r="BN51" i="15"/>
  <c r="CB120" i="31"/>
  <c r="CE98" i="31"/>
  <c r="CF98" i="31"/>
  <c r="CG98" i="31" s="1"/>
  <c r="CB91" i="31"/>
  <c r="CE52" i="31"/>
  <c r="CF52" i="31"/>
  <c r="CG52" i="31"/>
  <c r="CE11" i="31"/>
  <c r="CF11" i="31" s="1"/>
  <c r="CG11" i="31" s="1"/>
  <c r="CE148" i="31"/>
  <c r="CF148" i="31"/>
  <c r="CG148" i="31"/>
  <c r="CE122" i="31"/>
  <c r="CF122" i="31" s="1"/>
  <c r="CG122" i="31" s="1"/>
  <c r="CE112" i="31"/>
  <c r="CF112" i="31"/>
  <c r="CG112" i="31"/>
  <c r="H15" i="25"/>
  <c r="CB122" i="31"/>
  <c r="H10" i="25"/>
  <c r="CE45" i="31"/>
  <c r="CF45" i="31"/>
  <c r="CG45" i="31" s="1"/>
  <c r="CE26" i="31"/>
  <c r="CF26" i="31" s="1"/>
  <c r="CG26" i="31" s="1"/>
  <c r="CE22" i="31"/>
  <c r="CF22" i="31"/>
  <c r="CG22" i="31" s="1"/>
  <c r="CB25" i="31"/>
  <c r="CE133" i="31"/>
  <c r="CF133" i="31"/>
  <c r="CG133" i="31"/>
  <c r="CB83" i="31"/>
  <c r="CE83" i="31"/>
  <c r="CF83" i="31"/>
  <c r="CG83" i="31" s="1"/>
  <c r="CE74" i="31"/>
  <c r="CF74" i="31"/>
  <c r="CG74" i="31"/>
  <c r="CE89" i="31"/>
  <c r="CF89" i="31"/>
  <c r="CG89" i="31"/>
  <c r="CE49" i="31"/>
  <c r="CF49" i="31"/>
  <c r="CG49" i="31" s="1"/>
  <c r="CE21" i="31"/>
  <c r="CF21" i="31"/>
  <c r="CG21" i="31"/>
  <c r="CB127" i="31"/>
  <c r="CB116" i="31"/>
  <c r="CE114" i="31"/>
  <c r="CF114" i="31"/>
  <c r="CG114" i="31"/>
  <c r="CE111" i="31"/>
  <c r="CF111" i="31" s="1"/>
  <c r="CG111" i="31" s="1"/>
  <c r="I69" i="14"/>
  <c r="J69" i="14" s="1"/>
  <c r="I64" i="14"/>
  <c r="J64" i="14" s="1"/>
  <c r="I17" i="14"/>
  <c r="J17" i="14" s="1"/>
  <c r="G17" i="14"/>
  <c r="H17" i="14" s="1"/>
  <c r="CE127" i="31"/>
  <c r="CF127" i="31" s="1"/>
  <c r="CG127" i="31" s="1"/>
  <c r="CE123" i="31"/>
  <c r="CF123" i="31" s="1"/>
  <c r="CG123" i="31" s="1"/>
  <c r="CB94" i="31"/>
  <c r="CB92" i="31"/>
  <c r="CE90" i="31"/>
  <c r="CF90" i="31"/>
  <c r="CG90" i="31" s="1"/>
  <c r="CB89" i="31"/>
  <c r="CE73" i="31"/>
  <c r="CF73" i="31" s="1"/>
  <c r="CG73" i="31" s="1"/>
  <c r="CE71" i="31"/>
  <c r="CF71" i="31"/>
  <c r="CG71" i="31"/>
  <c r="CE68" i="31"/>
  <c r="CF68" i="31" s="1"/>
  <c r="CG68" i="31" s="1"/>
  <c r="CE50" i="31"/>
  <c r="CF50" i="31" s="1"/>
  <c r="CG50" i="31" s="1"/>
  <c r="CB149" i="31"/>
  <c r="CB72" i="31"/>
  <c r="CB64" i="31"/>
  <c r="CB62" i="31"/>
  <c r="CB60" i="31"/>
  <c r="CB43" i="31"/>
  <c r="CB37" i="31"/>
  <c r="CB27" i="31"/>
  <c r="CB10" i="31"/>
  <c r="CE8" i="31"/>
  <c r="CF8" i="31" s="1"/>
  <c r="CG8" i="31" s="1"/>
  <c r="CB5" i="31"/>
  <c r="CC5" i="31"/>
  <c r="CE12" i="31"/>
  <c r="CF12" i="31" s="1"/>
  <c r="CG12" i="31" s="1"/>
  <c r="CE14" i="31"/>
  <c r="CF14" i="31"/>
  <c r="CG14" i="31"/>
  <c r="CE15" i="31"/>
  <c r="CF15" i="31" s="1"/>
  <c r="CG15" i="31" s="1"/>
  <c r="CE18" i="31"/>
  <c r="CF18" i="31"/>
  <c r="CG18" i="31"/>
  <c r="CE20" i="31"/>
  <c r="CF20" i="31" s="1"/>
  <c r="CG20" i="31" s="1"/>
  <c r="CE25" i="31"/>
  <c r="CF25" i="31" s="1"/>
  <c r="CG25" i="31" s="1"/>
  <c r="CE32" i="31"/>
  <c r="CF32" i="31" s="1"/>
  <c r="CG32" i="31" s="1"/>
  <c r="CE35" i="31"/>
  <c r="CF35" i="31" s="1"/>
  <c r="CG35" i="31" s="1"/>
  <c r="CE38" i="31"/>
  <c r="CF38" i="31" s="1"/>
  <c r="CG38" i="31" s="1"/>
  <c r="CE65" i="31"/>
  <c r="CF65" i="31" s="1"/>
  <c r="CG65" i="31" s="1"/>
  <c r="CE80" i="31"/>
  <c r="CF80" i="31" s="1"/>
  <c r="CG80" i="31" s="1"/>
  <c r="CE88" i="31"/>
  <c r="CF88" i="31" s="1"/>
  <c r="CG88" i="31" s="1"/>
  <c r="CE105" i="31"/>
  <c r="CF105" i="31" s="1"/>
  <c r="CG105" i="31" s="1"/>
  <c r="CE109" i="31"/>
  <c r="CF109" i="31" s="1"/>
  <c r="CG109" i="31" s="1"/>
  <c r="CE137" i="31"/>
  <c r="CF137" i="31" s="1"/>
  <c r="CG137" i="31" s="1"/>
  <c r="CE140" i="31"/>
  <c r="CF140" i="31" s="1"/>
  <c r="CG140" i="31" s="1"/>
  <c r="CE146" i="31"/>
  <c r="CF146" i="31" s="1"/>
  <c r="CG146" i="31" s="1"/>
  <c r="CE79" i="31"/>
  <c r="CF79" i="31" s="1"/>
  <c r="CG79" i="31" s="1"/>
  <c r="CB66" i="31"/>
  <c r="CB56" i="31"/>
  <c r="CB45" i="31"/>
  <c r="CB29" i="31"/>
  <c r="CB21" i="31"/>
  <c r="CB12" i="31"/>
  <c r="CB151" i="31"/>
  <c r="CB70" i="31"/>
  <c r="CB68" i="31"/>
  <c r="CB58" i="31"/>
  <c r="CB47" i="31"/>
  <c r="CB23" i="31"/>
  <c r="CB6" i="31"/>
  <c r="CE100" i="31"/>
  <c r="CF100" i="31"/>
  <c r="CG100" i="31" s="1"/>
  <c r="CE150" i="31"/>
  <c r="CF150" i="31"/>
  <c r="CG150" i="31"/>
  <c r="CE6" i="31"/>
  <c r="CF6" i="31"/>
  <c r="CG6" i="31" s="1"/>
  <c r="CE24" i="31"/>
  <c r="CF24" i="31"/>
  <c r="CG24" i="31"/>
  <c r="CE27" i="31"/>
  <c r="CF27" i="31"/>
  <c r="CG27" i="31" s="1"/>
  <c r="CE55" i="31"/>
  <c r="CF55" i="31"/>
  <c r="CG55" i="31"/>
  <c r="CB77" i="31"/>
  <c r="CE29" i="31"/>
  <c r="CF29" i="31" s="1"/>
  <c r="CG29" i="31" s="1"/>
  <c r="D8" i="10"/>
  <c r="AY58" i="15"/>
  <c r="AZ58" i="15" s="1"/>
  <c r="AO68" i="15"/>
  <c r="AO84" i="15"/>
  <c r="AO58" i="15"/>
  <c r="AY82" i="15"/>
  <c r="AZ82" i="15"/>
  <c r="CE17" i="31"/>
  <c r="CF17" i="31"/>
  <c r="CG17" i="31" s="1"/>
  <c r="CE117" i="31"/>
  <c r="CF117" i="31"/>
  <c r="CG117" i="31"/>
  <c r="CE94" i="31"/>
  <c r="CF94" i="31"/>
  <c r="CG94" i="31" s="1"/>
  <c r="CE33" i="31"/>
  <c r="CF33" i="31"/>
  <c r="CG33" i="31"/>
  <c r="CB126" i="31"/>
  <c r="CE124" i="31"/>
  <c r="CF124" i="31" s="1"/>
  <c r="CG124" i="31" s="1"/>
  <c r="CB123" i="31"/>
  <c r="CE120" i="31"/>
  <c r="CF120" i="31" s="1"/>
  <c r="CG120" i="31" s="1"/>
  <c r="CE96" i="31"/>
  <c r="CF96" i="31" s="1"/>
  <c r="CG96" i="31" s="1"/>
  <c r="CB96" i="31"/>
  <c r="CB39" i="31"/>
  <c r="C29" i="13"/>
  <c r="CE92" i="31"/>
  <c r="CF92" i="31" s="1"/>
  <c r="CG92" i="31" s="1"/>
  <c r="CB90" i="31"/>
  <c r="CB143" i="31"/>
  <c r="CE143" i="31"/>
  <c r="CF143" i="31" s="1"/>
  <c r="CG143" i="31" s="1"/>
  <c r="CE104" i="31"/>
  <c r="CF104" i="31" s="1"/>
  <c r="CG104" i="31" s="1"/>
  <c r="CB87" i="31"/>
  <c r="CE82" i="31"/>
  <c r="CF82" i="31"/>
  <c r="CG82" i="31"/>
  <c r="CE36" i="31"/>
  <c r="CF36" i="31"/>
  <c r="CG36" i="31" s="1"/>
  <c r="CB125" i="31"/>
  <c r="CE125" i="31"/>
  <c r="CF125" i="31"/>
  <c r="CG125" i="31" s="1"/>
  <c r="CE116" i="31"/>
  <c r="CF116" i="31" s="1"/>
  <c r="CG116" i="31" s="1"/>
  <c r="CE28" i="31"/>
  <c r="CF28" i="31"/>
  <c r="CG28" i="31" s="1"/>
  <c r="CB8" i="31"/>
  <c r="CE9" i="31"/>
  <c r="CF9" i="31" s="1"/>
  <c r="CG9" i="31" s="1"/>
  <c r="J34" i="24"/>
  <c r="C28" i="13"/>
  <c r="C30" i="13" s="1"/>
  <c r="CE62" i="31"/>
  <c r="CF62" i="31"/>
  <c r="CG62" i="31"/>
  <c r="CE60" i="31"/>
  <c r="CF60" i="31"/>
  <c r="CG60" i="31" s="1"/>
  <c r="CE119" i="31"/>
  <c r="CF119" i="31"/>
  <c r="CG119" i="31"/>
  <c r="CE147" i="31"/>
  <c r="CF147" i="31"/>
  <c r="CG147" i="31" s="1"/>
  <c r="CE145" i="31"/>
  <c r="CF145" i="31"/>
  <c r="CG145" i="31"/>
  <c r="CE144" i="31"/>
  <c r="CF144" i="31"/>
  <c r="CG144" i="31" s="1"/>
  <c r="CE142" i="31"/>
  <c r="CF142" i="31"/>
  <c r="CG142" i="31"/>
  <c r="CB141" i="31"/>
  <c r="CE141" i="31"/>
  <c r="CF141" i="31" s="1"/>
  <c r="CG141" i="31" s="1"/>
  <c r="L14" i="25"/>
  <c r="H14" i="25"/>
  <c r="CE40" i="31"/>
  <c r="CF40" i="31"/>
  <c r="CG40" i="31" s="1"/>
  <c r="CE23" i="31"/>
  <c r="CF23" i="31"/>
  <c r="CG23" i="31"/>
  <c r="L6" i="25"/>
  <c r="H6" i="25"/>
  <c r="CB52" i="31"/>
  <c r="CE34" i="31"/>
  <c r="CF34" i="31"/>
  <c r="CG34" i="31"/>
  <c r="CB81" i="31"/>
  <c r="CB134" i="31"/>
  <c r="L12" i="25"/>
  <c r="H12" i="25"/>
  <c r="CE31" i="31"/>
  <c r="CF31" i="31"/>
  <c r="CG31" i="31" s="1"/>
  <c r="G87" i="14"/>
  <c r="H87" i="14" s="1"/>
  <c r="I87" i="14"/>
  <c r="J87" i="14" s="1"/>
  <c r="CB69" i="31"/>
  <c r="CB61" i="31"/>
  <c r="CB49" i="31"/>
  <c r="CB32" i="31"/>
  <c r="CE37" i="31"/>
  <c r="CF37" i="31"/>
  <c r="CG37" i="31"/>
  <c r="CB152" i="31"/>
  <c r="CE152" i="31"/>
  <c r="CF152" i="31" s="1"/>
  <c r="CG152" i="31" s="1"/>
  <c r="CB15" i="31"/>
  <c r="CE103" i="31"/>
  <c r="CF103" i="31" s="1"/>
  <c r="CG103" i="31"/>
  <c r="CB103" i="31"/>
  <c r="CE151" i="31"/>
  <c r="CF151" i="31"/>
  <c r="CG151" i="31"/>
  <c r="BD26" i="15" a="1"/>
  <c r="BD26" i="15" s="1"/>
  <c r="BG26" i="15" s="1"/>
  <c r="BH26" i="15" s="1"/>
  <c r="BI26" i="15" s="1"/>
  <c r="AO79" i="15"/>
  <c r="AO60" i="15"/>
  <c r="AY60" i="15"/>
  <c r="AZ60" i="15" s="1"/>
  <c r="AO70" i="15"/>
  <c r="AY70" i="15"/>
  <c r="AZ70" i="15"/>
  <c r="AO52" i="15"/>
  <c r="AY84" i="15"/>
  <c r="AZ84" i="15" s="1"/>
  <c r="AO82" i="15"/>
  <c r="O7" i="25"/>
  <c r="G7" i="25"/>
  <c r="H7" i="25"/>
  <c r="AY81" i="15"/>
  <c r="AZ81" i="15" s="1"/>
  <c r="AY64" i="15"/>
  <c r="AZ64" i="15"/>
  <c r="AO69" i="15"/>
  <c r="AO57" i="15"/>
  <c r="AO81" i="15"/>
  <c r="AO83" i="15"/>
  <c r="AY56" i="15"/>
  <c r="AZ56" i="15"/>
  <c r="AY90" i="15"/>
  <c r="AZ90" i="15"/>
  <c r="AO23" i="15"/>
  <c r="AY79" i="15"/>
  <c r="AZ79" i="15" s="1"/>
  <c r="H75" i="29"/>
  <c r="BD64" i="15" a="1"/>
  <c r="BD64" i="15" s="1"/>
  <c r="BG64" i="15" s="1"/>
  <c r="BH64" i="15" s="1"/>
  <c r="BI64" i="15" s="1"/>
  <c r="BD69" i="15" a="1"/>
  <c r="BD69" i="15" s="1"/>
  <c r="BG69" i="15" s="1"/>
  <c r="BH69" i="15" s="1"/>
  <c r="BI69" i="15" s="1"/>
  <c r="G75" i="29"/>
  <c r="BD75" i="15" a="1"/>
  <c r="BD75" i="15" s="1"/>
  <c r="BD59" i="15" a="1"/>
  <c r="BD59" i="15" s="1"/>
  <c r="BG59" i="15" s="1"/>
  <c r="BH59" i="15" s="1"/>
  <c r="BI59" i="15" s="1"/>
  <c r="J35" i="18"/>
  <c r="O8" i="25"/>
  <c r="G8" i="25"/>
  <c r="L8" i="25"/>
  <c r="AO61" i="15"/>
  <c r="AO71" i="15"/>
  <c r="BR71" i="15"/>
  <c r="AO55" i="15"/>
  <c r="BR55" i="15"/>
  <c r="BR80" i="15"/>
  <c r="AO62" i="15"/>
  <c r="AY62" i="15"/>
  <c r="AZ62" i="15" s="1"/>
  <c r="AY72" i="15"/>
  <c r="AZ72" i="15"/>
  <c r="AO65" i="15"/>
  <c r="AY80" i="15"/>
  <c r="AZ80" i="15"/>
  <c r="AO72" i="15"/>
  <c r="AO64" i="15"/>
  <c r="AY68" i="15"/>
  <c r="AZ68" i="15" s="1"/>
  <c r="BR59" i="15"/>
  <c r="AY42" i="15"/>
  <c r="AZ42" i="15"/>
  <c r="AO51" i="15"/>
  <c r="AY59" i="15"/>
  <c r="AZ59" i="15" s="1"/>
  <c r="AO50" i="15"/>
  <c r="BR56" i="15"/>
  <c r="BR83" i="15"/>
  <c r="BH65" i="15"/>
  <c r="BI65" i="15" s="1"/>
  <c r="AO73" i="15"/>
  <c r="AO63" i="15"/>
  <c r="AY63" i="15"/>
  <c r="AZ63" i="15"/>
  <c r="AY50" i="15"/>
  <c r="AZ50" i="15" s="1"/>
  <c r="AY44" i="15"/>
  <c r="AZ44" i="15"/>
  <c r="BR52" i="15"/>
  <c r="AY51" i="15"/>
  <c r="AZ51" i="15"/>
  <c r="BR69" i="15"/>
  <c r="BN50" i="15"/>
  <c r="BR73" i="15"/>
  <c r="AY24" i="15"/>
  <c r="AZ24" i="15" s="1"/>
  <c r="AO45" i="15"/>
  <c r="BN52" i="15"/>
  <c r="J15" i="13"/>
  <c r="BR57" i="15"/>
  <c r="BR61" i="15"/>
  <c r="BR65" i="15"/>
  <c r="BH25" i="15"/>
  <c r="BI25" i="15" s="1"/>
  <c r="D7" i="10"/>
  <c r="H77" i="29"/>
  <c r="I77" i="29"/>
  <c r="BD73" i="15" a="1"/>
  <c r="BD73" i="15" s="1"/>
  <c r="BG73" i="15" s="1"/>
  <c r="BH73" i="15" s="1"/>
  <c r="BI73" i="15" s="1"/>
  <c r="BD71" i="15" a="1"/>
  <c r="BD71" i="15" s="1"/>
  <c r="BG71" i="15" s="1"/>
  <c r="BH71" i="15" s="1"/>
  <c r="BI71" i="15" s="1"/>
  <c r="BL73" i="15"/>
  <c r="AY25" i="15"/>
  <c r="AZ25" i="15"/>
  <c r="BR44" i="15"/>
  <c r="BR42" i="15"/>
  <c r="BR23" i="15"/>
  <c r="AO24" i="15"/>
  <c r="AO26" i="15"/>
  <c r="AO43" i="15"/>
  <c r="AY26" i="15"/>
  <c r="AZ26" i="15"/>
  <c r="AO25" i="15"/>
  <c r="BR45" i="15"/>
  <c r="AO90" i="15"/>
  <c r="BL69" i="15"/>
  <c r="AY47" i="15"/>
  <c r="AZ47" i="15"/>
  <c r="AO47" i="15"/>
  <c r="AY43" i="15"/>
  <c r="AZ43" i="15"/>
  <c r="D13" i="10"/>
  <c r="G13" i="13"/>
  <c r="H13" i="13" s="1"/>
  <c r="BH43" i="15"/>
  <c r="BI43" i="15" s="1"/>
  <c r="D11" i="10"/>
  <c r="AL78" i="15"/>
  <c r="AM78" i="15" s="1"/>
  <c r="AY78" i="15" s="1"/>
  <c r="AZ78" i="15" s="1"/>
  <c r="L7" i="25"/>
  <c r="H8" i="25"/>
  <c r="D12" i="10"/>
  <c r="D21" i="15"/>
  <c r="D35" i="15"/>
  <c r="BS33" i="15"/>
  <c r="D75" i="15"/>
  <c r="D86" i="15"/>
  <c r="D17" i="28"/>
  <c r="D87" i="15"/>
  <c r="BN13" i="28"/>
  <c r="BW13" i="28"/>
  <c r="CF13" i="28"/>
  <c r="BB86" i="15"/>
  <c r="O28" i="10"/>
  <c r="BF19" i="28"/>
  <c r="AP14" i="10"/>
  <c r="I8" i="25"/>
  <c r="AG10" i="10"/>
  <c r="AO28" i="10"/>
  <c r="AI10" i="10"/>
  <c r="BM17" i="28"/>
  <c r="U10" i="10"/>
  <c r="BZ17" i="28"/>
  <c r="D14" i="25"/>
  <c r="G63" i="14"/>
  <c r="AZ28" i="10"/>
  <c r="P14" i="10"/>
  <c r="J5" i="25"/>
  <c r="I58" i="14"/>
  <c r="AY17" i="28"/>
  <c r="CB19" i="28"/>
  <c r="AJ28" i="10"/>
  <c r="D81" i="14"/>
  <c r="AP47" i="15"/>
  <c r="D6" i="14"/>
  <c r="BM10" i="28"/>
  <c r="BC19" i="15"/>
  <c r="AR28" i="10"/>
  <c r="D13" i="24"/>
  <c r="BM15" i="28"/>
  <c r="AT19" i="10"/>
  <c r="AL19" i="10"/>
  <c r="AI14" i="10"/>
  <c r="E11" i="26"/>
  <c r="AF10" i="10"/>
  <c r="G100" i="14"/>
  <c r="BN10" i="28"/>
  <c r="BM9" i="28"/>
  <c r="AD10" i="10"/>
  <c r="AX28" i="10"/>
  <c r="D23" i="24"/>
  <c r="BZ10" i="28"/>
  <c r="AG19" i="10"/>
  <c r="BN9" i="28"/>
  <c r="CE12" i="28"/>
  <c r="D32" i="18"/>
  <c r="F6" i="28"/>
  <c r="AT14" i="10"/>
  <c r="D11" i="26"/>
  <c r="BP73" i="15"/>
  <c r="AB14" i="10"/>
  <c r="BQ19" i="28"/>
  <c r="D15" i="26"/>
  <c r="AS19" i="10"/>
  <c r="D23" i="14"/>
  <c r="AV19" i="10"/>
  <c r="D22" i="26"/>
  <c r="BK17" i="28"/>
  <c r="AV14" i="10"/>
  <c r="D13" i="26"/>
  <c r="BA19" i="10"/>
  <c r="D8" i="26"/>
  <c r="I10" i="25"/>
  <c r="AP90" i="15"/>
  <c r="AE19" i="10"/>
  <c r="D6" i="28"/>
  <c r="D15" i="28"/>
  <c r="BA13" i="28"/>
  <c r="D77" i="15"/>
  <c r="BS13" i="28"/>
  <c r="AY13" i="28"/>
  <c r="AE10" i="10"/>
  <c r="CE19" i="28"/>
  <c r="AB19" i="10"/>
  <c r="AN28" i="10"/>
  <c r="CB15" i="28"/>
  <c r="BW15" i="28"/>
  <c r="BJ52" i="15"/>
  <c r="AP52" i="15"/>
  <c r="BP19" i="28"/>
  <c r="E22" i="26"/>
  <c r="I79" i="14"/>
  <c r="BW12" i="28"/>
  <c r="G79" i="14"/>
  <c r="AR19" i="10"/>
  <c r="BE15" i="28"/>
  <c r="E17" i="26"/>
  <c r="BA10" i="10"/>
  <c r="BP47" i="15"/>
  <c r="CE6" i="28"/>
  <c r="CE7" i="28" s="1"/>
  <c r="D10" i="18"/>
  <c r="AY10" i="10"/>
  <c r="AT10" i="10"/>
  <c r="AP65" i="15"/>
  <c r="D32" i="24"/>
  <c r="D33" i="24" s="1"/>
  <c r="AZ14" i="10"/>
  <c r="BM65" i="15"/>
  <c r="AZ19" i="10"/>
  <c r="BB87" i="15"/>
  <c r="G16" i="14"/>
  <c r="CA19" i="28"/>
  <c r="S19" i="10"/>
  <c r="G58" i="14"/>
  <c r="G68" i="14"/>
  <c r="BQ17" i="28"/>
  <c r="X28" i="10"/>
  <c r="AS28" i="10"/>
  <c r="BD17" i="28"/>
  <c r="AW14" i="10"/>
  <c r="AY12" i="28"/>
  <c r="E15" i="26"/>
  <c r="BN17" i="28"/>
  <c r="G115" i="14"/>
  <c r="BN12" i="28"/>
  <c r="AZ10" i="10"/>
  <c r="G86" i="14"/>
  <c r="AU28" i="10"/>
  <c r="BS19" i="28"/>
  <c r="D15" i="25"/>
  <c r="M15" i="25"/>
  <c r="BG15" i="28"/>
  <c r="BP75" i="15"/>
  <c r="AC19" i="10"/>
  <c r="AM19" i="10"/>
  <c r="CF17" i="28"/>
  <c r="BK19" i="28"/>
  <c r="BS84" i="15"/>
  <c r="AE14" i="10"/>
  <c r="AU19" i="10"/>
  <c r="AL10" i="10"/>
  <c r="BS17" i="28"/>
  <c r="AR14" i="10"/>
  <c r="R14" i="10"/>
  <c r="BH15" i="28"/>
  <c r="BS52" i="15"/>
  <c r="BM64" i="15"/>
  <c r="BZ9" i="28"/>
  <c r="BP65" i="15"/>
  <c r="AP15" i="15"/>
  <c r="AP14" i="15" s="1"/>
  <c r="AP13" i="15" s="1"/>
  <c r="CO13" i="28"/>
  <c r="AP33" i="15"/>
  <c r="BY13" i="28"/>
  <c r="D6" i="15"/>
  <c r="D19" i="28"/>
  <c r="BJ73" i="15"/>
  <c r="BM47" i="15"/>
  <c r="BM46" i="15" s="1"/>
  <c r="X19" i="10"/>
  <c r="BY19" i="28"/>
  <c r="AQ10" i="10"/>
  <c r="AI28" i="10"/>
  <c r="BT19" i="28"/>
  <c r="BJ15" i="28"/>
  <c r="CB17" i="28"/>
  <c r="CO17" i="28"/>
  <c r="S10" i="10"/>
  <c r="Z10" i="10"/>
  <c r="AB28" i="10"/>
  <c r="BE19" i="28"/>
  <c r="AZ19" i="28"/>
  <c r="AQ14" i="10"/>
  <c r="AF19" i="10"/>
  <c r="BH19" i="28"/>
  <c r="AM28" i="10"/>
  <c r="BC90" i="15"/>
  <c r="I15" i="25"/>
  <c r="AY19" i="10"/>
  <c r="BM19" i="15"/>
  <c r="BY12" i="28"/>
  <c r="AW19" i="10"/>
  <c r="E16" i="26"/>
  <c r="AP19" i="10"/>
  <c r="O14" i="10"/>
  <c r="BX19" i="28"/>
  <c r="I115" i="14"/>
  <c r="BM16" i="28"/>
  <c r="CF10" i="28"/>
  <c r="CB14" i="28"/>
  <c r="G121" i="14"/>
  <c r="AH10" i="10"/>
  <c r="CF15" i="28"/>
  <c r="BD19" i="28"/>
  <c r="AJ10" i="10"/>
  <c r="G93" i="14"/>
  <c r="CO10" i="28"/>
  <c r="BB17" i="15"/>
  <c r="BB18" i="15" s="1"/>
  <c r="AO14" i="10"/>
  <c r="AU14" i="10"/>
  <c r="D19" i="26"/>
  <c r="BE10" i="28"/>
  <c r="CL17" i="28"/>
  <c r="BJ19" i="28"/>
  <c r="AJ19" i="10"/>
  <c r="AV28" i="10"/>
  <c r="BA10" i="28"/>
  <c r="BP52" i="15"/>
  <c r="E12" i="26"/>
  <c r="BT10" i="28"/>
  <c r="BT9" i="28" s="1"/>
  <c r="BT15" i="28"/>
  <c r="AO19" i="10"/>
  <c r="Z19" i="10"/>
  <c r="U28" i="10"/>
  <c r="CO16" i="28"/>
  <c r="D20" i="24"/>
  <c r="V14" i="10"/>
  <c r="D35" i="32"/>
  <c r="AP10" i="10"/>
  <c r="D17" i="26"/>
  <c r="BJ18" i="28"/>
  <c r="AG14" i="10"/>
  <c r="CL16" i="28"/>
  <c r="BJ51" i="15"/>
  <c r="BK5" i="15"/>
  <c r="D36" i="15"/>
  <c r="D37" i="15" s="1"/>
  <c r="BM13" i="28"/>
  <c r="BM12" i="28" s="1"/>
  <c r="CD13" i="28"/>
  <c r="BP15" i="15"/>
  <c r="BC15" i="15"/>
  <c r="BC14" i="15" s="1"/>
  <c r="AT28" i="10"/>
  <c r="BC52" i="15"/>
  <c r="BC51" i="15" s="1"/>
  <c r="G104" i="14"/>
  <c r="AJ14" i="10"/>
  <c r="E8" i="26"/>
  <c r="CO19" i="28"/>
  <c r="CO18" i="28" s="1"/>
  <c r="W19" i="10"/>
  <c r="S14" i="10"/>
  <c r="D112" i="14"/>
  <c r="Y14" i="10"/>
  <c r="D18" i="14"/>
  <c r="Y28" i="10"/>
  <c r="BS15" i="28"/>
  <c r="BS90" i="15"/>
  <c r="BV19" i="28"/>
  <c r="BG17" i="28"/>
  <c r="BG16" i="28" s="1"/>
  <c r="AB10" i="10"/>
  <c r="D12" i="28"/>
  <c r="D13" i="28" s="1"/>
  <c r="CB13" i="28"/>
  <c r="BJ13" i="28"/>
  <c r="BJ12" i="28" s="1"/>
  <c r="BZ13" i="28"/>
  <c r="BH13" i="28"/>
  <c r="AX10" i="10"/>
  <c r="BJ10" i="28"/>
  <c r="BJ9" i="28" s="1"/>
  <c r="E20" i="26"/>
  <c r="D6" i="25"/>
  <c r="D23" i="18"/>
  <c r="G21" i="14"/>
  <c r="BN19" i="28"/>
  <c r="BP14" i="15"/>
  <c r="BP13" i="15" s="1"/>
  <c r="BP12" i="15" s="1"/>
  <c r="AN14" i="10"/>
  <c r="M10" i="25"/>
  <c r="M9" i="25" s="1"/>
  <c r="D10" i="25"/>
  <c r="AQ19" i="10"/>
  <c r="AS10" i="10"/>
  <c r="AP84" i="15"/>
  <c r="BQ15" i="28"/>
  <c r="BS14" i="28"/>
  <c r="BP17" i="28"/>
  <c r="BP16" i="28" s="1"/>
  <c r="BY17" i="28"/>
  <c r="BB10" i="28"/>
  <c r="BB9" i="28" s="1"/>
  <c r="BZ19" i="28"/>
  <c r="CA18" i="28" s="1"/>
  <c r="Q14" i="10"/>
  <c r="AC10" i="10"/>
  <c r="D113" i="14"/>
  <c r="D114" i="14" s="1"/>
  <c r="AH19" i="10"/>
  <c r="D6" i="32"/>
  <c r="BM52" i="15"/>
  <c r="F15" i="28"/>
  <c r="BP15" i="28"/>
  <c r="AX19" i="10"/>
  <c r="D20" i="18"/>
  <c r="D23" i="32"/>
  <c r="AR10" i="10"/>
  <c r="BB19" i="15"/>
  <c r="BP72" i="15"/>
  <c r="CO9" i="28"/>
  <c r="AW28" i="10"/>
  <c r="BM14" i="28"/>
  <c r="BJ65" i="15"/>
  <c r="AM14" i="10"/>
  <c r="BV15" i="28"/>
  <c r="E13" i="26"/>
  <c r="CL15" i="28"/>
  <c r="AH28" i="10"/>
  <c r="AP73" i="15"/>
  <c r="AE28" i="10"/>
  <c r="D16" i="24"/>
  <c r="D16" i="18"/>
  <c r="BD15" i="28"/>
  <c r="BM11" i="28"/>
  <c r="D24" i="24"/>
  <c r="D17" i="18"/>
  <c r="BG13" i="28"/>
  <c r="BM15" i="15"/>
  <c r="D17" i="15"/>
  <c r="BP33" i="15"/>
  <c r="BP32" i="15" s="1"/>
  <c r="BP31" i="15" s="1"/>
  <c r="BP30" i="15" s="1"/>
  <c r="BW17" i="28"/>
  <c r="BB77" i="15"/>
  <c r="BB78" i="15" s="1"/>
  <c r="BB79" i="15" s="1"/>
  <c r="E14" i="26"/>
  <c r="W14" i="10"/>
  <c r="D6" i="18"/>
  <c r="D7" i="18" s="1"/>
  <c r="BM73" i="15"/>
  <c r="BM72" i="15" s="1"/>
  <c r="AN10" i="10"/>
  <c r="Q28" i="10"/>
  <c r="BC13" i="15"/>
  <c r="BJ17" i="28"/>
  <c r="I110" i="14"/>
  <c r="E19" i="26"/>
  <c r="BS73" i="15"/>
  <c r="BS72" i="15" s="1"/>
  <c r="BU19" i="28"/>
  <c r="BB49" i="15"/>
  <c r="AA28" i="10"/>
  <c r="I21" i="14"/>
  <c r="CD17" i="28"/>
  <c r="CD16" i="28" s="1"/>
  <c r="BK10" i="28"/>
  <c r="BA12" i="28"/>
  <c r="BA17" i="28"/>
  <c r="I121" i="14"/>
  <c r="AY15" i="28"/>
  <c r="BY10" i="28"/>
  <c r="T14" i="10"/>
  <c r="AN19" i="10"/>
  <c r="E21" i="26"/>
  <c r="D7" i="25"/>
  <c r="BC47" i="15"/>
  <c r="BC46" i="15" s="1"/>
  <c r="Y10" i="10"/>
  <c r="BH10" i="28"/>
  <c r="BH9" i="28" s="1"/>
  <c r="E9" i="26"/>
  <c r="F7" i="28"/>
  <c r="F8" i="28" s="1"/>
  <c r="F9" i="28" s="1"/>
  <c r="D19" i="14"/>
  <c r="CE15" i="28"/>
  <c r="AK19" i="10"/>
  <c r="CL19" i="28"/>
  <c r="CL18" i="28" s="1"/>
  <c r="D106" i="14"/>
  <c r="BC50" i="15"/>
  <c r="I7" i="25"/>
  <c r="I93" i="14"/>
  <c r="BB75" i="15"/>
  <c r="AA14" i="10"/>
  <c r="BM18" i="15"/>
  <c r="BS89" i="15"/>
  <c r="BA9" i="28"/>
  <c r="BA8" i="28" s="1"/>
  <c r="BF18" i="28"/>
  <c r="BK9" i="28"/>
  <c r="I6" i="25"/>
  <c r="BC45" i="15"/>
  <c r="I113" i="14"/>
  <c r="BD13" i="28"/>
  <c r="BD12" i="28" s="1"/>
  <c r="BS15" i="15"/>
  <c r="BS14" i="15" s="1"/>
  <c r="D67" i="15"/>
  <c r="BK6" i="15"/>
  <c r="BM33" i="15"/>
  <c r="BB13" i="28"/>
  <c r="BB12" i="28" s="1"/>
  <c r="BT13" i="28"/>
  <c r="BT12" i="28" s="1"/>
  <c r="AW10" i="10"/>
  <c r="BV17" i="28"/>
  <c r="BV16" i="28" s="1"/>
  <c r="BT17" i="28"/>
  <c r="BJ90" i="15"/>
  <c r="AY10" i="28"/>
  <c r="I86" i="14"/>
  <c r="BG10" i="28"/>
  <c r="BG9" i="28" s="1"/>
  <c r="I63" i="14"/>
  <c r="AU10" i="10"/>
  <c r="AA10" i="10"/>
  <c r="AP28" i="10"/>
  <c r="V10" i="10"/>
  <c r="AA19" i="10"/>
  <c r="BV10" i="28"/>
  <c r="AD19" i="10"/>
  <c r="D65" i="14"/>
  <c r="D66" i="14" s="1"/>
  <c r="D67" i="14" s="1"/>
  <c r="I66" i="14" s="1"/>
  <c r="P28" i="10"/>
  <c r="T28" i="10"/>
  <c r="D82" i="14"/>
  <c r="D83" i="14" s="1"/>
  <c r="AG28" i="10"/>
  <c r="BB50" i="15"/>
  <c r="BA19" i="28"/>
  <c r="BA18" i="28" s="1"/>
  <c r="CE17" i="28"/>
  <c r="AH14" i="10"/>
  <c r="BZ15" i="28"/>
  <c r="D19" i="32"/>
  <c r="BB88" i="15"/>
  <c r="D102" i="14"/>
  <c r="D103" i="14" s="1"/>
  <c r="D10" i="24"/>
  <c r="D11" i="24" s="1"/>
  <c r="J6" i="25"/>
  <c r="J7" i="25" s="1"/>
  <c r="AF14" i="10"/>
  <c r="BB35" i="15"/>
  <c r="BI19" i="28"/>
  <c r="BI18" i="28" s="1"/>
  <c r="BM75" i="15"/>
  <c r="BB15" i="28"/>
  <c r="CD12" i="28"/>
  <c r="CD19" i="28"/>
  <c r="S28" i="10"/>
  <c r="BB8" i="28"/>
  <c r="BB7" i="28" s="1"/>
  <c r="BC18" i="15"/>
  <c r="D7" i="32"/>
  <c r="D8" i="32" s="1"/>
  <c r="BE9" i="28"/>
  <c r="T10" i="10"/>
  <c r="BJ14" i="28"/>
  <c r="BL19" i="28"/>
  <c r="BS51" i="15"/>
  <c r="BS50" i="15" s="1"/>
  <c r="BM19" i="28"/>
  <c r="BA11" i="28"/>
  <c r="BM71" i="15"/>
  <c r="BG8" i="28"/>
  <c r="BH8" i="28"/>
  <c r="BH7" i="28" s="1"/>
  <c r="BP90" i="15"/>
  <c r="BE8" i="28"/>
  <c r="BS18" i="28"/>
  <c r="BE7" i="28"/>
  <c r="D24" i="32"/>
  <c r="BV13" i="28"/>
  <c r="BV12" i="28" s="1"/>
  <c r="D54" i="15"/>
  <c r="D55" i="15" s="1"/>
  <c r="D7" i="28"/>
  <c r="D49" i="15"/>
  <c r="D50" i="15" s="1"/>
  <c r="D51" i="15" s="1"/>
  <c r="BJ15" i="15"/>
  <c r="BP13" i="28"/>
  <c r="BP12" i="28" s="1"/>
  <c r="BP11" i="28" s="1"/>
  <c r="BQ13" i="28"/>
  <c r="BC33" i="15"/>
  <c r="BC32" i="15" s="1"/>
  <c r="I100" i="14"/>
  <c r="W28" i="10"/>
  <c r="AS14" i="10"/>
  <c r="E18" i="26"/>
  <c r="BW19" i="28"/>
  <c r="BX18" i="28" s="1"/>
  <c r="CB10" i="28"/>
  <c r="BE17" i="28"/>
  <c r="M12" i="25"/>
  <c r="BS47" i="15"/>
  <c r="BB67" i="15"/>
  <c r="BQ10" i="28"/>
  <c r="BQ9" i="28" s="1"/>
  <c r="BQ8" i="28" s="1"/>
  <c r="D6" i="24"/>
  <c r="D7" i="24" s="1"/>
  <c r="D8" i="24" s="1"/>
  <c r="AX14" i="10"/>
  <c r="AO10" i="10"/>
  <c r="BR19" i="28"/>
  <c r="BR18" i="28" s="1"/>
  <c r="BZ12" i="28"/>
  <c r="BM90" i="15"/>
  <c r="BM89" i="15" s="1"/>
  <c r="BM88" i="15" s="1"/>
  <c r="V19" i="10"/>
  <c r="BA28" i="10"/>
  <c r="AK28" i="10"/>
  <c r="D95" i="14"/>
  <c r="D96" i="14" s="1"/>
  <c r="D97" i="14" s="1"/>
  <c r="I96" i="14" s="1"/>
  <c r="AM10" i="10"/>
  <c r="AL14" i="10"/>
  <c r="X10" i="10"/>
  <c r="AC28" i="10"/>
  <c r="D60" i="14"/>
  <c r="BG12" i="28"/>
  <c r="BG11" i="28" s="1"/>
  <c r="I16" i="14"/>
  <c r="R28" i="10"/>
  <c r="D117" i="14"/>
  <c r="D118" i="14" s="1"/>
  <c r="AL28" i="10"/>
  <c r="I12" i="25"/>
  <c r="I11" i="25" s="1"/>
  <c r="BP18" i="28"/>
  <c r="M8" i="25"/>
  <c r="AK10" i="10"/>
  <c r="BA14" i="10"/>
  <c r="AC14" i="10"/>
  <c r="BS71" i="15"/>
  <c r="Y19" i="10"/>
  <c r="D21" i="18"/>
  <c r="D24" i="18"/>
  <c r="AK14" i="10"/>
  <c r="BB36" i="15"/>
  <c r="D8" i="18"/>
  <c r="BJ47" i="15"/>
  <c r="BH17" i="28"/>
  <c r="BD10" i="28"/>
  <c r="AQ28" i="10"/>
  <c r="D15" i="32"/>
  <c r="G66" i="14"/>
  <c r="BA16" i="28"/>
  <c r="BM51" i="15"/>
  <c r="BT8" i="28"/>
  <c r="BT7" i="28" s="1"/>
  <c r="BP51" i="15"/>
  <c r="BP50" i="15" s="1"/>
  <c r="BP49" i="15" s="1"/>
  <c r="D104" i="14"/>
  <c r="I103" i="14" s="1"/>
  <c r="AP64" i="15"/>
  <c r="BV9" i="28"/>
  <c r="CD11" i="28"/>
  <c r="BM70" i="15"/>
  <c r="BK7" i="15"/>
  <c r="D34" i="24"/>
  <c r="D35" i="24" s="1"/>
  <c r="D25" i="18"/>
  <c r="J8" i="25"/>
  <c r="D22" i="15"/>
  <c r="D23" i="15" s="1"/>
  <c r="D24" i="15" s="1"/>
  <c r="BE13" i="28"/>
  <c r="BA15" i="28"/>
  <c r="BA14" i="28" s="1"/>
  <c r="BB54" i="15"/>
  <c r="BB55" i="15" s="1"/>
  <c r="BB56" i="15" s="1"/>
  <c r="BB57" i="15" s="1"/>
  <c r="BB17" i="28"/>
  <c r="D11" i="18"/>
  <c r="BE12" i="28"/>
  <c r="BU18" i="28"/>
  <c r="BU17" i="28" s="1"/>
  <c r="AV10" i="10"/>
  <c r="E7" i="26"/>
  <c r="BS10" i="28"/>
  <c r="BS9" i="28" s="1"/>
  <c r="BB21" i="15"/>
  <c r="M7" i="25"/>
  <c r="BK15" i="28"/>
  <c r="AY9" i="28"/>
  <c r="BC75" i="15"/>
  <c r="BH6" i="28"/>
  <c r="BV8" i="28"/>
  <c r="D7" i="14"/>
  <c r="BK8" i="15"/>
  <c r="BK9" i="15" s="1"/>
  <c r="BK13" i="28"/>
  <c r="BK12" i="28" s="1"/>
  <c r="BH12" i="28"/>
  <c r="D13" i="18"/>
  <c r="D14" i="18" s="1"/>
  <c r="BC73" i="15"/>
  <c r="BC72" i="15" s="1"/>
  <c r="I104" i="14"/>
  <c r="D12" i="25"/>
  <c r="E10" i="26"/>
  <c r="CF12" i="28"/>
  <c r="CD10" i="28"/>
  <c r="BP84" i="15"/>
  <c r="BP83" i="15" s="1"/>
  <c r="BC19" i="28"/>
  <c r="BJ72" i="15"/>
  <c r="BJ16" i="28"/>
  <c r="BM74" i="15"/>
  <c r="BC89" i="15"/>
  <c r="BC88" i="15" s="1"/>
  <c r="AD28" i="10"/>
  <c r="D119" i="14"/>
  <c r="BS83" i="15"/>
  <c r="D21" i="24"/>
  <c r="G96" i="14"/>
  <c r="D25" i="15"/>
  <c r="D26" i="15" s="1"/>
  <c r="D27" i="15" s="1"/>
  <c r="D28" i="15" s="1"/>
  <c r="D29" i="15" s="1"/>
  <c r="AD14" i="10"/>
  <c r="BS65" i="15"/>
  <c r="BS64" i="15" s="1"/>
  <c r="BS63" i="15" s="1"/>
  <c r="BS62" i="15" s="1"/>
  <c r="BS61" i="15" s="1"/>
  <c r="BS60" i="15" s="1"/>
  <c r="BS59" i="15" s="1"/>
  <c r="AY19" i="28"/>
  <c r="F17" i="28"/>
  <c r="BJ89" i="15"/>
  <c r="CM5" i="28"/>
  <c r="V28" i="10"/>
  <c r="AY28" i="10"/>
  <c r="BY11" i="28"/>
  <c r="CB16" i="28"/>
  <c r="BJ71" i="15"/>
  <c r="F10" i="28"/>
  <c r="D25" i="32"/>
  <c r="D26" i="18"/>
  <c r="D27" i="18" s="1"/>
  <c r="D28" i="18" s="1"/>
  <c r="D29" i="18" s="1"/>
  <c r="AP32" i="15"/>
  <c r="U19" i="10"/>
  <c r="F19" i="28"/>
  <c r="CO15" i="28"/>
  <c r="CO14" i="28" s="1"/>
  <c r="Z14" i="10"/>
  <c r="D8" i="16"/>
  <c r="D9" i="16" s="1"/>
  <c r="D10" i="16" s="1"/>
  <c r="D11" i="16" s="1"/>
  <c r="D88" i="14"/>
  <c r="D89" i="14" s="1"/>
  <c r="D90" i="14" s="1"/>
  <c r="BD11" i="28"/>
  <c r="BC84" i="15"/>
  <c r="BC83" i="15" s="1"/>
  <c r="BC82" i="15" s="1"/>
  <c r="BC65" i="15"/>
  <c r="BC64" i="15" s="1"/>
  <c r="BC63" i="15" s="1"/>
  <c r="BC62" i="15" s="1"/>
  <c r="BC61" i="15" s="1"/>
  <c r="CB12" i="28"/>
  <c r="D71" i="14"/>
  <c r="D72" i="14" s="1"/>
  <c r="D73" i="14" s="1"/>
  <c r="I72" i="14" s="1"/>
  <c r="T19" i="10"/>
  <c r="CE13" i="28"/>
  <c r="D10" i="32"/>
  <c r="D11" i="32" s="1"/>
  <c r="D12" i="32" s="1"/>
  <c r="BM45" i="15"/>
  <c r="D20" i="14"/>
  <c r="G103" i="14"/>
  <c r="BP82" i="15"/>
  <c r="BC17" i="15"/>
  <c r="CO12" i="28"/>
  <c r="D20" i="32"/>
  <c r="D21" i="32" s="1"/>
  <c r="D36" i="32"/>
  <c r="D16" i="32"/>
  <c r="D25" i="24"/>
  <c r="D26" i="24" s="1"/>
  <c r="D98" i="14"/>
  <c r="D37" i="32"/>
  <c r="D17" i="32"/>
  <c r="D26" i="32"/>
  <c r="D27" i="32" s="1"/>
  <c r="D28" i="32"/>
  <c r="AI19" i="10"/>
  <c r="Z28" i="10"/>
  <c r="AZ18" i="28"/>
  <c r="AZ17" i="28" s="1"/>
  <c r="AZ16" i="28" s="1"/>
  <c r="AZ15" i="28" s="1"/>
  <c r="AZ14" i="28" s="1"/>
  <c r="BM8" i="28"/>
  <c r="BJ84" i="15"/>
  <c r="CE8" i="28"/>
  <c r="CE9" i="28" s="1"/>
  <c r="D8" i="25"/>
  <c r="BS58" i="15"/>
  <c r="BS57" i="15" s="1"/>
  <c r="BS56" i="15" s="1"/>
  <c r="D33" i="18"/>
  <c r="D34" i="18" s="1"/>
  <c r="D35" i="18" s="1"/>
  <c r="D36" i="18" s="1"/>
  <c r="D37" i="18" s="1"/>
  <c r="G72" i="14"/>
  <c r="J9" i="25"/>
  <c r="J10" i="25" s="1"/>
  <c r="D36" i="24"/>
  <c r="D37" i="24" s="1"/>
  <c r="D38" i="32"/>
  <c r="D39" i="32" s="1"/>
  <c r="AZ13" i="28"/>
  <c r="D29" i="32"/>
  <c r="D30" i="32" s="1"/>
  <c r="F12" i="28"/>
  <c r="F13" i="28" s="1"/>
  <c r="BG19" i="28"/>
  <c r="G110" i="14"/>
  <c r="W10" i="10"/>
  <c r="BY18" i="28"/>
  <c r="CB18" i="28"/>
  <c r="BQ12" i="28"/>
  <c r="BP10" i="28"/>
  <c r="BP9" i="28" s="1"/>
  <c r="BP8" i="28" s="1"/>
  <c r="BP7" i="28" s="1"/>
  <c r="BO19" i="28"/>
  <c r="BO18" i="28" s="1"/>
  <c r="BO17" i="28" s="1"/>
  <c r="BW10" i="28"/>
  <c r="BW9" i="28" s="1"/>
  <c r="BW8" i="28" s="1"/>
  <c r="BW7" i="28" s="1"/>
  <c r="BW6" i="28" s="1"/>
  <c r="BN15" i="28"/>
  <c r="CB11" i="28"/>
  <c r="U14" i="10"/>
  <c r="BB22" i="15"/>
  <c r="BR17" i="28"/>
  <c r="BR16" i="28" s="1"/>
  <c r="BR15" i="28" s="1"/>
  <c r="AF28" i="10"/>
  <c r="D120" i="14"/>
  <c r="BY9" i="28"/>
  <c r="BP6" i="28"/>
  <c r="D74" i="14"/>
  <c r="D18" i="18"/>
  <c r="BK10" i="15"/>
  <c r="AZ12" i="28"/>
  <c r="AZ11" i="28" s="1"/>
  <c r="AZ10" i="28" s="1"/>
  <c r="AZ9" i="28" s="1"/>
  <c r="D40" i="32"/>
  <c r="D41" i="32" s="1"/>
  <c r="BB6" i="15"/>
  <c r="BB7" i="15" s="1"/>
  <c r="X14" i="10"/>
  <c r="CD15" i="28"/>
  <c r="CD14" i="28" s="1"/>
  <c r="D14" i="24"/>
  <c r="AY14" i="10"/>
  <c r="CF19" i="28"/>
  <c r="I68" i="14"/>
  <c r="BS12" i="28"/>
  <c r="BY15" i="28"/>
  <c r="AP51" i="15"/>
  <c r="AP50" i="15" s="1"/>
  <c r="BB19" i="28"/>
  <c r="BC18" i="28" s="1"/>
  <c r="CM6" i="28"/>
  <c r="CM7" i="28" s="1"/>
  <c r="CM8" i="28" s="1"/>
  <c r="CM9" i="28" s="1"/>
  <c r="CM10" i="28" s="1"/>
  <c r="CM11" i="28" s="1"/>
  <c r="CM12" i="28" s="1"/>
  <c r="CM13" i="28" s="1"/>
  <c r="CM14" i="28" s="1"/>
  <c r="CM15" i="28" s="1"/>
  <c r="BM84" i="15"/>
  <c r="BB68" i="15"/>
  <c r="BB69" i="15" s="1"/>
  <c r="BQ7" i="28"/>
  <c r="AP49" i="15"/>
  <c r="D68" i="14"/>
  <c r="D17" i="24"/>
  <c r="D18" i="24" s="1"/>
  <c r="D8" i="14"/>
  <c r="D12" i="16"/>
  <c r="D9" i="14"/>
  <c r="D99" i="14"/>
  <c r="G98" i="14" s="1"/>
  <c r="D27" i="24"/>
  <c r="D28" i="24" s="1"/>
  <c r="D29" i="24" s="1"/>
  <c r="I98" i="14"/>
  <c r="J11" i="25"/>
  <c r="BK11" i="15"/>
  <c r="BK12" i="15" s="1"/>
  <c r="BK13" i="15" s="1"/>
  <c r="BK14" i="15" s="1"/>
  <c r="BK15" i="15" s="1"/>
  <c r="BK16" i="15" s="1"/>
  <c r="BK17" i="15" s="1"/>
  <c r="BK18" i="15" s="1"/>
  <c r="BK19" i="15" s="1"/>
  <c r="J12" i="25"/>
  <c r="J13" i="25" s="1"/>
  <c r="J14" i="25" s="1"/>
  <c r="J15" i="25" s="1"/>
  <c r="D30" i="18"/>
  <c r="D30" i="24"/>
  <c r="D42" i="32"/>
  <c r="D43" i="32" s="1"/>
  <c r="AZ8" i="28"/>
  <c r="AZ7" i="28" s="1"/>
  <c r="AZ6" i="28" s="1"/>
  <c r="D44" i="32"/>
  <c r="D45" i="32" s="1"/>
  <c r="CM16" i="28"/>
  <c r="CM17" i="28" s="1"/>
  <c r="CM18" i="28" s="1"/>
  <c r="CM19" i="28" s="1"/>
  <c r="BK20" i="15"/>
  <c r="BK21" i="15" s="1"/>
  <c r="BK22" i="15" s="1"/>
  <c r="BK23" i="15"/>
  <c r="BK24" i="15" s="1"/>
  <c r="BK25" i="15" s="1"/>
  <c r="BK26" i="15"/>
  <c r="D100" i="14"/>
  <c r="BK27" i="15"/>
  <c r="BK28" i="15" s="1"/>
  <c r="BK29" i="15" s="1"/>
  <c r="BK30" i="15" s="1"/>
  <c r="BK31" i="15" s="1"/>
  <c r="BK32" i="15" s="1"/>
  <c r="BK33" i="15" s="1"/>
  <c r="BK34" i="15" s="1"/>
  <c r="BK35" i="15" s="1"/>
  <c r="BK36" i="15" s="1"/>
  <c r="BK37" i="15" s="1"/>
  <c r="BK38" i="15" s="1"/>
  <c r="BK39" i="15" s="1"/>
  <c r="BK40" i="15" s="1"/>
  <c r="BK41" i="15" s="1"/>
  <c r="BK42" i="15" s="1"/>
  <c r="BK43" i="15" s="1"/>
  <c r="BK44" i="15" s="1"/>
  <c r="BK45" i="15" s="1"/>
  <c r="BK46" i="15"/>
  <c r="BK47" i="15" s="1"/>
  <c r="BK48" i="15" s="1"/>
  <c r="BK49" i="15" s="1"/>
  <c r="BK50" i="15" s="1"/>
  <c r="BK51" i="15" s="1"/>
  <c r="BK52" i="15" s="1"/>
  <c r="BK53" i="15" s="1"/>
  <c r="BK54" i="15" s="1"/>
  <c r="BK55" i="15" s="1"/>
  <c r="BK56" i="15" s="1"/>
  <c r="BK57" i="15" s="1"/>
  <c r="BK58" i="15"/>
  <c r="BK59" i="15"/>
  <c r="BK60" i="15" s="1"/>
  <c r="BK61" i="15" s="1"/>
  <c r="BK62" i="15" s="1"/>
  <c r="BK63" i="15" s="1"/>
  <c r="BK64" i="15" s="1"/>
  <c r="BK65" i="15" s="1"/>
  <c r="BK66" i="15" s="1"/>
  <c r="BK67" i="15" s="1"/>
  <c r="BK68" i="15" s="1"/>
  <c r="BK69" i="15" s="1"/>
  <c r="BK70" i="15" s="1"/>
  <c r="BK71" i="15" s="1"/>
  <c r="BK72" i="15" s="1"/>
  <c r="BK73" i="15" s="1"/>
  <c r="BK74" i="15" s="1"/>
  <c r="BK75" i="15" s="1"/>
  <c r="BK76" i="15" s="1"/>
  <c r="BK77" i="15" s="1"/>
  <c r="BK78" i="15" s="1"/>
  <c r="BK79" i="15" s="1"/>
  <c r="BK80" i="15" s="1"/>
  <c r="BK81" i="15" s="1"/>
  <c r="BK82" i="15" s="1"/>
  <c r="BK83" i="15"/>
  <c r="BK84" i="15" s="1"/>
  <c r="BK85" i="15" s="1"/>
  <c r="BK86" i="15" s="1"/>
  <c r="BK87" i="15" s="1"/>
  <c r="BK88" i="15" s="1"/>
  <c r="BK89" i="15" s="1"/>
  <c r="BK90" i="15" s="1"/>
  <c r="D115" i="14"/>
  <c r="G113" i="14"/>
  <c r="G82" i="14"/>
  <c r="I82" i="14"/>
  <c r="D84" i="14"/>
  <c r="CD9" i="28"/>
  <c r="CB9" i="28"/>
  <c r="I118" i="14"/>
  <c r="G118" i="14"/>
  <c r="G89" i="14"/>
  <c r="D91" i="14"/>
  <c r="I89" i="14"/>
  <c r="I19" i="14"/>
  <c r="G19" i="14"/>
  <c r="D21" i="14"/>
  <c r="I97" i="14"/>
  <c r="G97" i="14"/>
  <c r="G119" i="14"/>
  <c r="D121" i="14"/>
  <c r="I119" i="14"/>
  <c r="I73" i="14"/>
  <c r="G73" i="14"/>
  <c r="D75" i="14"/>
  <c r="I67" i="14"/>
  <c r="G67" i="14"/>
  <c r="I7" i="14"/>
  <c r="G7" i="14"/>
  <c r="D10" i="14"/>
  <c r="I8" i="14"/>
  <c r="G8" i="14"/>
  <c r="G99" i="14"/>
  <c r="I99" i="14"/>
  <c r="I114" i="14"/>
  <c r="G114" i="14"/>
  <c r="I83" i="14"/>
  <c r="G83" i="14"/>
  <c r="D85" i="14"/>
  <c r="CB8" i="28"/>
  <c r="CD8" i="28"/>
  <c r="I90" i="14"/>
  <c r="D92" i="14"/>
  <c r="G90" i="14"/>
  <c r="G20" i="14"/>
  <c r="I20" i="14"/>
  <c r="G120" i="14"/>
  <c r="I120" i="14"/>
  <c r="I74" i="14"/>
  <c r="D76" i="14"/>
  <c r="D77" i="14" s="1"/>
  <c r="G74" i="14"/>
  <c r="I9" i="14"/>
  <c r="G9" i="14"/>
  <c r="D11" i="14"/>
  <c r="I84" i="14"/>
  <c r="D86" i="14"/>
  <c r="G84" i="14"/>
  <c r="CD7" i="28"/>
  <c r="CB7" i="28"/>
  <c r="G91" i="14"/>
  <c r="I91" i="14"/>
  <c r="D93" i="14"/>
  <c r="G76" i="14"/>
  <c r="I76" i="14"/>
  <c r="D78" i="14"/>
  <c r="D79" i="14" s="1"/>
  <c r="I10" i="14"/>
  <c r="G10" i="14"/>
  <c r="D12" i="14"/>
  <c r="I85" i="14"/>
  <c r="G85" i="14"/>
  <c r="CB6" i="28"/>
  <c r="CD6" i="28"/>
  <c r="I92" i="14"/>
  <c r="G92" i="14"/>
  <c r="G78" i="14"/>
  <c r="I78" i="14"/>
  <c r="G11" i="14"/>
  <c r="I11" i="14"/>
  <c r="D13" i="14"/>
  <c r="D14" i="14"/>
  <c r="G12" i="14"/>
  <c r="I12" i="14"/>
  <c r="I13" i="14"/>
  <c r="G13" i="14"/>
  <c r="D15" i="14"/>
  <c r="G14" i="14"/>
  <c r="I14" i="14"/>
  <c r="D16" i="14"/>
  <c r="I15" i="14"/>
  <c r="G15" i="14"/>
  <c r="K14" i="13" l="1"/>
  <c r="BG75" i="15"/>
  <c r="BH75" i="15" s="1"/>
  <c r="BI75" i="15" s="1"/>
  <c r="AY75" i="15"/>
  <c r="AZ75" i="15" s="1"/>
  <c r="BR75" i="15" s="1"/>
  <c r="I14" i="13"/>
  <c r="G80" i="29"/>
  <c r="BD78" i="15" a="1"/>
  <c r="BD78" i="15" s="1"/>
  <c r="BG78" i="15" s="1"/>
  <c r="BH78" i="15" s="1"/>
  <c r="BI78" i="15" s="1"/>
  <c r="I80" i="29"/>
  <c r="CD5" i="31"/>
  <c r="CC6" i="31"/>
  <c r="G14" i="13"/>
  <c r="H14" i="13" s="1"/>
  <c r="J14" i="13" s="1"/>
  <c r="M14" i="13" s="1"/>
  <c r="AO75" i="15"/>
  <c r="BH7" i="15"/>
  <c r="BI7" i="15" s="1"/>
  <c r="AI79" i="15"/>
  <c r="G81" i="29"/>
  <c r="C22" i="13"/>
  <c r="BH12" i="15"/>
  <c r="BI12" i="15" s="1"/>
  <c r="I81" i="29"/>
  <c r="BT90" i="15"/>
  <c r="BU90" i="15"/>
  <c r="BV90" i="15"/>
  <c r="BV89" i="15"/>
  <c r="BT89" i="15"/>
  <c r="BU89" i="15"/>
  <c r="BU88" i="15"/>
  <c r="BV88" i="15"/>
  <c r="BT88" i="15"/>
  <c r="BU87" i="15"/>
  <c r="BV87" i="15"/>
  <c r="BT87" i="15"/>
  <c r="BU86" i="15"/>
  <c r="BV86" i="15"/>
  <c r="BT86" i="15"/>
  <c r="BV85" i="15"/>
  <c r="BU85" i="15"/>
  <c r="BT85" i="15"/>
  <c r="BU84" i="15"/>
  <c r="BV84" i="15"/>
  <c r="BT84" i="15"/>
  <c r="BT83" i="15"/>
  <c r="BU83" i="15"/>
  <c r="BV83" i="15"/>
  <c r="BT82" i="15"/>
  <c r="BU82" i="15"/>
  <c r="BV82" i="15"/>
  <c r="BT81" i="15"/>
  <c r="BV81" i="15"/>
  <c r="BU81" i="15"/>
  <c r="BV80" i="15"/>
  <c r="BT80" i="15"/>
  <c r="BU80" i="15"/>
  <c r="BU79" i="15"/>
  <c r="BV79" i="15"/>
  <c r="BT79" i="15"/>
  <c r="BU78" i="15"/>
  <c r="BV78" i="15"/>
  <c r="BT78" i="15"/>
  <c r="BT77" i="15"/>
  <c r="BU77" i="15"/>
  <c r="BV77" i="15"/>
  <c r="BT76" i="15"/>
  <c r="BV76" i="15"/>
  <c r="BU76" i="15"/>
  <c r="BV75" i="15"/>
  <c r="BU75" i="15"/>
  <c r="BT75" i="15"/>
  <c r="BT74" i="15"/>
  <c r="BU74" i="15"/>
  <c r="BV74" i="15"/>
  <c r="BT73" i="15"/>
  <c r="BV73" i="15"/>
  <c r="BU73" i="15"/>
  <c r="BT72" i="15"/>
  <c r="BU72" i="15"/>
  <c r="BV72" i="15"/>
  <c r="BV71" i="15"/>
  <c r="BT71" i="15"/>
  <c r="BU71" i="15"/>
  <c r="BU70" i="15"/>
  <c r="BT70" i="15"/>
  <c r="BV70" i="15"/>
  <c r="BV69" i="15"/>
  <c r="BT69" i="15"/>
  <c r="BU69" i="15"/>
  <c r="BT68" i="15"/>
  <c r="BU68" i="15"/>
  <c r="BV68" i="15"/>
  <c r="BU67" i="15"/>
  <c r="BT67" i="15"/>
  <c r="BV67" i="15"/>
  <c r="BU66" i="15"/>
  <c r="BT66" i="15"/>
  <c r="BV66" i="15"/>
  <c r="BU65" i="15"/>
  <c r="BT65" i="15"/>
  <c r="BV65" i="15"/>
  <c r="BV64" i="15"/>
  <c r="BT64" i="15"/>
  <c r="BU64" i="15"/>
  <c r="BU63" i="15"/>
  <c r="BV63" i="15"/>
  <c r="BT63" i="15"/>
  <c r="BU62" i="15"/>
  <c r="BV62" i="15"/>
  <c r="BT62" i="15"/>
  <c r="BV61" i="15"/>
  <c r="BU61" i="15"/>
  <c r="BT61" i="15"/>
  <c r="BT60" i="15"/>
  <c r="BV60" i="15"/>
  <c r="BU60" i="15"/>
  <c r="BU59" i="15"/>
  <c r="BT59" i="15"/>
  <c r="BV59" i="15"/>
  <c r="BT58" i="15"/>
  <c r="BV58" i="15"/>
  <c r="BU58" i="15"/>
  <c r="BU57" i="15"/>
  <c r="BV57" i="15"/>
  <c r="BT57" i="15"/>
  <c r="BV56" i="15"/>
  <c r="BU56" i="15"/>
  <c r="BT56" i="15"/>
  <c r="BT55" i="15"/>
  <c r="BU55" i="15"/>
  <c r="BV55" i="15"/>
  <c r="BV54" i="15"/>
  <c r="BT54" i="15"/>
  <c r="BU54" i="15"/>
  <c r="BT53" i="15"/>
  <c r="BU53" i="15"/>
  <c r="BV53" i="15"/>
  <c r="BU52" i="15"/>
  <c r="BV52" i="15"/>
  <c r="BT52" i="15"/>
  <c r="BU51" i="15"/>
  <c r="BV51" i="15"/>
  <c r="BT51" i="15"/>
  <c r="BT50" i="15"/>
  <c r="BU50" i="15"/>
  <c r="BV50" i="15"/>
  <c r="BT49" i="15"/>
  <c r="BU49" i="15"/>
  <c r="BV49" i="15"/>
  <c r="BU48" i="15"/>
  <c r="BV48" i="15"/>
  <c r="BT48" i="15"/>
  <c r="BT47" i="15"/>
  <c r="BU47" i="15"/>
  <c r="BV47" i="15"/>
  <c r="BT46" i="15"/>
  <c r="BV46" i="15"/>
  <c r="BU46" i="15"/>
  <c r="BT45" i="15"/>
  <c r="BU45" i="15"/>
  <c r="BV45" i="15"/>
  <c r="BV44" i="15"/>
  <c r="BU44" i="15"/>
  <c r="BT44" i="15"/>
  <c r="BT43" i="15"/>
  <c r="BU43" i="15"/>
  <c r="BV43" i="15"/>
  <c r="BU42" i="15"/>
  <c r="BT42" i="15"/>
  <c r="BV42" i="15"/>
  <c r="BV41" i="15"/>
  <c r="BT41" i="15"/>
  <c r="BU41" i="15"/>
  <c r="BV40" i="15"/>
  <c r="BT40" i="15"/>
  <c r="BU40" i="15"/>
  <c r="BV39" i="15"/>
  <c r="BT39" i="15"/>
  <c r="BU39" i="15"/>
  <c r="BV38" i="15"/>
  <c r="BT38" i="15"/>
  <c r="BU38" i="15"/>
  <c r="BU37" i="15"/>
  <c r="BT37" i="15"/>
  <c r="BV37" i="15"/>
  <c r="BU36" i="15"/>
  <c r="BT36" i="15"/>
  <c r="BV36" i="15"/>
  <c r="BV35" i="15"/>
  <c r="BU35" i="15"/>
  <c r="BT35" i="15"/>
  <c r="BV34" i="15"/>
  <c r="BT34" i="15"/>
  <c r="BU34" i="15"/>
  <c r="BV33" i="15"/>
  <c r="BT33" i="15"/>
  <c r="BU33" i="15"/>
  <c r="BT32" i="15"/>
  <c r="BU32" i="15"/>
  <c r="BV32" i="15"/>
  <c r="BU31" i="15"/>
  <c r="BT31" i="15"/>
  <c r="BV31" i="15"/>
  <c r="BV30" i="15"/>
  <c r="BU30" i="15"/>
  <c r="BT30" i="15"/>
  <c r="BT29" i="15"/>
  <c r="BV29" i="15"/>
  <c r="BU29" i="15"/>
  <c r="BT28" i="15"/>
  <c r="BV28" i="15"/>
  <c r="BU28" i="15"/>
  <c r="BV27" i="15"/>
  <c r="BU27" i="15"/>
  <c r="BT27" i="15"/>
  <c r="BV26" i="15"/>
  <c r="BU26" i="15"/>
  <c r="BT26" i="15"/>
  <c r="BU25" i="15"/>
  <c r="BT25" i="15"/>
  <c r="BV25" i="15"/>
  <c r="BU24" i="15"/>
  <c r="BV24" i="15"/>
  <c r="BT24" i="15"/>
  <c r="BU23" i="15"/>
  <c r="BV23" i="15"/>
  <c r="BT23" i="15"/>
  <c r="BV22" i="15"/>
  <c r="BU22" i="15"/>
  <c r="BT22" i="15"/>
  <c r="BV21" i="15"/>
  <c r="BU21" i="15"/>
  <c r="BT21" i="15"/>
  <c r="BU20" i="15"/>
  <c r="BV20" i="15"/>
  <c r="BT20" i="15"/>
  <c r="CQ19" i="28"/>
  <c r="CP19" i="28"/>
  <c r="BT19" i="15"/>
  <c r="BU19" i="15"/>
  <c r="BV19" i="15"/>
  <c r="CQ18" i="28"/>
  <c r="CP18" i="28"/>
  <c r="BV18" i="15"/>
  <c r="BU18" i="15"/>
  <c r="BT18" i="15"/>
  <c r="CQ17" i="28"/>
  <c r="CP17" i="28"/>
  <c r="BU17" i="15"/>
  <c r="BV17" i="15"/>
  <c r="BT17" i="15"/>
  <c r="J15" i="14"/>
  <c r="H15" i="14"/>
  <c r="F45" i="32"/>
  <c r="G45" i="32"/>
  <c r="H45" i="32" s="1"/>
  <c r="CP16" i="28"/>
  <c r="CQ16" i="28"/>
  <c r="BU16" i="15"/>
  <c r="BV16" i="15"/>
  <c r="BT16" i="15"/>
  <c r="H14" i="14"/>
  <c r="J14" i="14"/>
  <c r="F16" i="14"/>
  <c r="F44" i="32"/>
  <c r="G44" i="32"/>
  <c r="H44" i="32" s="1"/>
  <c r="CP15" i="28"/>
  <c r="CQ15" i="28"/>
  <c r="BU15" i="15"/>
  <c r="BT15" i="15"/>
  <c r="BV15" i="15"/>
  <c r="J13" i="14"/>
  <c r="F15" i="14"/>
  <c r="H13" i="14"/>
  <c r="K15" i="25"/>
  <c r="N15" i="25"/>
  <c r="G43" i="32"/>
  <c r="H43" i="32" s="1"/>
  <c r="F43" i="32"/>
  <c r="CP14" i="28"/>
  <c r="CQ14" i="28"/>
  <c r="F14" i="14"/>
  <c r="H12" i="14"/>
  <c r="J12" i="14"/>
  <c r="H78" i="14"/>
  <c r="J78" i="14"/>
  <c r="K14" i="25"/>
  <c r="N14" i="25"/>
  <c r="F42" i="32"/>
  <c r="G42" i="32"/>
  <c r="H42" i="32" s="1"/>
  <c r="CQ13" i="28"/>
  <c r="CP13" i="28"/>
  <c r="F30" i="32"/>
  <c r="G30" i="32"/>
  <c r="H30" i="32" s="1"/>
  <c r="F30" i="24"/>
  <c r="G30" i="24"/>
  <c r="H30" i="24" s="1"/>
  <c r="H11" i="14"/>
  <c r="J11" i="14"/>
  <c r="F13" i="14"/>
  <c r="F79" i="14"/>
  <c r="K13" i="25"/>
  <c r="N13" i="25"/>
  <c r="F41" i="32"/>
  <c r="G41" i="32"/>
  <c r="H41" i="32" s="1"/>
  <c r="G30" i="18"/>
  <c r="H30" i="18" s="1"/>
  <c r="F30" i="18"/>
  <c r="CQ12" i="28"/>
  <c r="CP12" i="28"/>
  <c r="F29" i="32"/>
  <c r="G29" i="32"/>
  <c r="H29" i="32" s="1"/>
  <c r="F29" i="24"/>
  <c r="G29" i="24"/>
  <c r="H29" i="24" s="1"/>
  <c r="BU12" i="15"/>
  <c r="J10" i="14"/>
  <c r="H10" i="14"/>
  <c r="F12" i="14"/>
  <c r="H76" i="14"/>
  <c r="J76" i="14"/>
  <c r="F78" i="14"/>
  <c r="N12" i="25"/>
  <c r="K12" i="25"/>
  <c r="F40" i="32"/>
  <c r="G40" i="32"/>
  <c r="H40" i="32" s="1"/>
  <c r="F29" i="18"/>
  <c r="G29" i="18"/>
  <c r="H29" i="18" s="1"/>
  <c r="H99" i="14"/>
  <c r="J99" i="14"/>
  <c r="CP11" i="28"/>
  <c r="CQ11" i="28"/>
  <c r="F28" i="32"/>
  <c r="G28" i="32"/>
  <c r="H28" i="32" s="1"/>
  <c r="F37" i="18"/>
  <c r="G28" i="24"/>
  <c r="H28" i="24" s="1"/>
  <c r="F28" i="24"/>
  <c r="H9" i="14"/>
  <c r="J9" i="14"/>
  <c r="F11" i="14"/>
  <c r="F77" i="14"/>
  <c r="N11" i="25"/>
  <c r="K11" i="25"/>
  <c r="H92" i="14"/>
  <c r="J92" i="14"/>
  <c r="F39" i="32"/>
  <c r="G39" i="32"/>
  <c r="H39" i="32" s="1"/>
  <c r="F28" i="18"/>
  <c r="G28" i="18"/>
  <c r="H28" i="18" s="1"/>
  <c r="J98" i="14"/>
  <c r="H98" i="14"/>
  <c r="F100" i="14"/>
  <c r="CP10" i="28"/>
  <c r="CQ10" i="28"/>
  <c r="F37" i="24"/>
  <c r="F27" i="32"/>
  <c r="G27" i="32"/>
  <c r="H27" i="32" s="1"/>
  <c r="F36" i="18"/>
  <c r="G27" i="24"/>
  <c r="H27" i="24" s="1"/>
  <c r="F27" i="24"/>
  <c r="F10" i="14"/>
  <c r="H8" i="14"/>
  <c r="J8" i="14"/>
  <c r="H74" i="14"/>
  <c r="J74" i="14"/>
  <c r="F76" i="14"/>
  <c r="J85" i="14"/>
  <c r="H85" i="14"/>
  <c r="N10" i="25"/>
  <c r="K10" i="25"/>
  <c r="J91" i="14"/>
  <c r="F93" i="14"/>
  <c r="H91" i="14"/>
  <c r="F38" i="32"/>
  <c r="G38" i="32"/>
  <c r="H38" i="32" s="1"/>
  <c r="F27" i="18"/>
  <c r="G27" i="18"/>
  <c r="H27" i="18" s="1"/>
  <c r="H97" i="14"/>
  <c r="F99" i="14"/>
  <c r="J97" i="14"/>
  <c r="CP9" i="28"/>
  <c r="CQ9" i="28"/>
  <c r="F36" i="24"/>
  <c r="F26" i="32"/>
  <c r="G26" i="32"/>
  <c r="H26" i="32" s="1"/>
  <c r="F35" i="18"/>
  <c r="G35" i="18"/>
  <c r="H35" i="18" s="1"/>
  <c r="G26" i="24"/>
  <c r="H26" i="24" s="1"/>
  <c r="F26" i="24"/>
  <c r="F9" i="14"/>
  <c r="J7" i="14"/>
  <c r="H7" i="14"/>
  <c r="H73" i="14"/>
  <c r="F75" i="14"/>
  <c r="J73" i="14"/>
  <c r="H20" i="14"/>
  <c r="J20" i="14"/>
  <c r="H84" i="14"/>
  <c r="J84" i="14"/>
  <c r="F86" i="14"/>
  <c r="G18" i="18"/>
  <c r="H18" i="18" s="1"/>
  <c r="F18" i="18"/>
  <c r="N9" i="25"/>
  <c r="K9" i="25"/>
  <c r="G17" i="32"/>
  <c r="H17" i="32" s="1"/>
  <c r="F17" i="32"/>
  <c r="H90" i="14"/>
  <c r="J90" i="14"/>
  <c r="F92" i="14"/>
  <c r="F18" i="24"/>
  <c r="G18" i="24"/>
  <c r="H18" i="24" s="1"/>
  <c r="F37" i="32"/>
  <c r="G37" i="32"/>
  <c r="H37" i="32" s="1"/>
  <c r="F12" i="32"/>
  <c r="G12" i="32"/>
  <c r="H12" i="32" s="1"/>
  <c r="G26" i="18"/>
  <c r="H26" i="18" s="1"/>
  <c r="F26" i="18"/>
  <c r="F98" i="14"/>
  <c r="J96" i="14"/>
  <c r="H96" i="14"/>
  <c r="H67" i="14"/>
  <c r="J67" i="14"/>
  <c r="F12" i="16"/>
  <c r="G12" i="16"/>
  <c r="CQ8" i="28"/>
  <c r="CP8" i="28"/>
  <c r="F35" i="24"/>
  <c r="G25" i="32"/>
  <c r="H25" i="32" s="1"/>
  <c r="F25" i="32"/>
  <c r="G34" i="18"/>
  <c r="H34" i="18" s="1"/>
  <c r="F34" i="18"/>
  <c r="G25" i="24"/>
  <c r="H25" i="24" s="1"/>
  <c r="F25" i="24"/>
  <c r="G21" i="32"/>
  <c r="H21" i="32" s="1"/>
  <c r="F21" i="32"/>
  <c r="F8" i="14"/>
  <c r="H120" i="14"/>
  <c r="F74" i="14"/>
  <c r="H72" i="14"/>
  <c r="H119" i="14"/>
  <c r="F21" i="14"/>
  <c r="J19" i="14"/>
  <c r="H19" i="14"/>
  <c r="F85" i="14"/>
  <c r="J83" i="14"/>
  <c r="H83" i="14"/>
  <c r="F17" i="18"/>
  <c r="G17" i="18"/>
  <c r="H17" i="18" s="1"/>
  <c r="G10" i="28"/>
  <c r="CJ10" i="28" s="1"/>
  <c r="CK10" i="28" s="1"/>
  <c r="G16" i="32"/>
  <c r="H16" i="32" s="1"/>
  <c r="F16" i="32"/>
  <c r="H89" i="14"/>
  <c r="F91" i="14"/>
  <c r="J89" i="14"/>
  <c r="G17" i="24"/>
  <c r="H17" i="24" s="1"/>
  <c r="F17" i="24"/>
  <c r="J114" i="14"/>
  <c r="G36" i="32"/>
  <c r="H36" i="32" s="1"/>
  <c r="F36" i="32"/>
  <c r="G21" i="24"/>
  <c r="H21" i="24" s="1"/>
  <c r="F21" i="24"/>
  <c r="G11" i="32"/>
  <c r="H11" i="32" s="1"/>
  <c r="F11" i="32"/>
  <c r="F25" i="18"/>
  <c r="G25" i="18"/>
  <c r="H25" i="18" s="1"/>
  <c r="F97" i="14"/>
  <c r="F68" i="14"/>
  <c r="J113" i="14"/>
  <c r="G11" i="16"/>
  <c r="F11" i="16"/>
  <c r="CQ7" i="28"/>
  <c r="G34" i="24"/>
  <c r="H34" i="24" s="1"/>
  <c r="F34" i="24"/>
  <c r="F24" i="32"/>
  <c r="G24" i="32"/>
  <c r="H24" i="32" s="1"/>
  <c r="F33" i="18"/>
  <c r="G33" i="18"/>
  <c r="H33" i="18" s="1"/>
  <c r="F11" i="24"/>
  <c r="G11" i="24"/>
  <c r="H11" i="24" s="1"/>
  <c r="G24" i="24"/>
  <c r="H24" i="24" s="1"/>
  <c r="F24" i="24"/>
  <c r="G20" i="32"/>
  <c r="H20" i="32" s="1"/>
  <c r="F20" i="32"/>
  <c r="F7" i="14"/>
  <c r="J72" i="14"/>
  <c r="J120" i="14"/>
  <c r="F121" i="14"/>
  <c r="J118" i="14"/>
  <c r="F73" i="14"/>
  <c r="BQ46" i="15"/>
  <c r="F8" i="25"/>
  <c r="J119" i="14"/>
  <c r="F120" i="14"/>
  <c r="J103" i="14"/>
  <c r="H114" i="14"/>
  <c r="H103" i="14"/>
  <c r="F104" i="14"/>
  <c r="F103" i="14"/>
  <c r="F72" i="14"/>
  <c r="F8" i="32"/>
  <c r="G8" i="32"/>
  <c r="H8" i="32" s="1"/>
  <c r="F20" i="14"/>
  <c r="H118" i="14"/>
  <c r="F119" i="14"/>
  <c r="F118" i="14"/>
  <c r="F84" i="14"/>
  <c r="G16" i="18"/>
  <c r="G9" i="28"/>
  <c r="CJ9" i="28" s="1"/>
  <c r="CK9" i="28" s="1"/>
  <c r="H66" i="14"/>
  <c r="K7" i="25"/>
  <c r="G15" i="32"/>
  <c r="H15" i="32" s="1"/>
  <c r="F15" i="32"/>
  <c r="F90" i="14"/>
  <c r="G16" i="24"/>
  <c r="F115" i="14"/>
  <c r="F35" i="32"/>
  <c r="G35" i="32"/>
  <c r="H35" i="32" s="1"/>
  <c r="G20" i="24"/>
  <c r="F10" i="32"/>
  <c r="G10" i="32"/>
  <c r="H10" i="32" s="1"/>
  <c r="G8" i="18"/>
  <c r="H8" i="18" s="1"/>
  <c r="F8" i="18"/>
  <c r="J66" i="14"/>
  <c r="F24" i="18"/>
  <c r="G24" i="18"/>
  <c r="H24" i="18" s="1"/>
  <c r="F96" i="14"/>
  <c r="G14" i="18"/>
  <c r="H14" i="18" s="1"/>
  <c r="F14" i="18"/>
  <c r="J93" i="14"/>
  <c r="G8" i="24"/>
  <c r="H8" i="24" s="1"/>
  <c r="F8" i="24"/>
  <c r="G8" i="28"/>
  <c r="CJ8" i="28" s="1"/>
  <c r="CK8" i="28" s="1"/>
  <c r="G21" i="18"/>
  <c r="H21" i="18" s="1"/>
  <c r="F21" i="18"/>
  <c r="G7" i="32"/>
  <c r="H7" i="32" s="1"/>
  <c r="F7" i="32"/>
  <c r="F67" i="14"/>
  <c r="H113" i="14"/>
  <c r="F114" i="14"/>
  <c r="F10" i="16"/>
  <c r="G10" i="16"/>
  <c r="F33" i="24"/>
  <c r="G33" i="24"/>
  <c r="H33" i="24" s="1"/>
  <c r="G7" i="18"/>
  <c r="H7" i="18" s="1"/>
  <c r="F7" i="18"/>
  <c r="F15" i="25"/>
  <c r="F19" i="14"/>
  <c r="F66" i="14"/>
  <c r="F9" i="16"/>
  <c r="G9" i="16"/>
  <c r="G7" i="28"/>
  <c r="CJ7" i="28" s="1"/>
  <c r="CK7" i="28" s="1"/>
  <c r="H86" i="14"/>
  <c r="F23" i="32"/>
  <c r="G23" i="32"/>
  <c r="H23" i="32" s="1"/>
  <c r="G20" i="18"/>
  <c r="H115" i="14"/>
  <c r="G13" i="28"/>
  <c r="CJ13" i="28" s="1"/>
  <c r="CK13" i="28" s="1"/>
  <c r="L30" i="18" a="1"/>
  <c r="L30" i="18" s="1"/>
  <c r="K29" i="24" a="1"/>
  <c r="K29" i="24" s="1"/>
  <c r="K35" i="24" s="1"/>
  <c r="L29" i="18" a="1"/>
  <c r="L29" i="18" s="1"/>
  <c r="M29" i="18" a="1"/>
  <c r="M29" i="18" s="1"/>
  <c r="N30" i="18" a="1"/>
  <c r="N30" i="18" s="1"/>
  <c r="K30" i="24" a="1"/>
  <c r="K30" i="24" s="1"/>
  <c r="K36" i="24" s="1"/>
  <c r="M29" i="24" a="1"/>
  <c r="M29" i="24" s="1"/>
  <c r="M35" i="24" s="1"/>
  <c r="L29" i="24" a="1"/>
  <c r="L29" i="24" s="1"/>
  <c r="L35" i="24" s="1"/>
  <c r="K29" i="18" a="1"/>
  <c r="K29" i="18" s="1"/>
  <c r="N29" i="24" a="1"/>
  <c r="N29" i="24" s="1"/>
  <c r="N35" i="24" s="1"/>
  <c r="K30" i="18" a="1"/>
  <c r="K30" i="18" s="1"/>
  <c r="M30" i="18" a="1"/>
  <c r="M30" i="18" s="1"/>
  <c r="M30" i="24" a="1"/>
  <c r="M30" i="24" s="1"/>
  <c r="M36" i="24" s="1"/>
  <c r="N29" i="18" a="1"/>
  <c r="N29" i="18" s="1"/>
  <c r="N30" i="24" a="1"/>
  <c r="N30" i="24" s="1"/>
  <c r="N36" i="24" s="1"/>
  <c r="L30" i="24" a="1"/>
  <c r="L30" i="24" s="1"/>
  <c r="L36" i="24" s="1"/>
  <c r="G32" i="18"/>
  <c r="N6" i="25"/>
  <c r="F7" i="25"/>
  <c r="F89" i="14"/>
  <c r="H93" i="14"/>
  <c r="J16" i="14"/>
  <c r="G10" i="24"/>
  <c r="J68" i="14"/>
  <c r="G6" i="32"/>
  <c r="H6" i="32" s="1"/>
  <c r="F6" i="32"/>
  <c r="G23" i="24"/>
  <c r="G19" i="32"/>
  <c r="H19" i="32" s="1"/>
  <c r="F19" i="32"/>
  <c r="H121" i="14"/>
  <c r="H82" i="14"/>
  <c r="G7" i="24"/>
  <c r="H7" i="24" s="1"/>
  <c r="F7" i="24"/>
  <c r="F113" i="14"/>
  <c r="H68" i="14"/>
  <c r="H58" i="14"/>
  <c r="J121" i="14"/>
  <c r="J115" i="14"/>
  <c r="H100" i="14"/>
  <c r="H16" i="14"/>
  <c r="G8" i="16"/>
  <c r="H8" i="16" s="1"/>
  <c r="J104" i="14"/>
  <c r="J82" i="14"/>
  <c r="G11" i="18"/>
  <c r="H11" i="18" s="1"/>
  <c r="F11" i="18"/>
  <c r="F83" i="14"/>
  <c r="F82" i="14"/>
  <c r="F14" i="24"/>
  <c r="G14" i="24"/>
  <c r="H14" i="24" s="1"/>
  <c r="G32" i="24"/>
  <c r="J21" i="14"/>
  <c r="G13" i="24"/>
  <c r="H110" i="14"/>
  <c r="G10" i="18"/>
  <c r="G6" i="24"/>
  <c r="G13" i="18"/>
  <c r="CC19" i="28"/>
  <c r="J58" i="14"/>
  <c r="J110" i="14"/>
  <c r="H79" i="14"/>
  <c r="J63" i="14"/>
  <c r="H63" i="14"/>
  <c r="J79" i="14"/>
  <c r="J86" i="14"/>
  <c r="H21" i="14"/>
  <c r="G6" i="18"/>
  <c r="G23" i="18"/>
  <c r="H104" i="14"/>
  <c r="J100" i="14"/>
  <c r="BG79" i="15"/>
  <c r="BH79" i="15" s="1"/>
  <c r="BI79" i="15" s="1"/>
  <c r="E8" i="13"/>
  <c r="J36" i="18"/>
  <c r="G36" i="18" s="1"/>
  <c r="H36" i="18" s="1"/>
  <c r="BR78" i="15"/>
  <c r="L15" i="13"/>
  <c r="L16" i="13" s="1"/>
  <c r="AO78" i="15"/>
  <c r="CB84" i="31"/>
  <c r="CE84" i="31"/>
  <c r="CF84" i="31" s="1"/>
  <c r="CG84" i="31" s="1"/>
  <c r="D9" i="13"/>
  <c r="J35" i="24"/>
  <c r="CE101" i="31"/>
  <c r="CF101" i="31" s="1"/>
  <c r="CG101" i="31" s="1"/>
  <c r="CB101" i="31"/>
  <c r="CE85" i="31"/>
  <c r="CF85" i="31" s="1"/>
  <c r="CG85" i="31" s="1"/>
  <c r="CE93" i="31"/>
  <c r="CF93" i="31" s="1"/>
  <c r="CG93" i="31" s="1"/>
  <c r="CE44" i="31"/>
  <c r="CF44" i="31" s="1"/>
  <c r="CG44" i="31" s="1"/>
  <c r="CB44" i="31"/>
  <c r="CE136" i="31"/>
  <c r="CF136" i="31" s="1"/>
  <c r="CG136" i="31" s="1"/>
  <c r="CE131" i="31"/>
  <c r="CF131" i="31" s="1"/>
  <c r="CG131" i="31" s="1"/>
  <c r="CE121" i="31"/>
  <c r="CF121" i="31" s="1"/>
  <c r="CG121" i="31" s="1"/>
  <c r="I116" i="14"/>
  <c r="J116" i="14" s="1"/>
  <c r="G116" i="14"/>
  <c r="H116" i="14" s="1"/>
  <c r="BH37" i="15"/>
  <c r="BI37" i="15" s="1"/>
  <c r="BH88" i="15"/>
  <c r="BI88" i="15" s="1"/>
  <c r="BH10" i="15"/>
  <c r="BI10" i="15" s="1"/>
  <c r="BH38" i="15"/>
  <c r="BI38" i="15" s="1"/>
  <c r="BH8" i="15"/>
  <c r="BI8" i="15" s="1"/>
  <c r="BH33" i="15"/>
  <c r="BI33" i="15" s="1"/>
  <c r="BH29" i="15"/>
  <c r="BI29" i="15" s="1"/>
  <c r="AY13" i="15"/>
  <c r="AZ13" i="15" s="1"/>
  <c r="BH22" i="15"/>
  <c r="BI22" i="15" s="1"/>
  <c r="AO41" i="15"/>
  <c r="AO30" i="15"/>
  <c r="AY30" i="15"/>
  <c r="AZ30" i="15" s="1"/>
  <c r="BR13" i="15"/>
  <c r="AY8" i="15"/>
  <c r="AZ8" i="15" s="1"/>
  <c r="BJ75" i="15"/>
  <c r="BJ74" i="15" s="1"/>
  <c r="BS75" i="15"/>
  <c r="BS74" i="15" s="1"/>
  <c r="CD5" i="28"/>
  <c r="BC17" i="28"/>
  <c r="BR14" i="28"/>
  <c r="BR13" i="28" s="1"/>
  <c r="BJ83" i="15"/>
  <c r="BC81" i="15"/>
  <c r="BC71" i="15"/>
  <c r="BB58" i="15"/>
  <c r="BB37" i="15"/>
  <c r="BB38" i="15" s="1"/>
  <c r="BB39" i="15" s="1"/>
  <c r="BC31" i="15"/>
  <c r="BC30" i="15" s="1"/>
  <c r="BC29" i="15" s="1"/>
  <c r="BC28" i="15" s="1"/>
  <c r="BE6" i="28"/>
  <c r="BB6" i="28"/>
  <c r="D68" i="15"/>
  <c r="BS88" i="15"/>
  <c r="BP29" i="15"/>
  <c r="BP28" i="15" s="1"/>
  <c r="BP27" i="15" s="1"/>
  <c r="BV14" i="28"/>
  <c r="BY16" i="28"/>
  <c r="D38" i="15"/>
  <c r="D7" i="15"/>
  <c r="BG14" i="28"/>
  <c r="D24" i="14"/>
  <c r="AQ25" i="10"/>
  <c r="N9" i="10"/>
  <c r="CB5" i="28"/>
  <c r="BY14" i="28"/>
  <c r="BB23" i="15"/>
  <c r="BB24" i="15" s="1"/>
  <c r="BM7" i="28"/>
  <c r="AP31" i="15"/>
  <c r="BV7" i="28"/>
  <c r="BM69" i="15"/>
  <c r="BM68" i="15" s="1"/>
  <c r="BS70" i="15"/>
  <c r="BS69" i="15" s="1"/>
  <c r="BS68" i="15" s="1"/>
  <c r="BS67" i="15" s="1"/>
  <c r="BS66" i="15" s="1"/>
  <c r="BJ14" i="15"/>
  <c r="BP89" i="15"/>
  <c r="CD18" i="28"/>
  <c r="BC44" i="15"/>
  <c r="BM17" i="15"/>
  <c r="BM16" i="15" s="1"/>
  <c r="D18" i="15"/>
  <c r="BJ64" i="15"/>
  <c r="BJ63" i="15" s="1"/>
  <c r="BJ62" i="15" s="1"/>
  <c r="BJ61" i="15" s="1"/>
  <c r="BJ60" i="15" s="1"/>
  <c r="BJ59" i="15" s="1"/>
  <c r="BJ58" i="15" s="1"/>
  <c r="AP83" i="15"/>
  <c r="AP82" i="15" s="1"/>
  <c r="AP81" i="15" s="1"/>
  <c r="BJ50" i="15"/>
  <c r="AP12" i="15"/>
  <c r="AP11" i="15" s="1"/>
  <c r="AP10" i="15" s="1"/>
  <c r="M14" i="25"/>
  <c r="M13" i="25" s="1"/>
  <c r="BN8" i="28"/>
  <c r="BA25" i="10"/>
  <c r="AO9" i="10"/>
  <c r="I29" i="24"/>
  <c r="I8" i="24"/>
  <c r="AU25" i="10"/>
  <c r="N18" i="10"/>
  <c r="I14" i="24"/>
  <c r="AQ18" i="10"/>
  <c r="AI9" i="10"/>
  <c r="AC25" i="10"/>
  <c r="W9" i="10"/>
  <c r="Q18" i="10"/>
  <c r="M28" i="10"/>
  <c r="AP48" i="15"/>
  <c r="BS11" i="28"/>
  <c r="BO16" i="28"/>
  <c r="BO15" i="28" s="1"/>
  <c r="BO14" i="28" s="1"/>
  <c r="CO11" i="28"/>
  <c r="BJ70" i="15"/>
  <c r="AY8" i="28"/>
  <c r="AP63" i="15"/>
  <c r="AP62" i="15" s="1"/>
  <c r="D61" i="14"/>
  <c r="D52" i="15"/>
  <c r="BG7" i="28"/>
  <c r="BI17" i="28"/>
  <c r="BI16" i="28" s="1"/>
  <c r="I5" i="25"/>
  <c r="BC49" i="15"/>
  <c r="BM14" i="15"/>
  <c r="CO8" i="28"/>
  <c r="CO7" i="28" s="1"/>
  <c r="CO6" i="28" s="1"/>
  <c r="CO5" i="28" s="1"/>
  <c r="BP11" i="15"/>
  <c r="D20" i="26"/>
  <c r="BP64" i="15"/>
  <c r="BD16" i="28"/>
  <c r="D88" i="15"/>
  <c r="AP75" i="15"/>
  <c r="AP74" i="15" s="1"/>
  <c r="AY9" i="10"/>
  <c r="R25" i="10"/>
  <c r="K14" i="10"/>
  <c r="I17" i="32"/>
  <c r="I11" i="32"/>
  <c r="AS25" i="10"/>
  <c r="N14" i="10"/>
  <c r="I29" i="18"/>
  <c r="I8" i="32"/>
  <c r="BA9" i="10"/>
  <c r="AO25" i="10"/>
  <c r="AH25" i="10"/>
  <c r="AB18" i="10"/>
  <c r="V9" i="10"/>
  <c r="P19" i="10"/>
  <c r="L10" i="10"/>
  <c r="AR18" i="10"/>
  <c r="AJ18" i="10"/>
  <c r="AD18" i="10"/>
  <c r="X18" i="10"/>
  <c r="R19" i="10"/>
  <c r="I27" i="18"/>
  <c r="I21" i="18"/>
  <c r="AX25" i="10"/>
  <c r="AM9" i="10"/>
  <c r="AG9" i="10"/>
  <c r="AA9" i="10"/>
  <c r="U18" i="10"/>
  <c r="I45" i="32"/>
  <c r="I29" i="32"/>
  <c r="H28" i="10"/>
  <c r="AX18" i="10"/>
  <c r="R9" i="10"/>
  <c r="I30" i="32"/>
  <c r="I20" i="32"/>
  <c r="O18" i="10"/>
  <c r="I33" i="18"/>
  <c r="AW25" i="10"/>
  <c r="AF25" i="10"/>
  <c r="Z25" i="10"/>
  <c r="I19" i="32"/>
  <c r="AN25" i="10"/>
  <c r="V25" i="10"/>
  <c r="J14" i="10"/>
  <c r="AT9" i="10"/>
  <c r="AE25" i="10"/>
  <c r="S18" i="10"/>
  <c r="I21" i="32"/>
  <c r="P18" i="10"/>
  <c r="I12" i="32"/>
  <c r="BM83" i="15"/>
  <c r="BC87" i="15"/>
  <c r="BD9" i="28"/>
  <c r="BM32" i="15"/>
  <c r="BB80" i="15"/>
  <c r="BB81" i="15" s="1"/>
  <c r="BB82" i="15" s="1"/>
  <c r="BB83" i="15" s="1"/>
  <c r="BB84" i="15" s="1"/>
  <c r="BV18" i="28"/>
  <c r="BS16" i="28"/>
  <c r="BQ6" i="28"/>
  <c r="BB8" i="15"/>
  <c r="BG18" i="28"/>
  <c r="BP81" i="15"/>
  <c r="BP80" i="15" s="1"/>
  <c r="D30" i="15"/>
  <c r="D31" i="15" s="1"/>
  <c r="D32" i="15" s="1"/>
  <c r="D33" i="15" s="1"/>
  <c r="M6" i="25"/>
  <c r="M5" i="25" s="1"/>
  <c r="BT6" i="28"/>
  <c r="BM87" i="15"/>
  <c r="D8" i="28"/>
  <c r="BM18" i="28"/>
  <c r="BB89" i="15"/>
  <c r="BB90" i="15" s="1"/>
  <c r="BK8" i="28"/>
  <c r="D107" i="14"/>
  <c r="BD14" i="28"/>
  <c r="BP71" i="15"/>
  <c r="BJ8" i="28"/>
  <c r="BJ7" i="28" s="1"/>
  <c r="BD18" i="28"/>
  <c r="BZ8" i="28"/>
  <c r="BZ7" i="28" s="1"/>
  <c r="D78" i="15"/>
  <c r="D79" i="15" s="1"/>
  <c r="BS32" i="15"/>
  <c r="BS31" i="15" s="1"/>
  <c r="AW18" i="10"/>
  <c r="Q25" i="10"/>
  <c r="I18" i="24"/>
  <c r="I7" i="24"/>
  <c r="AQ9" i="10"/>
  <c r="M14" i="10"/>
  <c r="I28" i="32"/>
  <c r="G19" i="10"/>
  <c r="I10" i="32"/>
  <c r="AY18" i="10"/>
  <c r="AM25" i="10"/>
  <c r="AG25" i="10"/>
  <c r="AA18" i="10"/>
  <c r="U25" i="10"/>
  <c r="O19" i="10"/>
  <c r="K19" i="10"/>
  <c r="I28" i="10"/>
  <c r="I16" i="32"/>
  <c r="AP18" i="10"/>
  <c r="AI18" i="10"/>
  <c r="AC9" i="10"/>
  <c r="W25" i="10"/>
  <c r="P9" i="10"/>
  <c r="K9" i="10"/>
  <c r="I26" i="24"/>
  <c r="I33" i="24"/>
  <c r="AV9" i="10"/>
  <c r="AL9" i="10"/>
  <c r="AF9" i="10"/>
  <c r="Z18" i="10"/>
  <c r="T18" i="10"/>
  <c r="O9" i="10"/>
  <c r="J19" i="10"/>
  <c r="I25" i="32"/>
  <c r="I35" i="32"/>
  <c r="AV25" i="10"/>
  <c r="Q19" i="10"/>
  <c r="L28" i="10"/>
  <c r="H14" i="10"/>
  <c r="BP46" i="15"/>
  <c r="I36" i="18"/>
  <c r="AU9" i="10"/>
  <c r="I28" i="18"/>
  <c r="BA18" i="10"/>
  <c r="AO18" i="10"/>
  <c r="I24" i="18"/>
  <c r="AL25" i="10"/>
  <c r="T25" i="10"/>
  <c r="N25" i="10"/>
  <c r="I36" i="32"/>
  <c r="AZ18" i="10"/>
  <c r="AB25" i="10"/>
  <c r="O10" i="10"/>
  <c r="E28" i="10"/>
  <c r="AK9" i="10"/>
  <c r="Y18" i="10"/>
  <c r="CL13" i="28"/>
  <c r="I30" i="18"/>
  <c r="BY8" i="28"/>
  <c r="BY7" i="28" s="1"/>
  <c r="BC60" i="15"/>
  <c r="BC59" i="15" s="1"/>
  <c r="BU16" i="28"/>
  <c r="BU15" i="28" s="1"/>
  <c r="BU14" i="28" s="1"/>
  <c r="BX17" i="28"/>
  <c r="BL18" i="28"/>
  <c r="BA7" i="28"/>
  <c r="CA17" i="28"/>
  <c r="I14" i="25"/>
  <c r="I13" i="25" s="1"/>
  <c r="BB70" i="15"/>
  <c r="BB71" i="15" s="1"/>
  <c r="BB72" i="15" s="1"/>
  <c r="BB73" i="15" s="1"/>
  <c r="BP5" i="28"/>
  <c r="BS55" i="15"/>
  <c r="BM44" i="15"/>
  <c r="BS82" i="15"/>
  <c r="BS81" i="15" s="1"/>
  <c r="BS8" i="28"/>
  <c r="BS7" i="28" s="1"/>
  <c r="BS6" i="28" s="1"/>
  <c r="BM50" i="15"/>
  <c r="M11" i="25"/>
  <c r="D56" i="15"/>
  <c r="D57" i="15" s="1"/>
  <c r="D58" i="15" s="1"/>
  <c r="D59" i="15" s="1"/>
  <c r="D60" i="15" s="1"/>
  <c r="D61" i="15" s="1"/>
  <c r="D62" i="15" s="1"/>
  <c r="D63" i="15" s="1"/>
  <c r="BS49" i="15"/>
  <c r="BB51" i="15"/>
  <c r="BB52" i="15" s="1"/>
  <c r="BF17" i="28"/>
  <c r="BF16" i="28" s="1"/>
  <c r="BC12" i="15"/>
  <c r="AP72" i="15"/>
  <c r="AP71" i="15" s="1"/>
  <c r="AP70" i="15" s="1"/>
  <c r="AP69" i="15" s="1"/>
  <c r="AP68" i="15" s="1"/>
  <c r="BP14" i="28"/>
  <c r="BJ11" i="28"/>
  <c r="CF9" i="28"/>
  <c r="CF8" i="28" s="1"/>
  <c r="CF7" i="28" s="1"/>
  <c r="CF6" i="28" s="1"/>
  <c r="BM63" i="15"/>
  <c r="BM62" i="15" s="1"/>
  <c r="AP89" i="15"/>
  <c r="G10" i="10"/>
  <c r="H10" i="10"/>
  <c r="AH9" i="10"/>
  <c r="N19" i="10"/>
  <c r="AT25" i="10"/>
  <c r="F14" i="10"/>
  <c r="CE10" i="28"/>
  <c r="BV11" i="28"/>
  <c r="CL14" i="28"/>
  <c r="I9" i="25"/>
  <c r="I25" i="24"/>
  <c r="AS18" i="10"/>
  <c r="I41" i="32"/>
  <c r="I7" i="18"/>
  <c r="AK25" i="10"/>
  <c r="S9" i="10"/>
  <c r="J28" i="10"/>
  <c r="I8" i="18"/>
  <c r="AT18" i="10"/>
  <c r="AE9" i="10"/>
  <c r="S25" i="10"/>
  <c r="I14" i="10"/>
  <c r="AZ9" i="10"/>
  <c r="AH18" i="10"/>
  <c r="V18" i="10"/>
  <c r="L14" i="10"/>
  <c r="I24" i="32"/>
  <c r="AN9" i="10"/>
  <c r="I10" i="10"/>
  <c r="I15" i="32"/>
  <c r="K10" i="10"/>
  <c r="R10" i="10"/>
  <c r="I35" i="18"/>
  <c r="AM18" i="10"/>
  <c r="I43" i="32"/>
  <c r="AR9" i="10"/>
  <c r="AD25" i="10"/>
  <c r="R18" i="10"/>
  <c r="I19" i="10"/>
  <c r="O25" i="10"/>
  <c r="CL10" i="28"/>
  <c r="AW9" i="10"/>
  <c r="M19" i="10"/>
  <c r="Y9" i="10"/>
  <c r="I14" i="18"/>
  <c r="I38" i="32"/>
  <c r="I11" i="18"/>
  <c r="Q9" i="10"/>
  <c r="AU18" i="10"/>
  <c r="I40" i="32"/>
  <c r="AX9" i="10"/>
  <c r="U9" i="10"/>
  <c r="BJ33" i="15"/>
  <c r="AR25" i="10"/>
  <c r="K28" i="10"/>
  <c r="I34" i="24"/>
  <c r="X9" i="10"/>
  <c r="AF18" i="10"/>
  <c r="AI25" i="10"/>
  <c r="I42" i="32"/>
  <c r="AP25" i="10"/>
  <c r="I28" i="24"/>
  <c r="I44" i="32"/>
  <c r="AJ9" i="10"/>
  <c r="AA25" i="10"/>
  <c r="I26" i="18"/>
  <c r="I6" i="32"/>
  <c r="AN18" i="10"/>
  <c r="I37" i="32"/>
  <c r="AJ25" i="10"/>
  <c r="I30" i="24"/>
  <c r="AY25" i="10"/>
  <c r="I39" i="32"/>
  <c r="AP30" i="15"/>
  <c r="AE18" i="10"/>
  <c r="N28" i="10"/>
  <c r="I18" i="18"/>
  <c r="AL18" i="10"/>
  <c r="Z9" i="10"/>
  <c r="M10" i="10"/>
  <c r="I24" i="24"/>
  <c r="AP9" i="10"/>
  <c r="AC18" i="10"/>
  <c r="Q10" i="10"/>
  <c r="BS13" i="15"/>
  <c r="N10" i="10"/>
  <c r="I25" i="18"/>
  <c r="I26" i="32"/>
  <c r="H19" i="10"/>
  <c r="AD9" i="10"/>
  <c r="AK18" i="10"/>
  <c r="L19" i="10"/>
  <c r="AB9" i="10"/>
  <c r="P25" i="10"/>
  <c r="AZ25" i="10"/>
  <c r="F10" i="10"/>
  <c r="I34" i="18"/>
  <c r="I17" i="24"/>
  <c r="Y25" i="10"/>
  <c r="I11" i="24"/>
  <c r="AG18" i="10"/>
  <c r="I27" i="32"/>
  <c r="X25" i="10"/>
  <c r="I17" i="18"/>
  <c r="I7" i="32"/>
  <c r="P10" i="10"/>
  <c r="AS9" i="10"/>
  <c r="AV18" i="10"/>
  <c r="T9" i="10"/>
  <c r="BJ88" i="15"/>
  <c r="W18" i="10"/>
  <c r="I21" i="24"/>
  <c r="J10" i="10"/>
  <c r="I27" i="24"/>
  <c r="I23" i="32"/>
  <c r="BC16" i="28"/>
  <c r="D25" i="14"/>
  <c r="D62" i="14"/>
  <c r="D108" i="14"/>
  <c r="BL17" i="28"/>
  <c r="I24" i="14"/>
  <c r="G24" i="14"/>
  <c r="D26" i="14"/>
  <c r="G61" i="14"/>
  <c r="D63" i="14"/>
  <c r="I61" i="14"/>
  <c r="G107" i="14"/>
  <c r="I107" i="14"/>
  <c r="D109" i="14"/>
  <c r="D27" i="14"/>
  <c r="G25" i="14"/>
  <c r="I25" i="14"/>
  <c r="I62" i="14"/>
  <c r="G62" i="14"/>
  <c r="G108" i="14"/>
  <c r="I108" i="14"/>
  <c r="D110" i="14"/>
  <c r="G26" i="14"/>
  <c r="D28" i="14"/>
  <c r="I26" i="14"/>
  <c r="G109" i="14"/>
  <c r="I109" i="14"/>
  <c r="D29" i="14"/>
  <c r="G27" i="14"/>
  <c r="I27" i="14"/>
  <c r="G28" i="14"/>
  <c r="D30" i="14"/>
  <c r="I28" i="14"/>
  <c r="D31" i="14"/>
  <c r="I29" i="14"/>
  <c r="G29" i="14"/>
  <c r="G30" i="14"/>
  <c r="I30" i="14"/>
  <c r="D32" i="14"/>
  <c r="G31" i="14"/>
  <c r="D33" i="14"/>
  <c r="I31" i="14"/>
  <c r="I32" i="14"/>
  <c r="D34" i="14"/>
  <c r="G32" i="14"/>
  <c r="I33" i="14"/>
  <c r="G33" i="14"/>
  <c r="D35" i="14"/>
  <c r="I34" i="14"/>
  <c r="G34" i="14"/>
  <c r="D36" i="14"/>
  <c r="G35" i="14"/>
  <c r="D37" i="14"/>
  <c r="I35" i="14"/>
  <c r="G36" i="14"/>
  <c r="D38" i="14"/>
  <c r="I36" i="14"/>
  <c r="G37" i="14"/>
  <c r="D39" i="14"/>
  <c r="I37" i="14"/>
  <c r="I38" i="14"/>
  <c r="G38" i="14"/>
  <c r="D40" i="14"/>
  <c r="I39" i="14"/>
  <c r="G39" i="14"/>
  <c r="D41" i="14"/>
  <c r="D42" i="14"/>
  <c r="G40" i="14"/>
  <c r="I40" i="14"/>
  <c r="I41" i="14"/>
  <c r="D43" i="14"/>
  <c r="G41" i="14"/>
  <c r="G42" i="14"/>
  <c r="I42" i="14"/>
  <c r="D44" i="14"/>
  <c r="D45" i="14"/>
  <c r="I43" i="14"/>
  <c r="G43" i="14"/>
  <c r="G44" i="14"/>
  <c r="D46" i="14"/>
  <c r="I44" i="14"/>
  <c r="I45" i="14"/>
  <c r="G45" i="14"/>
  <c r="D47" i="14"/>
  <c r="I46" i="14"/>
  <c r="D48" i="14"/>
  <c r="G46" i="14"/>
  <c r="G47" i="14"/>
  <c r="I47" i="14"/>
  <c r="D49" i="14"/>
  <c r="G48" i="14"/>
  <c r="D50" i="14"/>
  <c r="I48" i="14"/>
  <c r="G49" i="14"/>
  <c r="D51" i="14"/>
  <c r="I49" i="14"/>
  <c r="G50" i="14"/>
  <c r="I50" i="14"/>
  <c r="D52" i="14"/>
  <c r="G51" i="14"/>
  <c r="D53" i="14"/>
  <c r="I51" i="14"/>
  <c r="D54" i="14"/>
  <c r="G52" i="14"/>
  <c r="I52" i="14"/>
  <c r="D55" i="14"/>
  <c r="G53" i="14"/>
  <c r="I53" i="14"/>
  <c r="I54" i="14"/>
  <c r="G54" i="14"/>
  <c r="D56" i="14"/>
  <c r="G55" i="14"/>
  <c r="I55" i="14"/>
  <c r="D57" i="14"/>
  <c r="D58" i="14"/>
  <c r="G56" i="14"/>
  <c r="I56" i="14"/>
  <c r="I57" i="14"/>
  <c r="G57" i="14"/>
  <c r="BV12" i="15" l="1"/>
  <c r="BT12" i="15"/>
  <c r="H57" i="14"/>
  <c r="J57" i="14"/>
  <c r="J56" i="14"/>
  <c r="H56" i="14"/>
  <c r="F58" i="14"/>
  <c r="F57" i="14"/>
  <c r="J55" i="14"/>
  <c r="H55" i="14"/>
  <c r="F56" i="14"/>
  <c r="H54" i="14"/>
  <c r="J54" i="14"/>
  <c r="J53" i="14"/>
  <c r="H53" i="14"/>
  <c r="F55" i="14"/>
  <c r="J52" i="14"/>
  <c r="H52" i="14"/>
  <c r="F54" i="14"/>
  <c r="J51" i="14"/>
  <c r="F53" i="14"/>
  <c r="H51" i="14"/>
  <c r="F52" i="14"/>
  <c r="J50" i="14"/>
  <c r="H50" i="14"/>
  <c r="J49" i="14"/>
  <c r="F51" i="14"/>
  <c r="H49" i="14"/>
  <c r="J48" i="14"/>
  <c r="F50" i="14"/>
  <c r="H48" i="14"/>
  <c r="F49" i="14"/>
  <c r="J47" i="14"/>
  <c r="H47" i="14"/>
  <c r="H46" i="14"/>
  <c r="F48" i="14"/>
  <c r="J46" i="14"/>
  <c r="F47" i="14"/>
  <c r="H45" i="14"/>
  <c r="J45" i="14"/>
  <c r="J44" i="14"/>
  <c r="F46" i="14"/>
  <c r="H44" i="14"/>
  <c r="H43" i="14"/>
  <c r="J43" i="14"/>
  <c r="F45" i="14"/>
  <c r="F44" i="14"/>
  <c r="J42" i="14"/>
  <c r="H42" i="14"/>
  <c r="H41" i="14"/>
  <c r="F43" i="14"/>
  <c r="J41" i="14"/>
  <c r="J40" i="14"/>
  <c r="H40" i="14"/>
  <c r="F42" i="14"/>
  <c r="F41" i="14"/>
  <c r="H39" i="14"/>
  <c r="J39" i="14"/>
  <c r="F40" i="14"/>
  <c r="H38" i="14"/>
  <c r="J38" i="14"/>
  <c r="J37" i="14"/>
  <c r="F39" i="14"/>
  <c r="H37" i="14"/>
  <c r="J36" i="14"/>
  <c r="F38" i="14"/>
  <c r="H36" i="14"/>
  <c r="J35" i="14"/>
  <c r="F37" i="14"/>
  <c r="H35" i="14"/>
  <c r="F36" i="14"/>
  <c r="H34" i="14"/>
  <c r="J34" i="14"/>
  <c r="F35" i="14"/>
  <c r="H33" i="14"/>
  <c r="J33" i="14"/>
  <c r="H32" i="14"/>
  <c r="F34" i="14"/>
  <c r="J32" i="14"/>
  <c r="J31" i="14"/>
  <c r="F33" i="14"/>
  <c r="H31" i="14"/>
  <c r="F32" i="14"/>
  <c r="J30" i="14"/>
  <c r="H30" i="14"/>
  <c r="H29" i="14"/>
  <c r="J29" i="14"/>
  <c r="F31" i="14"/>
  <c r="J28" i="14"/>
  <c r="F30" i="14"/>
  <c r="H28" i="14"/>
  <c r="J27" i="14"/>
  <c r="H27" i="14"/>
  <c r="F29" i="14"/>
  <c r="J109" i="14"/>
  <c r="H109" i="14"/>
  <c r="J26" i="14"/>
  <c r="F28" i="14"/>
  <c r="H26" i="14"/>
  <c r="F110" i="14"/>
  <c r="J108" i="14"/>
  <c r="H108" i="14"/>
  <c r="H62" i="14"/>
  <c r="J62" i="14"/>
  <c r="J25" i="14"/>
  <c r="H25" i="14"/>
  <c r="F27" i="14"/>
  <c r="F109" i="14"/>
  <c r="J107" i="14"/>
  <c r="H107" i="14"/>
  <c r="J61" i="14"/>
  <c r="F63" i="14"/>
  <c r="H61" i="14"/>
  <c r="F26" i="14"/>
  <c r="H24" i="14"/>
  <c r="J24" i="14"/>
  <c r="F108" i="14"/>
  <c r="F62" i="14"/>
  <c r="F25" i="14"/>
  <c r="K6" i="25"/>
  <c r="CP7" i="28"/>
  <c r="N7" i="25"/>
  <c r="K8" i="25"/>
  <c r="CC18" i="28"/>
  <c r="F107" i="14"/>
  <c r="N5" i="25"/>
  <c r="N28" i="24" a="1"/>
  <c r="N28" i="24" s="1"/>
  <c r="N34" i="24" s="1"/>
  <c r="L28" i="24" a="1"/>
  <c r="L28" i="24" s="1"/>
  <c r="L34" i="24" s="1"/>
  <c r="K28" i="24" a="1"/>
  <c r="K28" i="24" s="1"/>
  <c r="K34" i="24" s="1"/>
  <c r="M28" i="24" a="1"/>
  <c r="M28" i="24" s="1"/>
  <c r="M34" i="24" s="1"/>
  <c r="CQ5" i="28"/>
  <c r="K5" i="25"/>
  <c r="F61" i="14"/>
  <c r="CQ6" i="28"/>
  <c r="N8" i="25"/>
  <c r="BU6" i="15"/>
  <c r="BV11" i="15"/>
  <c r="F24" i="14"/>
  <c r="CC17" i="28"/>
  <c r="BQ19" i="15"/>
  <c r="BR19" i="15" s="1"/>
  <c r="CC7" i="31"/>
  <c r="CD7" i="31" s="1"/>
  <c r="CD6" i="31"/>
  <c r="G16" i="13"/>
  <c r="J7" i="32"/>
  <c r="J20" i="32"/>
  <c r="J12" i="32"/>
  <c r="J30" i="32"/>
  <c r="J6" i="32"/>
  <c r="J35" i="32"/>
  <c r="J24" i="32"/>
  <c r="J21" i="32"/>
  <c r="J25" i="32"/>
  <c r="J38" i="32"/>
  <c r="J29" i="32"/>
  <c r="J42" i="32"/>
  <c r="J45" i="32"/>
  <c r="J27" i="32"/>
  <c r="J43" i="32"/>
  <c r="J19" i="32"/>
  <c r="J36" i="32"/>
  <c r="J16" i="32"/>
  <c r="J40" i="32"/>
  <c r="J23" i="32"/>
  <c r="D26" i="10"/>
  <c r="J10" i="32"/>
  <c r="J8" i="32"/>
  <c r="J37" i="32"/>
  <c r="J39" i="32"/>
  <c r="J28" i="32"/>
  <c r="J41" i="32"/>
  <c r="D27" i="10"/>
  <c r="J15" i="32"/>
  <c r="J11" i="32"/>
  <c r="J17" i="32"/>
  <c r="J26" i="32"/>
  <c r="J44" i="32"/>
  <c r="L18" i="18"/>
  <c r="L33" i="18" s="1"/>
  <c r="L36" i="18" s="1"/>
  <c r="K10" i="16"/>
  <c r="H10" i="16"/>
  <c r="BR46" i="15"/>
  <c r="H12" i="16"/>
  <c r="K12" i="16"/>
  <c r="E9" i="13"/>
  <c r="J36" i="24"/>
  <c r="J37" i="24"/>
  <c r="G37" i="24" s="1"/>
  <c r="H37" i="24" s="1"/>
  <c r="K18" i="18"/>
  <c r="K33" i="18" s="1"/>
  <c r="K36" i="18" s="1"/>
  <c r="N18" i="18"/>
  <c r="N33" i="18" s="1"/>
  <c r="K11" i="16"/>
  <c r="H11" i="16"/>
  <c r="G35" i="24"/>
  <c r="H35" i="24" s="1"/>
  <c r="F8" i="13"/>
  <c r="J37" i="18"/>
  <c r="G37" i="18" s="1"/>
  <c r="H37" i="18" s="1"/>
  <c r="E16" i="13"/>
  <c r="H8" i="13"/>
  <c r="D17" i="10"/>
  <c r="D16" i="13"/>
  <c r="M18" i="18"/>
  <c r="M33" i="18" s="1"/>
  <c r="M35" i="18" s="1"/>
  <c r="H9" i="16"/>
  <c r="K9" i="16"/>
  <c r="K25" i="10"/>
  <c r="K18" i="10"/>
  <c r="BL16" i="28"/>
  <c r="BJ87" i="15"/>
  <c r="F19" i="10"/>
  <c r="BS48" i="15"/>
  <c r="BM43" i="15"/>
  <c r="BX16" i="28"/>
  <c r="BX15" i="28" s="1"/>
  <c r="BX14" i="28" s="1"/>
  <c r="BS30" i="15"/>
  <c r="BS29" i="15" s="1"/>
  <c r="BS28" i="15" s="1"/>
  <c r="BS27" i="15" s="1"/>
  <c r="BK7" i="28"/>
  <c r="BM31" i="15"/>
  <c r="BM13" i="15"/>
  <c r="AY7" i="28"/>
  <c r="AY6" i="28" s="1"/>
  <c r="AZ5" i="28" s="1"/>
  <c r="AP9" i="15"/>
  <c r="AP8" i="15" s="1"/>
  <c r="BC43" i="15"/>
  <c r="BM6" i="28"/>
  <c r="BM5" i="28" s="1"/>
  <c r="BS87" i="15"/>
  <c r="BC80" i="15"/>
  <c r="BS46" i="15"/>
  <c r="D14" i="10"/>
  <c r="BJ49" i="15"/>
  <c r="BP88" i="15"/>
  <c r="D69" i="15"/>
  <c r="D70" i="15" s="1"/>
  <c r="D71" i="15" s="1"/>
  <c r="BI15" i="28"/>
  <c r="AP80" i="15"/>
  <c r="D28" i="10"/>
  <c r="BO13" i="28"/>
  <c r="BO12" i="28" s="1"/>
  <c r="BO11" i="28" s="1"/>
  <c r="D8" i="15"/>
  <c r="I37" i="24"/>
  <c r="I9" i="16"/>
  <c r="BS12" i="15"/>
  <c r="AP88" i="15"/>
  <c r="AP87" i="15" s="1"/>
  <c r="D64" i="15"/>
  <c r="BS54" i="15"/>
  <c r="BU13" i="28"/>
  <c r="D80" i="15"/>
  <c r="D9" i="28"/>
  <c r="BD8" i="28"/>
  <c r="BJ13" i="15"/>
  <c r="BJ12" i="15" s="1"/>
  <c r="BR12" i="28"/>
  <c r="AP67" i="15"/>
  <c r="AP29" i="15"/>
  <c r="BM61" i="15"/>
  <c r="F28" i="10"/>
  <c r="G14" i="10"/>
  <c r="BC58" i="15"/>
  <c r="BC57" i="15" s="1"/>
  <c r="BC56" i="15" s="1"/>
  <c r="BZ6" i="28"/>
  <c r="BM86" i="15"/>
  <c r="BC86" i="15"/>
  <c r="E10" i="10"/>
  <c r="BC27" i="15"/>
  <c r="BC26" i="15" s="1"/>
  <c r="BC25" i="15" s="1"/>
  <c r="I10" i="16"/>
  <c r="BJ32" i="15"/>
  <c r="CA16" i="28"/>
  <c r="BM82" i="15"/>
  <c r="BM81" i="15" s="1"/>
  <c r="BJ57" i="15"/>
  <c r="BS19" i="15"/>
  <c r="BC15" i="28"/>
  <c r="CL9" i="28"/>
  <c r="BC11" i="15"/>
  <c r="BS5" i="28"/>
  <c r="BA6" i="28"/>
  <c r="CL12" i="28"/>
  <c r="BP70" i="15"/>
  <c r="BP69" i="15" s="1"/>
  <c r="BP68" i="15" s="1"/>
  <c r="BP79" i="15"/>
  <c r="D89" i="15"/>
  <c r="D90" i="15" s="1"/>
  <c r="BP10" i="15"/>
  <c r="BP9" i="15" s="1"/>
  <c r="BN7" i="28"/>
  <c r="BN6" i="28" s="1"/>
  <c r="D19" i="15"/>
  <c r="BM67" i="15"/>
  <c r="D39" i="15"/>
  <c r="BB59" i="15"/>
  <c r="BB60" i="15" s="1"/>
  <c r="BB61" i="15" s="1"/>
  <c r="BB62" i="15" s="1"/>
  <c r="BB63" i="15" s="1"/>
  <c r="BP19" i="15"/>
  <c r="E14" i="10"/>
  <c r="BF15" i="28"/>
  <c r="BS80" i="15"/>
  <c r="BP45" i="15"/>
  <c r="BB9" i="15"/>
  <c r="BB10" i="15" s="1"/>
  <c r="BP63" i="15"/>
  <c r="D10" i="10"/>
  <c r="AP61" i="15"/>
  <c r="G28" i="10"/>
  <c r="E9" i="10"/>
  <c r="BV6" i="28"/>
  <c r="BP26" i="15"/>
  <c r="BC70" i="15"/>
  <c r="BC69" i="15" s="1"/>
  <c r="BC68" i="15" s="1"/>
  <c r="BC67" i="15" s="1"/>
  <c r="BJ69" i="15"/>
  <c r="BJ68" i="15" s="1"/>
  <c r="BJ67" i="15" s="1"/>
  <c r="BJ66" i="15" s="1"/>
  <c r="BB25" i="15"/>
  <c r="BJ82" i="15"/>
  <c r="BJ81" i="15" s="1"/>
  <c r="BM49" i="15"/>
  <c r="BM48" i="15" s="1"/>
  <c r="BY6" i="28"/>
  <c r="BJ6" i="28"/>
  <c r="BG6" i="28"/>
  <c r="BG5" i="28" s="1"/>
  <c r="J25" i="10"/>
  <c r="BB40" i="15"/>
  <c r="I35" i="24"/>
  <c r="I11" i="16"/>
  <c r="I37" i="18"/>
  <c r="I12" i="16"/>
  <c r="BC14" i="28"/>
  <c r="D15" i="10" l="1"/>
  <c r="L35" i="18"/>
  <c r="BU9" i="15"/>
  <c r="BT11" i="15"/>
  <c r="BF19" i="15"/>
  <c r="BH19" i="15" s="1"/>
  <c r="BI19" i="15" s="1"/>
  <c r="BV9" i="15"/>
  <c r="CC16" i="28"/>
  <c r="CC8" i="31"/>
  <c r="K35" i="18"/>
  <c r="J10" i="16"/>
  <c r="J9" i="16"/>
  <c r="J11" i="16"/>
  <c r="J12" i="16"/>
  <c r="N34" i="18"/>
  <c r="N37" i="18"/>
  <c r="F16" i="13"/>
  <c r="N35" i="18"/>
  <c r="D16" i="10"/>
  <c r="K34" i="18"/>
  <c r="K37" i="18"/>
  <c r="M37" i="18"/>
  <c r="M34" i="18"/>
  <c r="L37" i="18"/>
  <c r="L34" i="18"/>
  <c r="J8" i="13"/>
  <c r="M36" i="18"/>
  <c r="N36" i="18"/>
  <c r="F9" i="13"/>
  <c r="H9" i="13" s="1"/>
  <c r="J9" i="13" s="1"/>
  <c r="M9" i="13" s="1"/>
  <c r="G36" i="24"/>
  <c r="H36" i="24" s="1"/>
  <c r="BC13" i="28"/>
  <c r="BJ80" i="15"/>
  <c r="BJ79" i="15" s="1"/>
  <c r="BP62" i="15"/>
  <c r="BB64" i="15"/>
  <c r="BP67" i="15"/>
  <c r="BS18" i="15"/>
  <c r="BM85" i="15"/>
  <c r="BJ11" i="15"/>
  <c r="BJ10" i="15" s="1"/>
  <c r="D65" i="15"/>
  <c r="BI14" i="28"/>
  <c r="BS86" i="15"/>
  <c r="BS85" i="15" s="1"/>
  <c r="BK6" i="28"/>
  <c r="BL15" i="28"/>
  <c r="BC10" i="15"/>
  <c r="AP28" i="15"/>
  <c r="D9" i="15"/>
  <c r="BV5" i="28"/>
  <c r="BF14" i="28"/>
  <c r="CL8" i="28"/>
  <c r="BU12" i="28"/>
  <c r="BU11" i="28" s="1"/>
  <c r="BU10" i="28" s="1"/>
  <c r="BU9" i="28" s="1"/>
  <c r="BM12" i="15"/>
  <c r="BB26" i="15"/>
  <c r="BB27" i="15" s="1"/>
  <c r="BB11" i="15"/>
  <c r="BB12" i="15" s="1"/>
  <c r="BB13" i="15" s="1"/>
  <c r="BB14" i="15" s="1"/>
  <c r="D40" i="15"/>
  <c r="CL11" i="28"/>
  <c r="BJ56" i="15"/>
  <c r="BJ55" i="15" s="1"/>
  <c r="BJ54" i="15" s="1"/>
  <c r="BJ53" i="15" s="1"/>
  <c r="BC55" i="15"/>
  <c r="BD7" i="28"/>
  <c r="AP86" i="15"/>
  <c r="D72" i="15"/>
  <c r="D73" i="15" s="1"/>
  <c r="BC42" i="15"/>
  <c r="BS26" i="15"/>
  <c r="BS25" i="15" s="1"/>
  <c r="BX13" i="28"/>
  <c r="BJ19" i="15"/>
  <c r="BB41" i="15"/>
  <c r="BB42" i="15" s="1"/>
  <c r="J18" i="10"/>
  <c r="BP44" i="15"/>
  <c r="BM66" i="15"/>
  <c r="BA5" i="28"/>
  <c r="BM80" i="15"/>
  <c r="BM79" i="15" s="1"/>
  <c r="BM78" i="15" s="1"/>
  <c r="BM60" i="15"/>
  <c r="BM59" i="15" s="1"/>
  <c r="BM58" i="15" s="1"/>
  <c r="D10" i="28"/>
  <c r="BS11" i="15"/>
  <c r="BP87" i="15"/>
  <c r="AP7" i="15"/>
  <c r="BJ5" i="28"/>
  <c r="BP25" i="15"/>
  <c r="BS79" i="15"/>
  <c r="BS78" i="15" s="1"/>
  <c r="CA15" i="28"/>
  <c r="D81" i="15"/>
  <c r="BJ48" i="15"/>
  <c r="BM42" i="15"/>
  <c r="BM41" i="15" s="1"/>
  <c r="AP66" i="15"/>
  <c r="BS45" i="15"/>
  <c r="H25" i="10"/>
  <c r="H9" i="10"/>
  <c r="AP60" i="15"/>
  <c r="BP18" i="15"/>
  <c r="BP78" i="15"/>
  <c r="BC24" i="15"/>
  <c r="BC23" i="15" s="1"/>
  <c r="BR11" i="28"/>
  <c r="BS53" i="15"/>
  <c r="AP79" i="15"/>
  <c r="AP78" i="15" s="1"/>
  <c r="BC79" i="15"/>
  <c r="BM30" i="15"/>
  <c r="BM29" i="15" s="1"/>
  <c r="BM28" i="15" s="1"/>
  <c r="BM27" i="15" s="1"/>
  <c r="BJ86" i="15"/>
  <c r="BY5" i="28"/>
  <c r="BP8" i="15"/>
  <c r="BP7" i="15" s="1"/>
  <c r="BP6" i="15" s="1"/>
  <c r="BJ31" i="15"/>
  <c r="BO10" i="28"/>
  <c r="I36" i="24"/>
  <c r="BC12" i="28"/>
  <c r="BV10" i="15" l="1"/>
  <c r="BT9" i="15"/>
  <c r="BU11" i="15"/>
  <c r="BT10" i="15"/>
  <c r="CP6" i="28"/>
  <c r="CC15" i="28"/>
  <c r="BV14" i="15"/>
  <c r="BU14" i="15"/>
  <c r="CD8" i="31"/>
  <c r="CC9" i="31"/>
  <c r="CD9" i="31" s="1"/>
  <c r="H16" i="13"/>
  <c r="I13" i="13" s="1"/>
  <c r="M8" i="13"/>
  <c r="BC11" i="28"/>
  <c r="BC78" i="15"/>
  <c r="BC77" i="15" s="1"/>
  <c r="BP17" i="15"/>
  <c r="CA14" i="28"/>
  <c r="CA13" i="28" s="1"/>
  <c r="CA12" i="28" s="1"/>
  <c r="CA11" i="28" s="1"/>
  <c r="CA10" i="28" s="1"/>
  <c r="CA9" i="28" s="1"/>
  <c r="BM57" i="15"/>
  <c r="BX12" i="28"/>
  <c r="I18" i="10"/>
  <c r="BU8" i="28"/>
  <c r="BC9" i="15"/>
  <c r="M9" i="10"/>
  <c r="E19" i="10"/>
  <c r="BL14" i="28"/>
  <c r="BS17" i="15"/>
  <c r="BJ30" i="15"/>
  <c r="BJ29" i="15" s="1"/>
  <c r="BM40" i="15"/>
  <c r="BM39" i="15" s="1"/>
  <c r="BM38" i="15" s="1"/>
  <c r="BP43" i="15"/>
  <c r="BB15" i="15"/>
  <c r="M25" i="10"/>
  <c r="BP61" i="15"/>
  <c r="AP77" i="15"/>
  <c r="AP59" i="15"/>
  <c r="BS77" i="15"/>
  <c r="BM77" i="15"/>
  <c r="BS24" i="15"/>
  <c r="CL7" i="28"/>
  <c r="BO9" i="28"/>
  <c r="I25" i="10"/>
  <c r="BS44" i="15"/>
  <c r="BP24" i="15"/>
  <c r="BP23" i="15" s="1"/>
  <c r="J9" i="10"/>
  <c r="BC41" i="15"/>
  <c r="BC40" i="15" s="1"/>
  <c r="D41" i="15"/>
  <c r="D42" i="15" s="1"/>
  <c r="D43" i="15" s="1"/>
  <c r="BF13" i="28"/>
  <c r="BB65" i="15"/>
  <c r="BR10" i="28"/>
  <c r="BR9" i="28" s="1"/>
  <c r="AP6" i="15"/>
  <c r="AP85" i="15"/>
  <c r="BJ85" i="15"/>
  <c r="BC22" i="15"/>
  <c r="BC21" i="15" s="1"/>
  <c r="H18" i="10"/>
  <c r="BP86" i="15"/>
  <c r="BB43" i="15"/>
  <c r="BB44" i="15" s="1"/>
  <c r="BD6" i="28"/>
  <c r="BB28" i="15"/>
  <c r="BB29" i="15" s="1"/>
  <c r="BB30" i="15" s="1"/>
  <c r="D10" i="15"/>
  <c r="BI13" i="28"/>
  <c r="BJ78" i="15"/>
  <c r="BM26" i="15"/>
  <c r="BM25" i="15" s="1"/>
  <c r="BM24" i="15" s="1"/>
  <c r="BM23" i="15" s="1"/>
  <c r="BM22" i="15" s="1"/>
  <c r="BP77" i="15"/>
  <c r="D82" i="15"/>
  <c r="D83" i="15" s="1"/>
  <c r="BS10" i="15"/>
  <c r="BJ18" i="15"/>
  <c r="BC54" i="15"/>
  <c r="BM11" i="15"/>
  <c r="AP27" i="15"/>
  <c r="BJ9" i="15"/>
  <c r="BJ8" i="15" s="1"/>
  <c r="BL13" i="28"/>
  <c r="BT14" i="15" l="1"/>
  <c r="CC13" i="28"/>
  <c r="CC14" i="28"/>
  <c r="CC10" i="31"/>
  <c r="CD10" i="31" s="1"/>
  <c r="J13" i="13"/>
  <c r="I16" i="13"/>
  <c r="BL12" i="28"/>
  <c r="D84" i="15"/>
  <c r="BD5" i="28"/>
  <c r="CL6" i="28"/>
  <c r="BP60" i="15"/>
  <c r="BP59" i="15" s="1"/>
  <c r="BP58" i="15" s="1"/>
  <c r="BP57" i="15" s="1"/>
  <c r="BC8" i="15"/>
  <c r="BM21" i="15"/>
  <c r="BB45" i="15"/>
  <c r="BB46" i="15" s="1"/>
  <c r="D44" i="15"/>
  <c r="D45" i="15" s="1"/>
  <c r="BS23" i="15"/>
  <c r="BS22" i="15" s="1"/>
  <c r="BS21" i="15" s="1"/>
  <c r="BU7" i="28"/>
  <c r="BU6" i="28" s="1"/>
  <c r="BC39" i="15"/>
  <c r="BM37" i="15"/>
  <c r="BM36" i="15" s="1"/>
  <c r="AP5" i="15"/>
  <c r="BP22" i="15"/>
  <c r="BM56" i="15"/>
  <c r="D11" i="15"/>
  <c r="BR8" i="28"/>
  <c r="AP58" i="15"/>
  <c r="AP57" i="15" s="1"/>
  <c r="BS16" i="15"/>
  <c r="BJ7" i="15"/>
  <c r="BP42" i="15"/>
  <c r="BM76" i="15"/>
  <c r="BI12" i="28"/>
  <c r="BJ28" i="15"/>
  <c r="AP26" i="15"/>
  <c r="BJ77" i="15"/>
  <c r="M18" i="10"/>
  <c r="BX11" i="28"/>
  <c r="BM10" i="15"/>
  <c r="BS76" i="15"/>
  <c r="BJ17" i="15"/>
  <c r="BS43" i="15"/>
  <c r="CA8" i="28"/>
  <c r="BS9" i="15"/>
  <c r="BB31" i="15"/>
  <c r="BF12" i="28"/>
  <c r="BO8" i="28"/>
  <c r="AP76" i="15"/>
  <c r="BC10" i="28"/>
  <c r="CC11" i="31" l="1"/>
  <c r="CD11" i="31" s="1"/>
  <c r="CC12" i="28"/>
  <c r="BV13" i="15"/>
  <c r="BU13" i="15"/>
  <c r="BV6" i="15"/>
  <c r="M13" i="13"/>
  <c r="J16" i="13"/>
  <c r="K15" i="13" s="1"/>
  <c r="BC9" i="28"/>
  <c r="BS8" i="15"/>
  <c r="BX10" i="28"/>
  <c r="BP41" i="15"/>
  <c r="BM55" i="15"/>
  <c r="BM54" i="15" s="1"/>
  <c r="D46" i="15"/>
  <c r="BL11" i="28"/>
  <c r="BL10" i="28" s="1"/>
  <c r="BB47" i="15"/>
  <c r="BM35" i="15"/>
  <c r="BM34" i="15" s="1"/>
  <c r="BF11" i="28"/>
  <c r="BJ27" i="15"/>
  <c r="CA7" i="28"/>
  <c r="BJ6" i="15"/>
  <c r="BC7" i="15"/>
  <c r="L25" i="10"/>
  <c r="BU5" i="28"/>
  <c r="BO7" i="28"/>
  <c r="BS42" i="15"/>
  <c r="AP25" i="15"/>
  <c r="E25" i="10"/>
  <c r="BM20" i="15"/>
  <c r="BJ16" i="15"/>
  <c r="BC38" i="15"/>
  <c r="BR7" i="28"/>
  <c r="BB32" i="15"/>
  <c r="BM9" i="15"/>
  <c r="L9" i="10"/>
  <c r="D12" i="15"/>
  <c r="BS20" i="15"/>
  <c r="CL5" i="28"/>
  <c r="BJ76" i="15"/>
  <c r="BP21" i="15"/>
  <c r="AP56" i="15"/>
  <c r="BI11" i="28"/>
  <c r="BP56" i="15"/>
  <c r="D47" i="15"/>
  <c r="BF10" i="28"/>
  <c r="CC12" i="31" l="1"/>
  <c r="BT13" i="15"/>
  <c r="CP5" i="28"/>
  <c r="BV7" i="15"/>
  <c r="BT6" i="15"/>
  <c r="BU7" i="15"/>
  <c r="CC11" i="28"/>
  <c r="AO46" i="15" s="1"/>
  <c r="BU8" i="15"/>
  <c r="BF46" i="15"/>
  <c r="BH46" i="15" s="1"/>
  <c r="BI46" i="15" s="1"/>
  <c r="CD12" i="31"/>
  <c r="CC13" i="31"/>
  <c r="CC14" i="31" s="1"/>
  <c r="CD14" i="31" s="1"/>
  <c r="K16" i="13"/>
  <c r="M15" i="13"/>
  <c r="M16" i="13" s="1"/>
  <c r="C23" i="13" s="1"/>
  <c r="BF9" i="28"/>
  <c r="D19" i="10"/>
  <c r="BC37" i="15"/>
  <c r="BC6" i="15"/>
  <c r="BL9" i="28"/>
  <c r="BC8" i="28"/>
  <c r="D13" i="15"/>
  <c r="CA6" i="28"/>
  <c r="CA5" i="28" s="1"/>
  <c r="BM53" i="15"/>
  <c r="BP40" i="15"/>
  <c r="BB33" i="15"/>
  <c r="BS41" i="15"/>
  <c r="BX9" i="28"/>
  <c r="BR6" i="28"/>
  <c r="BO6" i="28"/>
  <c r="G9" i="10"/>
  <c r="BS7" i="15"/>
  <c r="F25" i="10"/>
  <c r="E18" i="10"/>
  <c r="BJ5" i="15"/>
  <c r="BJ46" i="15"/>
  <c r="BP55" i="15"/>
  <c r="F9" i="10"/>
  <c r="AP55" i="15"/>
  <c r="AP54" i="15" s="1"/>
  <c r="AP46" i="15"/>
  <c r="BI10" i="28"/>
  <c r="BM8" i="15"/>
  <c r="AP24" i="15"/>
  <c r="BJ26" i="15"/>
  <c r="L18" i="10"/>
  <c r="BC7" i="28"/>
  <c r="D29" i="10" l="1"/>
  <c r="CC10" i="28"/>
  <c r="BT5" i="15"/>
  <c r="BU10" i="15"/>
  <c r="CD13" i="31"/>
  <c r="CC15" i="31"/>
  <c r="CD15" i="31" s="1"/>
  <c r="CC16" i="31"/>
  <c r="CC17" i="31" s="1"/>
  <c r="BJ25" i="15"/>
  <c r="AP53" i="15"/>
  <c r="BR5" i="28"/>
  <c r="AP23" i="15"/>
  <c r="BP54" i="15"/>
  <c r="BX8" i="28"/>
  <c r="BX7" i="28" s="1"/>
  <c r="BL8" i="28"/>
  <c r="BL7" i="28" s="1"/>
  <c r="BL6" i="28" s="1"/>
  <c r="BM7" i="15"/>
  <c r="BJ45" i="15"/>
  <c r="BS40" i="15"/>
  <c r="BC36" i="15"/>
  <c r="BC35" i="15" s="1"/>
  <c r="D14" i="15"/>
  <c r="BI9" i="28"/>
  <c r="D18" i="10"/>
  <c r="BP39" i="15"/>
  <c r="BF8" i="28"/>
  <c r="BC6" i="28"/>
  <c r="BS6" i="15"/>
  <c r="I9" i="10"/>
  <c r="AP45" i="15"/>
  <c r="BO5" i="28"/>
  <c r="BI8" i="28"/>
  <c r="BC5" i="28"/>
  <c r="CD16" i="31" l="1"/>
  <c r="CC8" i="28"/>
  <c r="CC9" i="28"/>
  <c r="CD17" i="31"/>
  <c r="CC18" i="31"/>
  <c r="BI7" i="28"/>
  <c r="BP38" i="15"/>
  <c r="BL5" i="28"/>
  <c r="AP44" i="15"/>
  <c r="D15" i="15"/>
  <c r="BJ24" i="15"/>
  <c r="BF7" i="28"/>
  <c r="BJ44" i="15"/>
  <c r="BM6" i="15"/>
  <c r="BM5" i="15" s="1"/>
  <c r="BX6" i="28"/>
  <c r="BS5" i="15"/>
  <c r="AP22" i="15"/>
  <c r="BS39" i="15"/>
  <c r="BF6" i="28"/>
  <c r="BV5" i="15" l="1"/>
  <c r="BU5" i="15"/>
  <c r="CC7" i="28"/>
  <c r="CD18" i="31"/>
  <c r="CC19" i="31"/>
  <c r="BF5" i="28"/>
  <c r="D9" i="10"/>
  <c r="BI6" i="28"/>
  <c r="BJ43" i="15"/>
  <c r="BS38" i="15"/>
  <c r="D25" i="10"/>
  <c r="BJ23" i="15"/>
  <c r="AP21" i="15"/>
  <c r="AP43" i="15"/>
  <c r="BP37" i="15"/>
  <c r="BX5" i="28"/>
  <c r="CC6" i="28" l="1"/>
  <c r="CD19" i="31"/>
  <c r="CC20" i="31"/>
  <c r="BP36" i="15"/>
  <c r="AP20" i="15"/>
  <c r="AP42" i="15"/>
  <c r="AP41" i="15" s="1"/>
  <c r="BJ22" i="15"/>
  <c r="BJ42" i="15"/>
  <c r="BI5" i="28"/>
  <c r="BS37" i="15"/>
  <c r="CC5" i="28" l="1"/>
  <c r="AO19" i="15" s="1"/>
  <c r="CD20" i="31"/>
  <c r="CC21" i="31"/>
  <c r="BS36" i="15"/>
  <c r="BJ41" i="15"/>
  <c r="BJ21" i="15"/>
  <c r="AP19" i="15"/>
  <c r="BP35" i="15"/>
  <c r="AP40" i="15"/>
  <c r="CD21" i="31" l="1"/>
  <c r="CC22" i="31"/>
  <c r="AP18" i="15"/>
  <c r="BJ20" i="15"/>
  <c r="BJ40" i="15"/>
  <c r="BS35" i="15"/>
  <c r="AP39" i="15"/>
  <c r="BT7" i="15" l="1"/>
  <c r="CD22" i="31"/>
  <c r="CC23" i="31"/>
  <c r="AP38" i="15"/>
  <c r="BS34" i="15"/>
  <c r="BJ39" i="15"/>
  <c r="F18" i="10"/>
  <c r="AP17" i="15"/>
  <c r="BV8" i="15" l="1"/>
  <c r="CD23" i="31"/>
  <c r="CC24" i="31"/>
  <c r="AP16" i="15"/>
  <c r="BJ38" i="15"/>
  <c r="G25" i="10"/>
  <c r="AP37" i="15"/>
  <c r="CD24" i="31" l="1"/>
  <c r="CC25" i="31"/>
  <c r="AP36" i="15"/>
  <c r="BJ37" i="15"/>
  <c r="CD25" i="31" l="1"/>
  <c r="CC26" i="31"/>
  <c r="BJ36" i="15"/>
  <c r="AP35" i="15"/>
  <c r="CD26" i="31" l="1"/>
  <c r="CC27" i="31"/>
  <c r="AP34" i="15"/>
  <c r="BJ35" i="15"/>
  <c r="CD27" i="31" l="1"/>
  <c r="CC28" i="31"/>
  <c r="BJ34" i="15"/>
  <c r="BT8" i="15" l="1"/>
  <c r="CD28" i="31"/>
  <c r="CC29" i="31"/>
  <c r="G18" i="10"/>
  <c r="CD29" i="31" l="1"/>
  <c r="CC30" i="31"/>
  <c r="CD30" i="31" l="1"/>
  <c r="CC31" i="31"/>
  <c r="CD31" i="31" l="1"/>
  <c r="CC32" i="31"/>
  <c r="CD32" i="31" l="1"/>
  <c r="CC33" i="31"/>
  <c r="CD33" i="31" l="1"/>
  <c r="CC34" i="31"/>
  <c r="CD34" i="31" l="1"/>
  <c r="CC35" i="31"/>
  <c r="CD35" i="31" l="1"/>
  <c r="CC36" i="31"/>
  <c r="CD36" i="31" l="1"/>
  <c r="CC37" i="31"/>
  <c r="CD37" i="31" l="1"/>
  <c r="CC38" i="31"/>
  <c r="CD38" i="31" l="1"/>
  <c r="CC39" i="31"/>
  <c r="CD39" i="31" l="1"/>
  <c r="CC40" i="31"/>
  <c r="CD40" i="31" l="1"/>
  <c r="CC41" i="31"/>
  <c r="CD41" i="31" l="1"/>
  <c r="CC42" i="31"/>
  <c r="CD42" i="31" l="1"/>
  <c r="CC43" i="31"/>
  <c r="CD43" i="31" l="1"/>
  <c r="CC44" i="31"/>
  <c r="CD44" i="31" l="1"/>
  <c r="CC45" i="31"/>
  <c r="CD45" i="31" l="1"/>
  <c r="CC46" i="31"/>
  <c r="CD46" i="31" l="1"/>
  <c r="CC47" i="31"/>
  <c r="CD47" i="31" l="1"/>
  <c r="CC48" i="31"/>
  <c r="CD48" i="31" l="1"/>
  <c r="CC49" i="31"/>
  <c r="CD49" i="31" l="1"/>
  <c r="CC50" i="31"/>
  <c r="CD50" i="31" l="1"/>
  <c r="CC51" i="31"/>
  <c r="CD51" i="31" l="1"/>
  <c r="CC52" i="31"/>
  <c r="CD52" i="31" l="1"/>
  <c r="CC53" i="31"/>
  <c r="CD53" i="31" l="1"/>
  <c r="CC54" i="31"/>
  <c r="CD54" i="31" l="1"/>
  <c r="CC55" i="31"/>
  <c r="CD55" i="31" l="1"/>
  <c r="CC56" i="31"/>
  <c r="CD56" i="31" l="1"/>
  <c r="CC57" i="31"/>
  <c r="CD57" i="31" l="1"/>
  <c r="CC58" i="31"/>
  <c r="CD58" i="31" l="1"/>
  <c r="CC59" i="31"/>
  <c r="CD59" i="31" l="1"/>
  <c r="CC60" i="31"/>
  <c r="CD60" i="31" l="1"/>
  <c r="CC61" i="31"/>
  <c r="CD61" i="31" l="1"/>
  <c r="CC62" i="31"/>
  <c r="CD62" i="31" l="1"/>
  <c r="CC63" i="31"/>
  <c r="CD63" i="31" l="1"/>
  <c r="CC64" i="31"/>
  <c r="CD64" i="31" l="1"/>
  <c r="CC65" i="31"/>
  <c r="CD65" i="31" l="1"/>
  <c r="CC66" i="31"/>
  <c r="CD66" i="31" l="1"/>
  <c r="CC67" i="31"/>
  <c r="CD67" i="31" l="1"/>
  <c r="CC68" i="31"/>
  <c r="CD68" i="31" l="1"/>
  <c r="CC69" i="31"/>
  <c r="CD69" i="31" l="1"/>
  <c r="CC70" i="31"/>
  <c r="CD70" i="31" l="1"/>
  <c r="CC71" i="31"/>
  <c r="CD71" i="31" l="1"/>
  <c r="CC72" i="31"/>
  <c r="CD72" i="31" l="1"/>
  <c r="CC73" i="31"/>
  <c r="CD73" i="31" l="1"/>
  <c r="CC74" i="31"/>
  <c r="CD74" i="31" l="1"/>
  <c r="CC75" i="31"/>
  <c r="CD75" i="31" l="1"/>
  <c r="CC76" i="31"/>
  <c r="CD76" i="31" l="1"/>
  <c r="CC77" i="31"/>
  <c r="CD77" i="31" l="1"/>
  <c r="CC78" i="31"/>
  <c r="CD78" i="31" l="1"/>
  <c r="CC79" i="31"/>
  <c r="CD79" i="31" l="1"/>
  <c r="CC80" i="31"/>
  <c r="CD80" i="31" l="1"/>
  <c r="CC81" i="31"/>
  <c r="CD81" i="31" l="1"/>
  <c r="CC82" i="31"/>
  <c r="CD82" i="31" l="1"/>
  <c r="CC83" i="31"/>
  <c r="CD83" i="31" l="1"/>
  <c r="CC84" i="31"/>
  <c r="CD84" i="31" l="1"/>
  <c r="CC85" i="31"/>
  <c r="CD85" i="31" l="1"/>
  <c r="CC86" i="31"/>
  <c r="CD86" i="31" l="1"/>
  <c r="CC87" i="31"/>
  <c r="CD87" i="31" l="1"/>
  <c r="CC88" i="31"/>
  <c r="CD88" i="31" l="1"/>
  <c r="CC89" i="31"/>
  <c r="CD89" i="31" l="1"/>
  <c r="CC90" i="31"/>
  <c r="CD90" i="31" l="1"/>
  <c r="CC91" i="31"/>
  <c r="CD91" i="31" l="1"/>
  <c r="CC92" i="31"/>
  <c r="CD92" i="31" l="1"/>
  <c r="CC93" i="31"/>
  <c r="CD93" i="31" l="1"/>
  <c r="CC94" i="31"/>
  <c r="CD94" i="31" l="1"/>
  <c r="CC95" i="31"/>
  <c r="CD95" i="31" l="1"/>
  <c r="CC96" i="31"/>
  <c r="CD96" i="31" l="1"/>
  <c r="CC97" i="31"/>
  <c r="CD97" i="31" l="1"/>
  <c r="CC98" i="31"/>
  <c r="CD98" i="31" l="1"/>
  <c r="CC99" i="31"/>
  <c r="CD99" i="31" l="1"/>
  <c r="CC100" i="31"/>
  <c r="CD100" i="31" l="1"/>
  <c r="CC101" i="31"/>
  <c r="CD101" i="31" l="1"/>
  <c r="CC102" i="31"/>
  <c r="CD102" i="31" l="1"/>
  <c r="CC103" i="31"/>
  <c r="CD103" i="31" l="1"/>
  <c r="CC104" i="31"/>
  <c r="CD104" i="31" l="1"/>
  <c r="CC105" i="31"/>
  <c r="CD105" i="31" l="1"/>
  <c r="CC106" i="31"/>
  <c r="CD106" i="31" l="1"/>
  <c r="CC107" i="31"/>
  <c r="CD107" i="31" l="1"/>
  <c r="CC108" i="31"/>
  <c r="CD108" i="31" l="1"/>
  <c r="CC109" i="31"/>
  <c r="CD109" i="31" l="1"/>
  <c r="CC110" i="31"/>
  <c r="CD110" i="31" l="1"/>
  <c r="CC111" i="31"/>
  <c r="CD111" i="31" l="1"/>
  <c r="CC112" i="31"/>
  <c r="CD112" i="31" l="1"/>
  <c r="CC113" i="31"/>
  <c r="CD113" i="31" l="1"/>
  <c r="CC114" i="31"/>
  <c r="CD114" i="31" l="1"/>
  <c r="CC115" i="31"/>
  <c r="CD115" i="31" l="1"/>
  <c r="CC116" i="31"/>
  <c r="CD116" i="31" l="1"/>
  <c r="CC117" i="31"/>
  <c r="CD117" i="31" l="1"/>
  <c r="CC118" i="31"/>
  <c r="CD118" i="31" l="1"/>
  <c r="CC119" i="31"/>
  <c r="CD119" i="31" l="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l="1"/>
  <c r="CC147" i="31"/>
  <c r="CD147" i="31" l="1"/>
  <c r="CC148" i="31"/>
  <c r="CD148" i="31" l="1"/>
  <c r="CC149" i="31"/>
  <c r="CD149" i="31" l="1"/>
  <c r="CC150" i="31"/>
  <c r="CD150" i="31" l="1"/>
  <c r="CC151" i="31"/>
  <c r="CD151" i="31" l="1"/>
  <c r="CC152" i="31"/>
  <c r="CD152" i="31" s="1"/>
  <c r="E17" i="10" s="1"/>
</calcChain>
</file>

<file path=xl/sharedStrings.xml><?xml version="1.0" encoding="utf-8"?>
<sst xmlns="http://schemas.openxmlformats.org/spreadsheetml/2006/main" count="2214" uniqueCount="1121">
  <si>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</si>
  <si>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</si>
  <si>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</si>
  <si>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</si>
  <si>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</si>
  <si>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</si>
  <si>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</si>
  <si>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</si>
  <si>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</si>
  <si>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</si>
  <si>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</si>
  <si>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</si>
  <si>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</si>
  <si>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</si>
  <si>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</si>
  <si>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</si>
  <si>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</si>
  <si>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</si>
  <si>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</si>
  <si>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</si>
  <si>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</si>
  <si>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</si>
  <si>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</si>
  <si>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</si>
  <si>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</si>
  <si>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</si>
  <si>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</si>
  <si>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</si>
  <si>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</si>
  <si>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</si>
  <si>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</si>
  <si>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</si>
  <si>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</si>
  <si>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</si>
  <si>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</si>
  <si>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Calculated Trigger</t>
  </si>
  <si>
    <t>Calculated Condition</t>
  </si>
  <si>
    <t>Assumed Value</t>
  </si>
  <si>
    <t>Used Value</t>
  </si>
  <si>
    <t>Custom Invalid</t>
  </si>
  <si>
    <t>Invalid</t>
  </si>
  <si>
    <t>Invalid Rollup</t>
  </si>
  <si>
    <t>Disabled Condition</t>
  </si>
  <si>
    <t>Summary Label</t>
  </si>
  <si>
    <t>Affects Premium</t>
  </si>
  <si>
    <t>Affects Triggers</t>
  </si>
  <si>
    <t>Workflow Role</t>
  </si>
  <si>
    <t>Private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</si>
  <si>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</si>
  <si>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</si>
  <si>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</si>
  <si>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</si>
  <si>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</si>
  <si>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</si>
  <si>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</si>
  <si>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</si>
  <si>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</si>
  <si>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</si>
  <si>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</si>
  <si>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</si>
  <si>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</si>
  <si>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</si>
  <si>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</si>
  <si>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</si>
  <si>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</si>
  <si>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</si>
  <si>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Config Private Fields</t>
  </si>
  <si>
    <t>Calculation Count Back</t>
  </si>
  <si>
    <t>Calculation Repeating</t>
  </si>
  <si>
    <t>Calculation</t>
  </si>
  <si>
    <t>Calculation Rollup</t>
  </si>
  <si>
    <t>Output Config</t>
  </si>
  <si>
    <t>Output Config Keys Nested</t>
  </si>
  <si>
    <t>Output Calculation</t>
  </si>
  <si>
    <t>Setup Details</t>
  </si>
  <si>
    <t>Yes</t>
  </si>
  <si>
    <t>Partner Id</t>
  </si>
  <si>
    <t>Hidden</t>
  </si>
  <si>
    <t>Partner Selection</t>
  </si>
  <si>
    <t>(partnerId == 'void' || partnerId == 'void-blank')? 'default':(partnerId == 'infotrack')? 'introducer':'broker'</t>
  </si>
  <si>
    <t>Referrer Hostname</t>
  </si>
  <si>
    <t>stringContains(referrerUrl(), 'aptiture.com') ? 'partner.depositassure.com.au':'partner.depositassure.com.au'</t>
  </si>
  <si>
    <t>External Custom Styles</t>
  </si>
  <si>
    <t>None</t>
  </si>
  <si>
    <t>&lt;link rel='stylesheet' href='https://%{ referrerHostname }%/partners/%{ partnerId }%/%{ partnerId }%.css'&gt;</t>
  </si>
  <si>
    <t>Deposit Bond Selection</t>
  </si>
  <si>
    <t>Buttons</t>
  </si>
  <si>
    <t>Bond For</t>
  </si>
  <si>
    <t>I would like to get a deposit bond for :</t>
  </si>
  <si>
    <t>partnerSelection != 'default'</t>
  </si>
  <si>
    <t>Broker Name</t>
  </si>
  <si>
    <t>6</t>
  </si>
  <si>
    <t>partnerSelection != 'broker'</t>
  </si>
  <si>
    <t>Broker Email</t>
  </si>
  <si>
    <t>Email</t>
  </si>
  <si>
    <t>Introducer Name</t>
  </si>
  <si>
    <t>Your name</t>
  </si>
  <si>
    <t>partnerSelection != 'introducer' &amp;&amp; depositBondSelection != 'My Client'</t>
  </si>
  <si>
    <t>Introducer Email</t>
  </si>
  <si>
    <t>Your email</t>
  </si>
  <si>
    <t>Applicant Details</t>
  </si>
  <si>
    <t>Applicant Details Heading</t>
  </si>
  <si>
    <t>12</t>
  </si>
  <si>
    <t>Applicants</t>
  </si>
  <si>
    <t>Repeating</t>
  </si>
  <si>
    <t>List</t>
  </si>
  <si>
    <t>1</t>
  </si>
  <si>
    <t>5</t>
  </si>
  <si>
    <t>Purchase Details</t>
  </si>
  <si>
    <t>Purchase Details Heading</t>
  </si>
  <si>
    <t xml:space="preserve">Purchase Details </t>
  </si>
  <si>
    <t>Purchase Price</t>
  </si>
  <si>
    <t>Currency</t>
  </si>
  <si>
    <t>Purchase price</t>
  </si>
  <si>
    <t>Deposit Bond Amount</t>
  </si>
  <si>
    <t>Deposit bond amount</t>
  </si>
  <si>
    <t>customExpression('fieldValue == \'\' || (number(fieldValue) &lt;= (number(purchasePrice) * 0.1))','The maximum deposit bond amoount can only be 10% of the purchase price.')</t>
  </si>
  <si>
    <t>Finance Approval Amount</t>
  </si>
  <si>
    <t>Finance approval amount</t>
  </si>
  <si>
    <t>0</t>
  </si>
  <si>
    <t>Additional Source Of Funds</t>
  </si>
  <si>
    <t>Select</t>
  </si>
  <si>
    <t>Fund Source</t>
  </si>
  <si>
    <t>Additional source of funds?</t>
  </si>
  <si>
    <t>-- Select --</t>
  </si>
  <si>
    <t>Additional Source Of Funds Other</t>
  </si>
  <si>
    <t>Text Area</t>
  </si>
  <si>
    <t>Comments</t>
  </si>
  <si>
    <t>Please specify additional source of funds</t>
  </si>
  <si>
    <t>additionalSourceOfFunds != 'Other'</t>
  </si>
  <si>
    <t>Sale Price</t>
  </si>
  <si>
    <t>Sale price</t>
  </si>
  <si>
    <t>additionalSourceOfFunds != 'Sale of property'</t>
  </si>
  <si>
    <t>Property Mortgage</t>
  </si>
  <si>
    <t>Mortgage on property (if applicable)</t>
  </si>
  <si>
    <t>Final Email Name</t>
  </si>
  <si>
    <t>(brokerName != '')? brokerName:((introducerName != '')? introducerName:((countRepeating(applicants)&gt;0 &amp;&amp; applicants[0].applicantFirstName != '')? applicants[0].applicantFirstName+' '+applicants[0].applicantLastName:''))</t>
  </si>
  <si>
    <t>Final Email Destination</t>
  </si>
  <si>
    <t>(brokerEmail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t>
  </si>
  <si>
    <t>Workflow Customer Name</t>
  </si>
  <si>
    <t>applicants[0].applicantFirstName+' '+applicants[0].applicantLastName</t>
  </si>
  <si>
    <t>customerName</t>
  </si>
  <si>
    <t>Workflow Customer Email</t>
  </si>
  <si>
    <t>applicants[0].applicantEmail</t>
  </si>
  <si>
    <t>customerEmail</t>
  </si>
  <si>
    <t>Supporting Documents</t>
  </si>
  <si>
    <t>Supporting Documents Heading</t>
  </si>
  <si>
    <t>Please upload the following documents to support your application.</t>
  </si>
  <si>
    <t>Photo Id Applicant 1</t>
  </si>
  <si>
    <t>Attachment</t>
  </si>
  <si>
    <t>Please upload a copy of the photo ID of additional applicant 1:</t>
  </si>
  <si>
    <t>countRepeating(applicants) &lt; 1</t>
  </si>
  <si>
    <t>customExpression('photoIdApplicant1 == \'\' || fileSizeBytes(photoIdApplicant1) &lt;= 4194304','Uploaded file is too large Maximum upload limit per file is 4MB')</t>
  </si>
  <si>
    <t>Photo ID - Applicant 1</t>
  </si>
  <si>
    <t>Photo Id Applicant 2</t>
  </si>
  <si>
    <t>Please upload a copy of the photo ID of additional applicant 2:</t>
  </si>
  <si>
    <t>countRepeating(applicants) &lt; 2</t>
  </si>
  <si>
    <t>customExpression('photoIdApplicant2 == \'\' || fileSizeBytes(photoIdApplicant2) &lt;= 4194304','Uploaded file is too large Maximum upload limit per file is 4MB')</t>
  </si>
  <si>
    <t>Photo ID - Applicant 2</t>
  </si>
  <si>
    <t>Photo Id Applicant 3</t>
  </si>
  <si>
    <t>Please upload a copy of the photo ID of additional applicant 3:</t>
  </si>
  <si>
    <t>countRepeating(applicants) &lt; 3</t>
  </si>
  <si>
    <t>customExpression('photoIdApplicant3 == \'\' || fileSizeBytes(photoIdApplicant3) &lt;= 4194304','Uploaded file is too large Maximum upload limit per file is 4MB')</t>
  </si>
  <si>
    <t>Photo ID - Applicant 3</t>
  </si>
  <si>
    <t>Photo Id Applicant 4</t>
  </si>
  <si>
    <t>Please upload a copy of the photo ID of additional applicant 4:</t>
  </si>
  <si>
    <t>countRepeating(applicants) &lt; 4</t>
  </si>
  <si>
    <t>customExpression('photoIdApplicant4 == \'\' || fileSizeBytes(photoIdApplicant4) &lt;= 4194304','Uploaded file is too large Maximum upload limit per file is 4MB')</t>
  </si>
  <si>
    <t>Photo ID - Applicant 4</t>
  </si>
  <si>
    <t>Photo Id Applicant 5</t>
  </si>
  <si>
    <t>Please upload a copy of the photo ID of additional applicant 5:</t>
  </si>
  <si>
    <t>countRepeating(applicants) &lt; 5</t>
  </si>
  <si>
    <t>customExpression('photoIdApplicant5 == \'\' || fileSizeBytes(photoIdApplicant5) &lt;= 4194304','Uploaded file is too large Maximum upload limit per file is 4MB')</t>
  </si>
  <si>
    <t>Photo ID - Applicant 5</t>
  </si>
  <si>
    <t>Purchase Contract Attachment</t>
  </si>
  <si>
    <t>Please upload a copy of your contract of sale for the property you are purchasing:</t>
  </si>
  <si>
    <t>customExpression('purchaseContractAttachment == \'\' || fileSizeBytes(purchaseContractAttachment) &lt;= 4194304','Uploaded file is too large Maximum upload limit per file is 4MB')</t>
  </si>
  <si>
    <t>Purchase contract</t>
  </si>
  <si>
    <t>Finance Approval Letter Attachment</t>
  </si>
  <si>
    <t>Please upload a copy of your finance approval letter:</t>
  </si>
  <si>
    <t>number(financeApprovalAmount) &lt;= 0</t>
  </si>
  <si>
    <t>customExpression('financeApprovalLetterAttachment == \'\' || fileSizeBytes(financeApprovalLetterAttachment) &lt;= 4194304','Uploaded file is too large Maximum upload limit per file is 4MB')</t>
  </si>
  <si>
    <t>Finance approval letter</t>
  </si>
  <si>
    <t>Additional Source Of Funds Attachment</t>
  </si>
  <si>
    <t>Please upload a copy of the documentation associated with your additional source of funds:</t>
  </si>
  <si>
    <t>additionalSourceOfFunds == null || additionalSourceOfFunds == '' || additionalSourceOfFunds == 'Not Applicable'</t>
  </si>
  <si>
    <t>customExpression('additionalSourceOfFundsAttachment == \'\' || fileSizeBytes(additionalSourceOfFundsAttachment) &lt;= 4194304','Uploaded file is too large Maximum upload limit per file is 4MB')</t>
  </si>
  <si>
    <t>Additional source of funds</t>
  </si>
  <si>
    <t>Sale Contract Attachment</t>
  </si>
  <si>
    <t>Please upload a copy of your contract of sale for the property you are selling:</t>
  </si>
  <si>
    <t>customExpression('saleContractAttachment == \'\' || fileSizeBytes(saleContractAttachment) &lt;= 4194304','Uploaded file is too large Maximum upload limit per file is 4MB')</t>
  </si>
  <si>
    <t>Sale contract</t>
  </si>
  <si>
    <t>Additional Supporting Documents</t>
  </si>
  <si>
    <t>Contact</t>
  </si>
  <si>
    <t>Contact Name</t>
  </si>
  <si>
    <t>Contact Email</t>
  </si>
  <si>
    <t>Contact Mobile</t>
  </si>
  <si>
    <t>Phone</t>
  </si>
  <si>
    <t>Mobile</t>
  </si>
  <si>
    <t>customerMobile</t>
  </si>
  <si>
    <t>Personal</t>
  </si>
  <si>
    <t>Insured Full Name</t>
  </si>
  <si>
    <t>Full name of the insured</t>
  </si>
  <si>
    <t>Residential Heading</t>
  </si>
  <si>
    <t>Residential Address</t>
  </si>
  <si>
    <t>Street address</t>
  </si>
  <si>
    <t>Residential Town</t>
  </si>
  <si>
    <t>Suburb</t>
  </si>
  <si>
    <t>Residential State</t>
  </si>
  <si>
    <t>State</t>
  </si>
  <si>
    <t>ratingState</t>
  </si>
  <si>
    <t>Residential Postcode</t>
  </si>
  <si>
    <t>Postcode</t>
  </si>
  <si>
    <t>customExpression('postcodeInState(fieldValue, ratingState)', 'The postcode entered does not match the selected state')</t>
  </si>
  <si>
    <t>Postal Heading</t>
  </si>
  <si>
    <t>Postal Address</t>
  </si>
  <si>
    <t>Please enter if different from your residential address.</t>
  </si>
  <si>
    <t>Postal Town</t>
  </si>
  <si>
    <t>Postal State</t>
  </si>
  <si>
    <t>Postal Postcode</t>
  </si>
  <si>
    <t>Disclosure</t>
  </si>
  <si>
    <t>Disclosure Heading</t>
  </si>
  <si>
    <t>Duty of Disclosure</t>
  </si>
  <si>
    <t>History</t>
  </si>
  <si>
    <t>Radio</t>
  </si>
  <si>
    <t>Yes/No</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</si>
  <si>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</si>
  <si>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No</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</si>
  <si>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</si>
  <si>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</si>
  <si>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</si>
  <si>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</si>
  <si>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</si>
  <si>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</si>
  <si>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</si>
  <si>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</si>
  <si>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</si>
  <si>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</si>
  <si>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</si>
  <si>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</si>
  <si>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</si>
  <si>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Select payment option</t>
  </si>
  <si>
    <t>Payment Methods</t>
  </si>
  <si>
    <t>Payment Method Select</t>
  </si>
  <si>
    <t>How would you like to pay?</t>
  </si>
  <si>
    <t>You have the option to pay for your policy online today using credit card, or we can send you an invoice with other payment options (including cheque and EFT) that you can pay within 14 days.</t>
  </si>
  <si>
    <t>Payment Method</t>
  </si>
  <si>
    <t>Credit Card Heading</t>
  </si>
  <si>
    <t xml:space="preserve">paymentMethodSelect != 'Pay now with credit card' </t>
  </si>
  <si>
    <t>Credit Card Payment</t>
  </si>
  <si>
    <t>Credit Card Number</t>
  </si>
  <si>
    <t>Card number</t>
  </si>
  <si>
    <t>isCreditCardNumber()</t>
  </si>
  <si>
    <t>_ _ _ _   _ _ _ _   _ _ _ _   _ _ _ _</t>
  </si>
  <si>
    <t>Credit Card Name</t>
  </si>
  <si>
    <t>Name on card</t>
  </si>
  <si>
    <t>isName()</t>
  </si>
  <si>
    <t>Credit Card Expiry Date</t>
  </si>
  <si>
    <t>3</t>
  </si>
  <si>
    <t>Expiry date</t>
  </si>
  <si>
    <t>isExpiryDate()</t>
  </si>
  <si>
    <t>_ _ / _ _</t>
  </si>
  <si>
    <t>Credit Card CCV</t>
  </si>
  <si>
    <t>CCV</t>
  </si>
  <si>
    <t>_ _ _</t>
  </si>
  <si>
    <t>Success Page</t>
  </si>
  <si>
    <t>Thank You Heading Broker</t>
  </si>
  <si>
    <t xml:space="preserve">partnerId == 'void' </t>
  </si>
  <si>
    <t>&lt;section id='intro' class='dark-bg pb-4'&gt;&lt;div class='container'&gt; &lt;div class='row justify-content-center text-center'&gt;&lt;div class='col col-md-10'&gt; &lt;h2&gt;Thank you for referring to Deposit Assure&amp;#39;s Concierge team.&lt;/h2&gt; &lt;/div&gt; &lt;/div&gt; &lt;/div&gt;&lt;/section&gt;</t>
  </si>
  <si>
    <t>Thank You Heading Introducer</t>
  </si>
  <si>
    <t xml:space="preserve">partnerId != 'void' </t>
  </si>
  <si>
    <t>&lt;section id='intro' class='dark-bg pb-4'&gt;&lt;div class='container'&gt; &lt;div class='row justify-content-center text-center'&gt;&lt;div class='col col-md-10'&gt; &lt;h2&gt;Thank you for contacting Deposit Assure&amp;#39;s Concierge team.&lt;/h2&gt; &lt;/div&gt; &lt;/div&gt; &lt;/div&gt;&lt;/section&gt;</t>
  </si>
  <si>
    <t>Thank You Notes Introducer</t>
  </si>
  <si>
    <t>&lt;section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t>
  </si>
  <si>
    <t>Thank You Notes Broker</t>
  </si>
  <si>
    <t>&lt;section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</si>
  <si>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</si>
  <si>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</si>
  <si>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</si>
  <si>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</si>
  <si>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</si>
  <si>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</si>
  <si>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</si>
  <si>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</si>
  <si>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</si>
  <si>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</si>
  <si>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</si>
  <si>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</si>
  <si>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</si>
  <si>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</si>
  <si>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</si>
  <si>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</si>
  <si>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</si>
  <si>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</si>
  <si>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</si>
  <si>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</si>
  <si>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</si>
  <si>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</si>
  <si>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</si>
  <si>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</si>
  <si>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</si>
  <si>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</si>
  <si>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</si>
  <si>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</si>
  <si>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</si>
  <si>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</si>
  <si>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</si>
  <si>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</si>
  <si>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</si>
  <si>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</si>
  <si>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</si>
  <si>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</si>
  <si>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</si>
  <si>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</si>
  <si>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</si>
  <si>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</si>
  <si>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</si>
  <si>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</si>
  <si>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</si>
  <si>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</si>
  <si>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</si>
  <si>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Applicant First Name</t>
  </si>
  <si>
    <t>First name</t>
  </si>
  <si>
    <t>Applicant Last Name</t>
  </si>
  <si>
    <t>Last name</t>
  </si>
  <si>
    <t>Applicant Mobile</t>
  </si>
  <si>
    <t>Applicant Email</t>
  </si>
  <si>
    <t>Additional Supporting Document Attachment</t>
  </si>
  <si>
    <t>Please upload a copy of any other additional supporting documents:</t>
  </si>
  <si>
    <t>Repeating 3</t>
  </si>
  <si>
    <t>Repeating 4</t>
  </si>
  <si>
    <t>Repeating 5</t>
  </si>
  <si>
    <t>Question Options</t>
  </si>
  <si>
    <t>Display</t>
  </si>
  <si>
    <t>Config Buttons</t>
  </si>
  <si>
    <t>Config Radio</t>
  </si>
  <si>
    <t>Config Select</t>
  </si>
  <si>
    <t>ACT</t>
  </si>
  <si>
    <t>NSW</t>
  </si>
  <si>
    <t>NT</t>
  </si>
  <si>
    <t>QLD</t>
  </si>
  <si>
    <t>SA</t>
  </si>
  <si>
    <t>TAS</t>
  </si>
  <si>
    <t>VIC</t>
  </si>
  <si>
    <t>WA</t>
  </si>
  <si>
    <t>glyphicon-ok md</t>
  </si>
  <si>
    <t>glyphicon-remove md</t>
  </si>
  <si>
    <t>Gift</t>
  </si>
  <si>
    <t>Sale of property</t>
  </si>
  <si>
    <t>Court Order</t>
  </si>
  <si>
    <t>Other</t>
  </si>
  <si>
    <t>My Client</t>
  </si>
  <si>
    <t>fa-users fa-lg</t>
  </si>
  <si>
    <t>Myself</t>
  </si>
  <si>
    <t>fa-user fa-lg</t>
  </si>
  <si>
    <t>Options 13</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</si>
  <si>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</si>
  <si>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</si>
  <si>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</si>
  <si>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</si>
  <si>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</si>
  <si>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</si>
  <si>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</si>
  <si>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</si>
  <si>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</si>
  <si>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</si>
  <si>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</si>
  <si>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</si>
  <si>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</si>
  <si>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</si>
  <si>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</si>
  <si>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</si>
  <si>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</si>
  <si>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</si>
  <si>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</si>
  <si>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Pay now with credit card</t>
  </si>
  <si>
    <t>Send me an invoice</t>
  </si>
  <si>
    <t>Option X</t>
  </si>
  <si>
    <t>Triggers</t>
  </si>
  <si>
    <t>Config</t>
  </si>
  <si>
    <t>Message</t>
  </si>
  <si>
    <t>Soft Referral</t>
  </si>
  <si>
    <t>Hard Referral</t>
  </si>
  <si>
    <t>Decline</t>
  </si>
  <si>
    <t>Error</t>
  </si>
  <si>
    <t>No Cover Selected</t>
  </si>
  <si>
    <t>Test 1</t>
  </si>
  <si>
    <t>Test 2</t>
  </si>
  <si>
    <t>Test 3</t>
  </si>
  <si>
    <t>Test 4</t>
  </si>
  <si>
    <t>Settings</t>
  </si>
  <si>
    <t>Risk Name</t>
  </si>
  <si>
    <t>Something</t>
  </si>
  <si>
    <t>Field Code Prefix</t>
  </si>
  <si>
    <t>Rating Factors</t>
  </si>
  <si>
    <t>Primary Applicant First Name</t>
  </si>
  <si>
    <t>Checks</t>
  </si>
  <si>
    <t>Include Risk</t>
  </si>
  <si>
    <t>Premium</t>
  </si>
  <si>
    <t>Total Premium</t>
  </si>
  <si>
    <t>Base Premium</t>
  </si>
  <si>
    <t>Val</t>
  </si>
  <si>
    <t>Statutory Rates</t>
  </si>
  <si>
    <t>Risk Type</t>
  </si>
  <si>
    <t>General</t>
  </si>
  <si>
    <t>ESL Applicability</t>
  </si>
  <si>
    <t>Not Applicable</t>
  </si>
  <si>
    <t>Jurisdiction</t>
  </si>
  <si>
    <t>Policy Start Date</t>
  </si>
  <si>
    <t>ESL Rate</t>
  </si>
  <si>
    <t>GST Rate</t>
  </si>
  <si>
    <t>SD Rate</t>
  </si>
  <si>
    <t>Payment</t>
  </si>
  <si>
    <t>ESL</t>
  </si>
  <si>
    <t>GST</t>
  </si>
  <si>
    <t>SD</t>
  </si>
  <si>
    <t>Public Liability</t>
  </si>
  <si>
    <t>Key Prefix</t>
  </si>
  <si>
    <t>PL</t>
  </si>
  <si>
    <t>Base premium</t>
  </si>
  <si>
    <t>Blah</t>
  </si>
  <si>
    <t>Applicable</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</si>
  <si>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</si>
  <si>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</si>
  <si>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</si>
  <si>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</si>
  <si>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</si>
  <si>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</si>
  <si>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</si>
  <si>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</si>
  <si>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</si>
  <si>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</si>
  <si>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</si>
  <si>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</si>
  <si>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Default</t>
  </si>
  <si>
    <t>Number Of Instalments</t>
  </si>
  <si>
    <t>Once Off Fee</t>
  </si>
  <si>
    <t>Per Instalment Fee</t>
  </si>
  <si>
    <t>Interest Rate</t>
  </si>
  <si>
    <t>Funded</t>
  </si>
  <si>
    <t>Visa</t>
  </si>
  <si>
    <t>Mastercard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</si>
  <si>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</si>
  <si>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</si>
  <si>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</si>
  <si>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</si>
  <si>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</si>
  <si>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</si>
  <si>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</si>
  <si>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</si>
  <si>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</si>
  <si>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</si>
  <si>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</si>
  <si>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</si>
  <si>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</si>
  <si>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</si>
  <si>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</si>
  <si>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</si>
  <si>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</si>
  <si>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</si>
  <si>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</si>
  <si>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</si>
  <si>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</si>
  <si>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</si>
  <si>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</si>
  <si>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</si>
  <si>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</si>
  <si>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</si>
  <si>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</si>
  <si>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</si>
  <si>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</si>
  <si>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</si>
  <si>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</si>
  <si>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</si>
  <si>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</si>
  <si>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</si>
  <si>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</si>
  <si>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</si>
  <si>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</si>
  <si>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</si>
  <si>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Montserrat</t>
  </si>
  <si>
    <t>Body Text</t>
  </si>
  <si>
    <t>Nunito</t>
  </si>
  <si>
    <t xml:space="preserve">Labels </t>
  </si>
  <si>
    <t>Font Weight</t>
  </si>
  <si>
    <t>Primary Colours</t>
  </si>
  <si>
    <t>Background 1</t>
  </si>
  <si>
    <t>#FFFFFF</t>
  </si>
  <si>
    <t>Background 2</t>
  </si>
  <si>
    <t>#f5f8fc</t>
  </si>
  <si>
    <t>Background 3</t>
  </si>
  <si>
    <t>#d9e1e8</t>
  </si>
  <si>
    <t>Foreground 1</t>
  </si>
  <si>
    <t>#1d1c1c</t>
  </si>
  <si>
    <t>Foreground 2</t>
  </si>
  <si>
    <t>#4e4e4f</t>
  </si>
  <si>
    <t>Accent 1</t>
  </si>
  <si>
    <t>#777777</t>
  </si>
  <si>
    <t>Accent 2</t>
  </si>
  <si>
    <t>Borders</t>
  </si>
  <si>
    <t>#c8c8c8</t>
  </si>
  <si>
    <t>#818181</t>
  </si>
  <si>
    <t>#5a5a5a</t>
  </si>
  <si>
    <t>Tooltip Icon</t>
  </si>
  <si>
    <t>fa-question-circle</t>
  </si>
  <si>
    <t>Default Border Radius</t>
  </si>
  <si>
    <t>3px</t>
  </si>
  <si>
    <t>Scroll Duration Multiplier</t>
  </si>
  <si>
    <t>Sidebar Width</t>
  </si>
  <si>
    <t>Sidebar Payment Options</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</si>
  <si>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</si>
  <si>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</si>
  <si>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</si>
  <si>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</si>
  <si>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</si>
  <si>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</si>
  <si>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</si>
  <si>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</si>
  <si>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</si>
  <si>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</si>
  <si>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</si>
  <si>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</si>
  <si>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</si>
  <si>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</si>
  <si>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</si>
  <si>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</si>
  <si>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</si>
  <si>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</si>
  <si>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</si>
  <si>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</si>
  <si>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</si>
  <si>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</si>
  <si>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</si>
  <si>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</si>
  <si>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</si>
  <si>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</si>
  <si>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</si>
  <si>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</si>
  <si>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</si>
  <si>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</si>
  <si>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</si>
  <si>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</si>
  <si>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</si>
  <si>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</si>
  <si>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</si>
  <si>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</si>
  <si>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</si>
  <si>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</si>
  <si>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</si>
  <si>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</si>
  <si>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</si>
  <si>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</si>
  <si>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</si>
  <si>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</si>
  <si>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</si>
  <si>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</si>
  <si>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</si>
  <si>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</si>
  <si>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</si>
  <si>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</si>
  <si>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</si>
  <si>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</si>
  <si>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</si>
  <si>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</si>
  <si>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</si>
  <si>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</si>
  <si>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</si>
  <si>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</si>
  <si>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</si>
  <si>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</si>
  <si>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</si>
  <si>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</si>
  <si>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</si>
  <si>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</si>
  <si>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</si>
  <si>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</si>
  <si>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</si>
  <si>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</si>
  <si>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</si>
  <si>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</si>
  <si>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</si>
  <si>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</si>
  <si>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</si>
  <si>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</si>
  <si>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</si>
  <si>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</si>
  <si>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</si>
  <si>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</si>
  <si>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</si>
  <si>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</si>
  <si>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</si>
  <si>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</si>
  <si>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</si>
  <si>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</si>
  <si>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</si>
  <si>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</si>
  <si>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</si>
  <si>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</si>
  <si>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</si>
  <si>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</si>
  <si>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</si>
  <si>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5px</t>
  </si>
  <si>
    <t>Progress</t>
  </si>
  <si>
    <t>nav#progress-bar</t>
  </si>
  <si>
    <t>Heading</t>
  </si>
  <si>
    <t>h1</t>
  </si>
  <si>
    <t>45px</t>
  </si>
  <si>
    <t>40px</t>
  </si>
  <si>
    <t>Sidebar</t>
  </si>
  <si>
    <t>aside#sidebar</t>
  </si>
  <si>
    <t>Section</t>
  </si>
  <si>
    <t>section</t>
  </si>
  <si>
    <t>Article</t>
  </si>
  <si>
    <t>article</t>
  </si>
  <si>
    <t>#ffffff</t>
  </si>
  <si>
    <t>23px</t>
  </si>
  <si>
    <t>20px</t>
  </si>
  <si>
    <t>Actions</t>
  </si>
  <si>
    <t>nav#footer-actions</t>
  </si>
  <si>
    <t>Section Text</t>
  </si>
  <si>
    <t>Heading 1</t>
  </si>
  <si>
    <t>section h2</t>
  </si>
  <si>
    <t>35px</t>
  </si>
  <si>
    <t>10px</t>
  </si>
  <si>
    <t>section h3</t>
  </si>
  <si>
    <t>24px</t>
  </si>
  <si>
    <t>section h4</t>
  </si>
  <si>
    <t>section p</t>
  </si>
  <si>
    <t>Form Fields</t>
  </si>
  <si>
    <t>Field Wrapper</t>
  </si>
  <si>
    <t>formly-field .form-group</t>
  </si>
  <si>
    <t>Field Content</t>
  </si>
  <si>
    <t>formly-field .field-content</t>
  </si>
  <si>
    <t>formly-field label</t>
  </si>
  <si>
    <t>16px</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</si>
  <si>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</si>
  <si>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</si>
  <si>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</si>
  <si>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</si>
  <si>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</si>
  <si>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</si>
  <si>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</si>
  <si>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</si>
  <si>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</si>
  <si>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</si>
  <si>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</si>
  <si>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</si>
  <si>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</si>
  <si>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</si>
  <si>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</si>
  <si>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</si>
  <si>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</si>
  <si>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</si>
  <si>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</si>
  <si>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 !important</t>
  </si>
  <si>
    <t>7px solid #b33345</t>
  </si>
  <si>
    <t>Form Control Pending</t>
  </si>
  <si>
    <t>formly-field .form-control.ng-pending.ng-touched</t>
  </si>
  <si>
    <t>Form Control Disabled</t>
  </si>
  <si>
    <t>formly-field .form-control[disabled]</t>
  </si>
  <si>
    <t>#f6f8fd</t>
  </si>
  <si>
    <t>Validation Message</t>
  </si>
  <si>
    <t>formly-field formly-validation-message</t>
  </si>
  <si>
    <t>#b33345</t>
  </si>
  <si>
    <t>formly-field textarea</t>
  </si>
  <si>
    <t>Terms And Conditions</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</si>
  <si>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</si>
  <si>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</si>
  <si>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</si>
  <si>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</si>
  <si>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</si>
  <si>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</si>
  <si>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</si>
  <si>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</si>
  <si>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</si>
  <si>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</si>
  <si>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</si>
  <si>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</si>
  <si>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formly-field div.btn-group</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</si>
  <si>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</si>
  <si>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</si>
  <si>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</si>
  <si>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</si>
  <si>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</si>
  <si>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</si>
  <si>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</si>
  <si>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</si>
  <si>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</si>
  <si>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</si>
  <si>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</si>
  <si>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</si>
  <si>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</si>
  <si>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</si>
  <si>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</si>
  <si>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</si>
  <si>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</si>
  <si>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</si>
  <si>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</si>
  <si>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formly-field .repeating .btn.btn-repeating</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</si>
  <si>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</si>
  <si>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</si>
  <si>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</si>
  <si>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</si>
  <si>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</si>
  <si>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</si>
  <si>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</si>
  <si>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</si>
  <si>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</si>
  <si>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</si>
  <si>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</si>
  <si>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</si>
  <si>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#AAAAAA</t>
  </si>
  <si>
    <t>Repeating Remove Button Hover</t>
  </si>
  <si>
    <t>formly-field .repeating .btn.btn-remove-item:hover</t>
  </si>
  <si>
    <t>Repeating Remove Button Active</t>
  </si>
  <si>
    <t>formly-field .repeating .btn.btn-remove-item:active</t>
  </si>
  <si>
    <t>#999999</t>
  </si>
  <si>
    <t>Repeating Remove Button Icon</t>
  </si>
  <si>
    <t>formly-field .repeating .btn.btn-remove-item .btn-icon</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</si>
  <si>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</si>
  <si>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</si>
  <si>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</si>
  <si>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</si>
  <si>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</si>
  <si>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</si>
  <si>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</si>
  <si>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</si>
  <si>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</si>
  <si>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</si>
  <si>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</si>
  <si>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</si>
  <si>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</si>
  <si>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</si>
  <si>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</si>
  <si>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</si>
  <si>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</si>
  <si>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</si>
  <si>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</si>
  <si>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</si>
  <si>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</si>
  <si>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</si>
  <si>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</si>
  <si>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</si>
  <si>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</si>
  <si>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</si>
  <si>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</si>
  <si>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</si>
  <si>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</si>
  <si>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</si>
  <si>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</si>
  <si>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</si>
  <si>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File Upload</t>
  </si>
  <si>
    <t>formly-field .file-upload</t>
  </si>
  <si>
    <t>formly-field .file-upload button</t>
  </si>
  <si>
    <t>-5px</t>
  </si>
  <si>
    <t>6px</t>
  </si>
  <si>
    <t>File Name</t>
  </si>
  <si>
    <t>formly-field .file-upload .file-name</t>
  </si>
  <si>
    <t>.tooltip-icon</t>
  </si>
  <si>
    <t>.popover</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</si>
  <si>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</si>
  <si>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</si>
  <si>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</si>
  <si>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</si>
  <si>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</si>
  <si>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</si>
  <si>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</si>
  <si>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</si>
  <si>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</si>
  <si>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</si>
  <si>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</si>
  <si>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</si>
  <si>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</si>
  <si>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</si>
  <si>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</si>
  <si>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</si>
  <si>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</si>
  <si>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</si>
  <si>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</si>
  <si>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</si>
  <si>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</si>
  <si>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</si>
  <si>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</si>
  <si>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</si>
  <si>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</si>
  <si>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</si>
  <si>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</si>
  <si>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display: none;</t>
  </si>
  <si>
    <t>#sidebar aside</t>
  </si>
  <si>
    <t>#sidebar .header</t>
  </si>
  <si>
    <t>#sidebar .body</t>
  </si>
  <si>
    <t>Footer</t>
  </si>
  <si>
    <t>#sidebar .footer</t>
  </si>
  <si>
    <t>#sidebar .body h3</t>
  </si>
  <si>
    <t>#sidebar .body .message</t>
  </si>
  <si>
    <t>Price</t>
  </si>
  <si>
    <t>#sidebar .body .price</t>
  </si>
  <si>
    <t>62px</t>
  </si>
  <si>
    <t>Price Dollars</t>
  </si>
  <si>
    <t>#sidebar .body .price .dollars</t>
  </si>
  <si>
    <t>Price Cents</t>
  </si>
  <si>
    <t>#sidebar .body .price .cents</t>
  </si>
  <si>
    <t>-13px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</si>
  <si>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</si>
  <si>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</si>
  <si>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</si>
  <si>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</si>
  <si>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</si>
  <si>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</si>
  <si>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</si>
  <si>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</si>
  <si>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</si>
  <si>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</si>
  <si>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</si>
  <si>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</si>
  <si>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</si>
  <si>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</si>
  <si>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</si>
  <si>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</si>
  <si>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</si>
  <si>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</si>
  <si>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</si>
  <si>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</si>
  <si>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</si>
  <si>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</si>
  <si>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</si>
  <si>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</si>
  <si>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</si>
  <si>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</si>
  <si>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</si>
  <si>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</si>
  <si>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</si>
  <si>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</si>
  <si>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</si>
  <si>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</si>
  <si>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</si>
  <si>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</si>
  <si>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</si>
  <si>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</si>
  <si>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</si>
  <si>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</si>
  <si>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</si>
  <si>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</si>
  <si>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</si>
  <si>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</si>
  <si>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</si>
  <si>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</si>
  <si>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</si>
  <si>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Selector 1</t>
  </si>
  <si>
    <t>.class-1</t>
  </si>
  <si>
    <t>Selector 2</t>
  </si>
  <si>
    <t>.class-2</t>
  </si>
  <si>
    <t>Selector 3</t>
  </si>
  <si>
    <t>.class-3</t>
  </si>
  <si>
    <t>Quote</t>
  </si>
  <si>
    <t>Quote Min</t>
  </si>
  <si>
    <t>Organisation</t>
  </si>
  <si>
    <t>Name</t>
  </si>
  <si>
    <t>Deposit Assure</t>
  </si>
  <si>
    <t>Address</t>
  </si>
  <si>
    <t>123 Spring Street</t>
  </si>
  <si>
    <t>Town</t>
  </si>
  <si>
    <t>Melbourne</t>
  </si>
  <si>
    <t>ABN</t>
  </si>
  <si>
    <t>12 456 789 456</t>
  </si>
  <si>
    <t>AFSL</t>
  </si>
  <si>
    <t>TBA</t>
  </si>
  <si>
    <t>Website</t>
  </si>
  <si>
    <t>www.company.com.au</t>
  </si>
  <si>
    <t>Product</t>
  </si>
  <si>
    <t>Title</t>
  </si>
  <si>
    <t>Deposit Bond Application - Concierge Service</t>
  </si>
  <si>
    <t>Description</t>
  </si>
  <si>
    <t>N/A</t>
  </si>
  <si>
    <t>Carrier</t>
  </si>
  <si>
    <t>Incomplete Header</t>
  </si>
  <si>
    <t>Answer a few simple questions to get an instant quote online.</t>
  </si>
  <si>
    <t>Incomplete Label</t>
  </si>
  <si>
    <t>Need Assistance?</t>
  </si>
  <si>
    <t>Incomplete Message</t>
  </si>
  <si>
    <t>Call 13 13 13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</si>
  <si>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</si>
  <si>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</si>
  <si>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</si>
  <si>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</si>
  <si>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</si>
  <si>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</si>
  <si>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</si>
  <si>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</si>
  <si>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</si>
  <si>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</si>
  <si>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</si>
  <si>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</si>
  <si>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</si>
  <si>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</si>
  <si>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</si>
  <si>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</si>
  <si>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</si>
  <si>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</si>
  <si>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</si>
  <si>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</si>
  <si>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</si>
  <si>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</si>
  <si>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</si>
  <si>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</si>
  <si>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</si>
  <si>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</si>
  <si>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</si>
  <si>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</si>
  <si>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</si>
  <si>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</si>
  <si>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</si>
  <si>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</si>
  <si>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</si>
  <si>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</si>
  <si>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</si>
  <si>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</si>
  <si>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</si>
  <si>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</si>
  <si>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</si>
  <si>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</si>
  <si>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</si>
  <si>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</si>
  <si>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</si>
  <si>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</si>
  <si>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</si>
  <si>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</si>
  <si>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</si>
  <si>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</si>
  <si>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</si>
  <si>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</si>
  <si>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</si>
  <si>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</si>
  <si>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</si>
  <si>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</si>
  <si>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</si>
  <si>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</si>
  <si>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</si>
  <si>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</si>
  <si>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</si>
  <si>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</si>
  <si>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</si>
  <si>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</si>
  <si>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</si>
  <si>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</si>
  <si>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</si>
  <si>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Header 1</t>
  </si>
  <si>
    <t>Test 1 Body</t>
  </si>
  <si>
    <t>&lt;p&gt;Some HTML content&lt;/p&gt;</t>
  </si>
  <si>
    <t>Test 1 Footer</t>
  </si>
  <si>
    <t>Footer 1</t>
  </si>
  <si>
    <t>Workflow</t>
  </si>
  <si>
    <t>Step 1</t>
  </si>
  <si>
    <t>Tab Label</t>
  </si>
  <si>
    <t>Concierge</t>
  </si>
  <si>
    <t>Top Heading</t>
  </si>
  <si>
    <t>Rating Heading</t>
  </si>
  <si>
    <t>Rating Text</t>
  </si>
  <si>
    <t>Contact Heading</t>
  </si>
  <si>
    <t>Contact Details</t>
  </si>
  <si>
    <t>Contact Text</t>
  </si>
  <si>
    <t>Next Button</t>
  </si>
  <si>
    <t>glyphicon-arrow-right</t>
  </si>
  <si>
    <t>Submit Concierge Request</t>
  </si>
  <si>
    <t>Enquiry Button</t>
  </si>
  <si>
    <t xml:space="preserve"> </t>
  </si>
  <si>
    <t>glyphicon-earphone</t>
  </si>
  <si>
    <t>Request a call-back</t>
  </si>
  <si>
    <t>Step 2</t>
  </si>
  <si>
    <t>Your details</t>
  </si>
  <si>
    <t>Next</t>
  </si>
  <si>
    <t>Back Button</t>
  </si>
  <si>
    <t>glyphicon-arrow-left</t>
  </si>
  <si>
    <t>Back</t>
  </si>
  <si>
    <t>Step 3</t>
  </si>
  <si>
    <t>Duty of disclosure</t>
  </si>
  <si>
    <t>Step 4</t>
  </si>
  <si>
    <t>fa-check</t>
  </si>
  <si>
    <t>Complete purchase</t>
  </si>
  <si>
    <t>Success Heading</t>
  </si>
  <si>
    <t>Application Submitted</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</si>
  <si>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</si>
  <si>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</si>
  <si>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</si>
  <si>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</si>
  <si>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</si>
  <si>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</si>
  <si>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</si>
  <si>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</si>
  <si>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</si>
  <si>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</si>
  <si>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</si>
  <si>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</si>
  <si>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</si>
  <si>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</si>
  <si>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</si>
  <si>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</si>
  <si>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</si>
  <si>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Field Types</t>
  </si>
  <si>
    <t>Repeating Types</t>
  </si>
  <si>
    <t>Field 1</t>
  </si>
  <si>
    <t>Field 2</t>
  </si>
  <si>
    <t>Field 3</t>
  </si>
  <si>
    <t>Field 4</t>
  </si>
  <si>
    <t>Field 5</t>
  </si>
  <si>
    <t>Field 6</t>
  </si>
  <si>
    <t>Field 7</t>
  </si>
  <si>
    <t>Number</t>
  </si>
  <si>
    <t>Percent</t>
  </si>
  <si>
    <t>Date</t>
  </si>
  <si>
    <t>Time</t>
  </si>
  <si>
    <t>Boolean</t>
  </si>
  <si>
    <t>Toggle</t>
  </si>
  <si>
    <t>URL</t>
  </si>
  <si>
    <t>Number Plate</t>
  </si>
  <si>
    <t>Password</t>
  </si>
  <si>
    <t>Iframe</t>
  </si>
  <si>
    <t>Webhook</t>
  </si>
  <si>
    <t>Bootstrap Columns</t>
  </si>
  <si>
    <t>Yes / No</t>
  </si>
  <si>
    <t>Direct Debit</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</si>
  <si>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</si>
  <si>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</si>
  <si>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</si>
  <si>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</si>
  <si>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</si>
  <si>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</si>
  <si>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</si>
  <si>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</si>
  <si>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</si>
  <si>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</si>
  <si>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</si>
  <si>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</si>
  <si>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</si>
  <si>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</si>
  <si>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</si>
  <si>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</si>
  <si>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</si>
  <si>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</si>
  <si>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</si>
  <si>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</si>
  <si>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</si>
  <si>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</si>
  <si>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</si>
  <si>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</si>
  <si>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</si>
  <si>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</si>
  <si>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</si>
  <si>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</si>
  <si>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</si>
  <si>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</si>
  <si>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</si>
  <si>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</si>
  <si>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</si>
  <si>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</si>
  <si>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</si>
  <si>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</si>
  <si>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</si>
  <si>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</si>
  <si>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</si>
  <si>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</si>
  <si>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</si>
  <si>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</si>
  <si>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</si>
  <si>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</si>
  <si>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</si>
  <si>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</si>
  <si>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</si>
  <si>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</si>
  <si>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</si>
  <si>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</si>
  <si>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</si>
  <si>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</si>
  <si>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</si>
  <si>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</si>
  <si>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</si>
  <si>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</si>
  <si>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</si>
  <si>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</si>
  <si>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</si>
  <si>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</si>
  <si>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</si>
  <si>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</si>
  <si>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</si>
  <si>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</si>
  <si>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Private Fields</t>
  </si>
  <si>
    <t>"privateFields":[</t>
  </si>
  <si>
    <t>"triggers":{</t>
  </si>
  <si>
    <t>Text Elements</t>
  </si>
  <si>
    <t>"textElements":{</t>
  </si>
  <si>
    <t>"settings":{</t>
  </si>
  <si>
    <t>"styles":{</t>
  </si>
  <si>
    <t>"questionSets":{</t>
  </si>
  <si>
    <t>"repeatingQuestionSets":{</t>
  </si>
  <si>
    <t>}}</t>
  </si>
  <si>
    <t>{"state":</t>
  </si>
  <si>
    <t>"incomplete"</t>
  </si>
  <si>
    <t>,</t>
  </si>
  <si>
    <t>Questions</t>
  </si>
  <si>
    <t>"questions":{</t>
  </si>
  <si>
    <t>Risk 1</t>
  </si>
  <si>
    <t>"risk1":{</t>
  </si>
  <si>
    <t>Risk 2</t>
  </si>
  <si>
    <t>"risk2":{</t>
  </si>
  <si>
    <t>"payment":{</t>
  </si>
  <si>
    <t>Public &amp; Product Liability</t>
  </si>
  <si>
    <t>Sum Insured</t>
  </si>
  <si>
    <t>Additional Employees</t>
  </si>
  <si>
    <t>Additional Sub-Contractors</t>
  </si>
  <si>
    <t>Accident &amp; Personal Illness</t>
  </si>
  <si>
    <t>Weekly Amount</t>
  </si>
  <si>
    <t>Accident Only</t>
  </si>
  <si>
    <t>Plus Illness</t>
  </si>
  <si>
    <t>Other Rating Factors</t>
  </si>
  <si>
    <t>Staff covered under PL base premium</t>
  </si>
  <si>
    <t>Animals in transit premium</t>
  </si>
  <si>
    <t>Trailers premium</t>
  </si>
  <si>
    <t>Tools of trade premium</t>
  </si>
  <si>
    <t>Trailers sum insured</t>
  </si>
  <si>
    <t>Tools of trade sum insured</t>
  </si>
  <si>
    <t>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</si>
</sst>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_-&quot;$&quot;* #,##0_-;\-&quot;$&quot;* #,##0_-;_-&quot;$&quot;* &quot;-&quot;??_-;_-@_-"/>
    <numFmt numFmtId="165" formatCode="0.0%"/>
    <numFmt numFmtId="166" formatCode="_-&quot;$&quot;* #,##0.00_-;\-&quot;$&quot;* #,##0.00_-;_-&quot;$&quot;* &quot;-&quot;_-;_-@_-"/>
  </numFmts>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44" fontId="3" fillId="0" borderId="0" applyFont="0" applyFill="0" applyBorder="0" applyAlignment="0" applyProtection="0"/>
    <xf numFmtId="9" fontId="3" fillId="0" borderId="0" applyFont="0" applyFill="0" applyBorder="0" applyAlignment="0" applyProtection="0"/>
    <xf numFmtId="0" fontId="7" fillId="5" borderId="1" applyNumberFormat="0" applyAlignment="0" applyProtection="0"/>
    <xf numFmtId="0" fontId="10" fillId="0" borderId="6" applyNumberFormat="0" applyFill="0" applyAlignment="0" applyProtection="0">
      <alignment vertical="center"/>
    </xf>
    <xf numFmtId="0" fontId="5" fillId="3" borderId="3" applyNumberFormat="0" applyAlignment="0" applyProtection="0"/>
    <xf numFmtId="0" fontId="8" fillId="6" borderId="5" applyNumberFormat="0" applyAlignment="0" applyProtection="0"/>
    <xf numFmtId="0" fontId="6" fillId="4" borderId="4" applyNumberFormat="0" applyAlignment="0" applyProtection="0"/>
    <xf numFmtId="0" fontId="2" fillId="2" borderId="0" applyNumberFormat="0" applyBorder="0" applyAlignment="0" applyProtection="0"/>
    <xf numFmtId="0" fontId="9" fillId="7" borderId="2" applyProtection="0">
      <alignment horizontal="left" vertical="top"/>
    </xf>
    <xf numFmtId="0" fontId="8" fillId="6" borderId="7" applyAlignment="0" applyProtection="0"/>
    <xf numFmtId="0" fontId="10" fillId="8" borderId="9" applyAlignment="0" applyProtection="0">
      <alignment vertical="center"/>
    </xf>
    <xf numFmtId="0" fontId="11" fillId="8" borderId="0">
      <alignment vertical="center"/>
    </xf>
    <xf numFmtId="0" fontId="12" fillId="8" borderId="8" applyAlignment="0" applyProtection="0">
      <alignment vertical="center"/>
    </xf>
    <xf numFmtId="0" fontId="13" fillId="8" borderId="8" applyAlignment="0" applyProtection="0">
      <alignment vertical="center"/>
    </xf>
  </cellStyleXfs>
  <cellXfs count="90">
    <xf numFmtId="0" fontId="0" fillId="0" borderId="0" xfId="0">
      <alignment vertical="center"/>
    </xf>
    <xf numFmtId="0" fontId="4" fillId="0" borderId="0" xfId="0" applyFont="1">
      <alignment vertical="center"/>
    </xf>
    <xf numFmtId="0" fontId="11" fillId="8" borderId="0" xfId="12">
      <alignment vertical="center"/>
    </xf>
    <xf numFmtId="0" fontId="12" fillId="8" borderId="8" xfId="13">
      <alignment vertical="center"/>
    </xf>
    <xf numFmtId="44" fontId="0" fillId="0" borderId="0" xfId="1" applyFont="1" applyAlignment="1">
      <alignment vertical="center"/>
    </xf>
    <xf numFmtId="4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4" fillId="0" borderId="0" xfId="0" applyFont="1" applyProtection="1">
      <alignment vertical="center"/>
      <protection locked="0"/>
    </xf>
    <xf numFmtId="44" fontId="0" fillId="0" borderId="0" xfId="1" applyFont="1" applyAlignment="1" applyProtection="1">
      <alignment vertical="center"/>
      <protection locked="0"/>
    </xf>
    <xf numFmtId="14" fontId="8" fillId="6" borderId="7" xfId="10" applyNumberFormat="1" applyAlignment="1" applyProtection="1">
      <alignment vertical="center"/>
      <protection locked="0"/>
    </xf>
    <xf numFmtId="0" fontId="10" fillId="8" borderId="9" xfId="11">
      <alignment vertical="center"/>
    </xf>
    <xf numFmtId="0" fontId="11" fillId="8" borderId="0" xfId="12" applyProtection="1">
      <alignment vertical="center"/>
      <protection locked="0"/>
    </xf>
    <xf numFmtId="0" fontId="11" fillId="8" borderId="0" xfId="12" applyAlignment="1">
      <alignment horizontal="left" vertical="center"/>
    </xf>
    <xf numFmtId="0" fontId="10"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2" fillId="8" borderId="8" xfId="13" applyAlignment="1">
      <alignment horizontal="left" vertical="center"/>
    </xf>
    <xf numFmtId="14" fontId="0" fillId="0" borderId="0" xfId="0" applyNumberFormat="1" applyAlignment="1" applyProtection="1">
      <alignment horizontal="left" vertical="center"/>
      <protection locked="0"/>
    </xf>
    <xf numFmtId="14" fontId="10" fillId="8" borderId="9" xfId="11" applyNumberFormat="1" applyAlignment="1">
      <alignment horizontal="left" vertical="center"/>
    </xf>
    <xf numFmtId="14" fontId="11" fillId="8" borderId="0" xfId="12" applyNumberFormat="1" applyAlignment="1">
      <alignment horizontal="left" vertical="center"/>
    </xf>
    <xf numFmtId="14" fontId="11"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5" fontId="0" fillId="0" borderId="0" xfId="2" applyNumberFormat="1" applyFont="1" applyAlignment="1" applyProtection="1">
      <alignment vertical="center"/>
      <protection locked="0"/>
    </xf>
    <xf numFmtId="44" fontId="0" fillId="0" borderId="0" xfId="0" applyNumberFormat="1" applyProtection="1">
      <alignment vertical="center"/>
      <protection locked="0"/>
    </xf>
    <xf numFmtId="0" fontId="12" fillId="8" borderId="8" xfId="13" applyAlignment="1" applyProtection="1">
      <alignment horizontal="left" vertical="center"/>
      <protection locked="0"/>
    </xf>
    <xf numFmtId="0" fontId="12" fillId="8" borderId="8" xfId="13" applyProtection="1">
      <alignment vertical="center"/>
      <protection locked="0"/>
    </xf>
    <xf numFmtId="0" fontId="4" fillId="0" borderId="0" xfId="0" applyFont="1" applyAlignment="1" applyProtection="1">
      <alignment horizontal="left" vertical="center"/>
      <protection locked="0"/>
    </xf>
    <xf numFmtId="44" fontId="4" fillId="0" borderId="0" xfId="1" applyFont="1" applyAlignment="1" applyProtection="1">
      <alignment vertical="center"/>
      <protection locked="0"/>
    </xf>
    <xf numFmtId="49" fontId="10" fillId="8" borderId="9" xfId="11" applyNumberFormat="1" applyAlignment="1">
      <alignment horizontal="left" vertical="center"/>
    </xf>
    <xf numFmtId="49" fontId="4" fillId="0" borderId="0" xfId="0" applyNumberFormat="1" applyFont="1" applyAlignment="1">
      <alignment horizontal="left" vertical="center"/>
    </xf>
    <xf numFmtId="49" fontId="12"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1" fillId="8" borderId="0" xfId="12" applyNumberFormat="1" applyAlignment="1">
      <alignment horizontal="left" vertical="center"/>
    </xf>
    <xf numFmtId="49" fontId="4" fillId="0" borderId="0" xfId="0" applyNumberFormat="1" applyFont="1" applyAlignment="1" applyProtection="1">
      <alignment horizontal="left" vertical="center"/>
      <protection locked="0"/>
    </xf>
    <xf numFmtId="0" fontId="4" fillId="0" borderId="0" xfId="0" applyFont="1" applyAlignment="1">
      <alignment horizontal="left" vertical="center"/>
    </xf>
    <xf numFmtId="0" fontId="11" fillId="0" borderId="0" xfId="12" applyFill="1" applyProtection="1">
      <alignment vertical="center"/>
      <protection locked="0"/>
    </xf>
    <xf numFmtId="0" fontId="13" fillId="8" borderId="8" xfId="14" applyAlignment="1" applyProtection="1">
      <alignment horizontal="left" vertical="center"/>
      <protection locked="0"/>
    </xf>
    <xf numFmtId="14" fontId="4" fillId="0" borderId="0" xfId="0" applyNumberFormat="1" applyFont="1" applyAlignment="1">
      <alignment horizontal="left" vertical="center"/>
    </xf>
    <xf numFmtId="14" fontId="12" fillId="8" borderId="8" xfId="13" applyNumberFormat="1" applyAlignment="1">
      <alignment horizontal="left" vertical="center"/>
    </xf>
    <xf numFmtId="10" fontId="12" fillId="8" borderId="8" xfId="13" applyNumberFormat="1">
      <alignment vertical="center"/>
    </xf>
    <xf numFmtId="49" fontId="12" fillId="8" borderId="8" xfId="13" applyNumberFormat="1">
      <alignment vertical="center"/>
    </xf>
    <xf numFmtId="49" fontId="0" fillId="0" borderId="0" xfId="0" applyNumberFormat="1" applyProtection="1">
      <alignment vertical="center"/>
      <protection locked="0"/>
    </xf>
    <xf numFmtId="49" fontId="4" fillId="0" borderId="0" xfId="0" applyNumberFormat="1" applyFont="1" applyProtection="1">
      <alignment vertical="center"/>
      <protection locked="0"/>
    </xf>
    <xf numFmtId="49" fontId="11" fillId="8" borderId="0" xfId="12" applyNumberFormat="1">
      <alignment vertical="center"/>
    </xf>
    <xf numFmtId="49" fontId="12" fillId="8" borderId="8" xfId="13" applyNumberFormat="1" applyProtection="1">
      <alignment vertical="center"/>
      <protection locked="0"/>
    </xf>
    <xf numFmtId="49" fontId="4" fillId="0" borderId="0" xfId="0" applyNumberFormat="1" applyFont="1">
      <alignment vertical="center"/>
    </xf>
    <xf numFmtId="49" fontId="0" fillId="0" borderId="0" xfId="0" applyNumberFormat="1" applyAlignment="1">
      <alignment horizontal="left" vertical="center"/>
    </xf>
    <xf numFmtId="49" fontId="8" fillId="6" borderId="7" xfId="10" applyNumberFormat="1" applyAlignment="1" applyProtection="1">
      <alignment horizontal="left" vertical="center"/>
      <protection locked="0"/>
    </xf>
    <xf numFmtId="0" fontId="8" fillId="6" borderId="7" xfId="10" applyAlignment="1" applyProtection="1">
      <alignment horizontal="left" vertical="center"/>
      <protection locked="0"/>
    </xf>
    <xf numFmtId="49" fontId="10" fillId="8" borderId="9" xfId="11" applyNumberFormat="1">
      <alignment vertical="center"/>
    </xf>
    <xf numFmtId="0" fontId="13" fillId="8" borderId="8" xfId="14">
      <alignment vertical="center"/>
    </xf>
    <xf numFmtId="0" fontId="13" fillId="8" borderId="8" xfId="14" applyAlignment="1">
      <alignment horizontal="left" vertical="center"/>
    </xf>
    <xf numFmtId="0" fontId="11" fillId="8" borderId="0" xfId="12" applyAlignment="1">
      <alignment horizontal="right" vertical="center"/>
    </xf>
    <xf numFmtId="0" fontId="10" fillId="8" borderId="9" xfId="11" applyAlignment="1">
      <alignment horizontal="right" vertical="center"/>
    </xf>
    <xf numFmtId="0" fontId="12" fillId="8" borderId="8" xfId="13" applyAlignment="1">
      <alignment horizontal="right" vertical="center"/>
    </xf>
    <xf numFmtId="0" fontId="4" fillId="0" borderId="0" xfId="0" applyFont="1" applyAlignment="1">
      <alignment horizontal="right" vertical="center"/>
    </xf>
    <xf numFmtId="44" fontId="0" fillId="0" borderId="0" xfId="0" applyNumberFormat="1" applyAlignment="1">
      <alignment horizontal="right" vertical="center"/>
    </xf>
    <xf numFmtId="44" fontId="12" fillId="8" borderId="8" xfId="13" applyNumberFormat="1" applyAlignment="1">
      <alignment horizontal="right" vertical="center"/>
    </xf>
    <xf numFmtId="44" fontId="12" fillId="8" borderId="8" xfId="1" applyFont="1" applyFill="1" applyBorder="1" applyAlignment="1">
      <alignment horizontal="right" vertical="center"/>
    </xf>
    <xf numFmtId="49" fontId="13" fillId="8" borderId="8" xfId="14" applyNumberFormat="1" applyAlignment="1">
      <alignment horizontal="left" vertical="center"/>
    </xf>
    <xf numFmtId="0" fontId="4" fillId="0" borderId="0" xfId="0" applyFont="1" applyAlignment="1" applyProtection="1">
      <alignment horizontal="left" vertical="center" wrapText="1"/>
      <protection locked="0"/>
    </xf>
    <xf numFmtId="14" fontId="13" fillId="8" borderId="8" xfId="14" applyNumberFormat="1" applyAlignment="1">
      <alignment horizontal="left" vertical="center"/>
    </xf>
    <xf numFmtId="10" fontId="13" fillId="8" borderId="8" xfId="14" applyNumberFormat="1">
      <alignment vertical="center"/>
    </xf>
    <xf numFmtId="9" fontId="11" fillId="8" borderId="0" xfId="2" applyFont="1" applyFill="1" applyAlignment="1">
      <alignment vertical="center"/>
    </xf>
    <xf numFmtId="10" fontId="0" fillId="0" borderId="0" xfId="2" applyNumberFormat="1" applyFont="1" applyAlignment="1" applyProtection="1">
      <alignment vertical="center"/>
      <protection locked="0"/>
    </xf>
    <xf numFmtId="0" fontId="4" fillId="0" borderId="0" xfId="1" applyNumberFormat="1" applyFont="1" applyAlignment="1" applyProtection="1">
      <alignment vertical="center"/>
      <protection locked="0"/>
    </xf>
    <xf numFmtId="164" fontId="0" fillId="0" borderId="0" xfId="1" applyNumberFormat="1" applyFont="1" applyAlignment="1">
      <alignment vertical="center"/>
    </xf>
    <xf numFmtId="166" fontId="0" fillId="0" borderId="0" xfId="0" applyNumberFormat="1" applyProtection="1">
      <alignment vertical="center"/>
      <protection locked="0"/>
    </xf>
    <xf numFmtId="0" fontId="4" fillId="0" borderId="0" xfId="0" applyFont="1" applyAlignment="1">
      <alignment vertical="center" wrapText="1"/>
    </xf>
    <xf numFmtId="0" fontId="0" fillId="0" borderId="0" xfId="0" applyAlignment="1">
      <alignment vertical="center" wrapText="1"/>
    </xf>
    <xf numFmtId="0" fontId="0" fillId="0" borderId="0" xfId="0" quotePrefix="1">
      <alignment vertical="center"/>
    </xf>
    <xf numFmtId="49" fontId="0" fillId="0" borderId="0" xfId="0" quotePrefix="1" applyNumberFormat="1" applyProtection="1">
      <alignment vertical="center"/>
      <protection locked="0"/>
    </xf>
    <xf numFmtId="0" fontId="8" fillId="6" borderId="7" xfId="10" applyAlignment="1">
      <alignment horizontal="left" vertical="center"/>
    </xf>
    <xf numFmtId="49" fontId="8" fillId="6" borderId="10" xfId="10" applyNumberFormat="1" applyBorder="1" applyAlignment="1" applyProtection="1">
      <alignment horizontal="left" vertical="center"/>
      <protection locked="0"/>
    </xf>
    <xf numFmtId="49" fontId="4" fillId="0" borderId="0" xfId="0" quotePrefix="1" applyNumberFormat="1" applyFont="1" applyAlignment="1" applyProtection="1">
      <alignment horizontal="left" vertical="center"/>
      <protection locked="0"/>
    </xf>
    <xf numFmtId="0" fontId="13" fillId="8" borderId="8" xfId="14" applyProtection="1">
      <alignment vertical="center"/>
      <protection locked="0"/>
    </xf>
    <xf numFmtId="0" fontId="0" fillId="0" borderId="0" xfId="0" quotePrefix="1" applyProtection="1">
      <alignment vertical="center"/>
      <protection locked="0"/>
    </xf>
    <xf numFmtId="0" fontId="4" fillId="0" borderId="0" xfId="0" quotePrefix="1" applyFont="1" applyAlignment="1" applyProtection="1">
      <alignment vertical="center" wrapText="1"/>
      <protection locked="0"/>
    </xf>
    <xf numFmtId="0" fontId="1" fillId="0" borderId="0" xfId="0" applyFont="1" applyAlignment="1" applyProtection="1">
      <alignment horizontal="left" vertical="center"/>
      <protection locked="0"/>
    </xf>
    <xf numFmtId="0" fontId="1" fillId="0" borderId="0" xfId="0" applyFont="1">
      <alignment vertical="center"/>
    </xf>
    <xf numFmtId="0" fontId="1" fillId="0" borderId="0" xfId="0" applyFont="1" applyAlignment="1">
      <alignment horizontal="left" vertical="center"/>
    </xf>
    <xf numFmtId="0" fontId="1" fillId="0" borderId="0" xfId="0" applyFont="1" applyProtection="1">
      <alignment vertical="center"/>
      <protection locked="0"/>
    </xf>
    <xf numFmtId="14" fontId="1" fillId="0" borderId="0" xfId="0" applyNumberFormat="1" applyFont="1" applyProtection="1">
      <alignment vertical="center"/>
      <protection locked="0"/>
    </xf>
    <xf numFmtId="49" fontId="1" fillId="0" borderId="0" xfId="0" applyNumberFormat="1" applyFont="1" applyAlignment="1" applyProtection="1">
      <alignment horizontal="left" vertical="center"/>
      <protection locked="0"/>
    </xf>
    <xf numFmtId="44" fontId="1" fillId="0" borderId="0" xfId="0" applyNumberFormat="1" applyFont="1" applyAlignment="1">
      <alignment horizontal="right" vertical="center"/>
    </xf>
    <xf numFmtId="0" fontId="1" fillId="0" borderId="0" xfId="0" applyFont="1" applyAlignment="1">
      <alignment horizontal="left" vertical="center" wrapText="1"/>
    </xf>
    <xf numFmtId="49" fontId="1" fillId="0" borderId="0" xfId="0" applyNumberFormat="1" applyFont="1" applyProtection="1">
      <alignmen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1">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9"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quot;$&quot;* #,##0.00_-;_-&quot;$&quot;* &quot;-&quot;??_-;_-@_-"/>
      <alignment horizontal="right" vertical="center" textRotation="0" wrapText="0" indent="0" justifyLastLine="0" shrinkToFit="0" readingOrder="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9"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9"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charset val="134"/>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TableStyleMedium2" defaultPivotStyle="PivotStyleLight16">
    <tableStyle name="TableStyleMedium28 2" pivot="0" count="7" xr9:uid="{00000000-0011-0000-FFFF-FFFF00000000}">
      <tableStyleElement type="wholeTable" dxfId="560"/>
      <tableStyleElement type="headerRow" dxfId="559"/>
      <tableStyleElement type="totalRow" dxfId="558"/>
      <tableStyleElement type="firstColumn" dxfId="557"/>
      <tableStyleElement type="lastColumn" dxfId="556"/>
      <tableStyleElement type="firstRowStripe" dxfId="555"/>
      <tableStyleElement type="firstColumnStripe" dxfId="554"/>
    </tableStyle>
    <tableStyle name="uBind Table" pivot="0" count="7" xr9:uid="{00000000-0011-0000-FFFF-FFFF01000000}">
      <tableStyleElement type="wholeTable" dxfId="553"/>
      <tableStyleElement type="headerRow" dxfId="552"/>
      <tableStyleElement type="totalRow" dxfId="551"/>
      <tableStyleElement type="firstColumn" dxfId="550"/>
      <tableStyleElement type="lastColumn" dxfId="549"/>
      <tableStyleElement type="firstRowStripe" dxfId="548"/>
      <tableStyleElement type="firstColumnStripe" dxfId="547"/>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V90" totalsRowShown="0" headerRowDxfId="546" dataDxfId="545" headerRowCellStyle="uBind Normal" dataCellStyle="uBind Normal">
  <autoFilter ref="B4:BV9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2" xr3:uid="{00000000-0010-0000-0000-000002000000}" name="Property" dataDxfId="544" dataCellStyle="Normal"/>
    <tableColumn id="19" xr3:uid="{00000000-0010-0000-0000-000013000000}" name="Header" dataDxfId="543"/>
    <tableColumn id="4" xr3:uid="{00000000-0010-0000-0000-000004000000}" name="Type" dataDxfId="542"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541"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0">
      <calculatedColumnFormula>IF(Table_Question_Sets[[#This Row],[Header]]="Yes","",IF(Table_Question_Sets[[#This Row],[Property]]&lt;&gt;"",SUBSTITUTE(Table_Question_Sets[[#This Row],[Property]]," ",""),""))</calculatedColumnFormula>
    </tableColumn>
    <tableColumn id="3" xr3:uid="{00000000-0010-0000-0000-000003000000}" name="Value" dataDxfId="539" dataCellStyle="uBind Input"/>
    <tableColumn id="6" xr3:uid="{00000000-0010-0000-0000-000006000000}" name="Data Type" dataDxfId="538" dataCellStyle="Normal"/>
    <tableColumn id="7" xr3:uid="{00000000-0010-0000-0000-000007000000}" name="Field Type" dataDxfId="537" dataCellStyle="Normal"/>
    <tableColumn id="48" xr3:uid="{00000000-0010-0000-0000-000030000000}" name="Option Set" dataDxfId="536"/>
    <tableColumn id="12" xr3:uid="{00000000-0010-0000-0000-00000C000000}" name="Required" dataDxfId="535" dataCellStyle="Normal"/>
    <tableColumn id="44" xr3:uid="{00000000-0010-0000-0000-00002C000000}" name="Min Qty" dataDxfId="534"/>
    <tableColumn id="45" xr3:uid="{00000000-0010-0000-0000-00002D000000}" name="Max Qty" dataDxfId="533"/>
    <tableColumn id="10" xr3:uid="{00000000-0010-0000-0000-00000A000000}" name="Row" dataDxfId="532"/>
    <tableColumn id="24" xr3:uid="{00000000-0010-0000-0000-000018000000}" name="X" dataDxfId="531"/>
    <tableColumn id="25" xr3:uid="{00000000-0010-0000-0000-000019000000}" name="S" dataDxfId="530"/>
    <tableColumn id="26" xr3:uid="{00000000-0010-0000-0000-00001A000000}" name="M" dataDxfId="529"/>
    <tableColumn id="27" xr3:uid="{00000000-0010-0000-0000-00001B000000}" name="L" dataDxfId="528"/>
    <tableColumn id="65" xr3:uid="{00000000-0010-0000-0000-000041000000}" name="Width"/>
    <tableColumn id="5" xr3:uid="{00000000-0010-0000-0000-000005000000}" name="Label" dataDxfId="527" dataCellStyle="Normal"/>
    <tableColumn id="49" xr3:uid="{00000000-0010-0000-0000-000031000000}" name="Question" dataDxfId="526"/>
    <tableColumn id="14" xr3:uid="{00000000-0010-0000-0000-00000E000000}" name="Hide Condition" dataDxfId="525" dataCellStyle="Normal"/>
    <tableColumn id="11" xr3:uid="{00000000-0010-0000-0000-00000B000000}" name="Validation Rules" dataDxfId="524" dataCellStyle="Normal"/>
    <tableColumn id="30" xr3:uid="{00000000-0010-0000-0000-00001E000000}" name="Heading 2" dataDxfId="523"/>
    <tableColumn id="32" xr3:uid="{00000000-0010-0000-0000-000020000000}" name="Heading 3" dataDxfId="522"/>
    <tableColumn id="37" xr3:uid="{00000000-0010-0000-0000-000025000000}" name="Heading 4" dataDxfId="521"/>
    <tableColumn id="33" xr3:uid="{00000000-0010-0000-0000-000021000000}" name="Paragraph" dataDxfId="520"/>
    <tableColumn id="69" xr3:uid="{00000000-0010-0000-0000-000045000000}" name="HTML" dataDxfId="519"/>
    <tableColumn id="58" xr3:uid="{00000000-0010-0000-0000-00003A000000}" name="Terms" dataDxfId="518"/>
    <tableColumn id="8" xr3:uid="{00000000-0010-0000-0000-000008000000}" name="Placeholder" dataDxfId="517" dataCellStyle="Normal"/>
    <tableColumn id="17" xr3:uid="{00000000-0010-0000-0000-000011000000}" name="Help Message" dataDxfId="516" dataCellStyle="Normal"/>
    <tableColumn id="46" xr3:uid="{00000000-0010-0000-0000-00002E000000}" name="Tooltip" dataDxfId="515"/>
    <tableColumn id="68" xr3:uid="{00000000-0010-0000-0000-000044000000}" name="Icon" dataDxfId="514"/>
    <tableColumn id="9" xr3:uid="{00000000-0010-0000-0000-000009000000}" name="Default Value" dataDxfId="513" dataCellStyle="Normal"/>
    <tableColumn id="64" xr3:uid="{00000000-0010-0000-0000-000040000000}" name="Calculated Value"/>
    <tableColumn id="72" xr3:uid="{C4040B9B-C499-4A67-AFC1-6C6AE2984B6D}" name="Calculated Trigger"/>
    <tableColumn id="74" xr3:uid="{B63B508C-8AA4-49B1-A970-6BC1B776B80E}" name="Calculated Condition"/>
    <tableColumn id="35" xr3:uid="{00000000-0010-0000-0000-000023000000}" name="Assumed Value" dataDxfId="512"/>
    <tableColumn id="36" xr3:uid="{00000000-0010-0000-0000-000024000000}" name="Used Value" dataDxfId="511">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calculatedColumnFormula>
    </tableColumn>
    <tableColumn id="23" xr3:uid="{00000000-0010-0000-0000-000017000000}" name="Custom Invalid"/>
    <tableColumn id="47" xr3:uid="{00000000-0010-0000-0000-00002F000000}" name="Invalid" dataDxfId="510">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09">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08" dataCellStyle="Normal"/>
    <tableColumn id="42" xr3:uid="{00000000-0010-0000-0000-00002A000000}" name="Summary Label" dataDxfId="507"/>
    <tableColumn id="51" xr3:uid="{00000000-0010-0000-0000-000033000000}" name="Affects Premium" dataDxfId="506"/>
    <tableColumn id="52" xr3:uid="{00000000-0010-0000-0000-000034000000}" name="Affects Triggers" dataDxfId="505"/>
    <tableColumn id="16" xr3:uid="{00000000-0010-0000-0000-000010000000}" name="Workflow Role" dataDxfId="504"/>
    <tableColumn id="70" xr3:uid="{00000000-0010-0000-0000-000046000000}" name="Private" dataDxfId="503"/>
    <tableColumn id="66" xr3:uid="{00000000-0010-0000-0000-000042000000}" name="Container Class" dataDxfId="502"/>
    <tableColumn id="67" xr3:uid="{00000000-0010-0000-0000-000043000000}" name="Container Style" dataDxfId="501"/>
    <tableColumn id="21" xr3:uid="{00000000-0010-0000-0000-000015000000}" name="Text" dataDxfId="500"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calculatedColumnFormula>
    </tableColumn>
    <tableColumn id="22" xr3:uid="{00000000-0010-0000-0000-000016000000}" name="String" dataDxfId="499"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498">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497">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496">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495">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494">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3">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2">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1">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0"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89">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88">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87">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86">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85">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71" xr3:uid="{00000000-0010-0000-0000-000047000000}" name="Config Private Fields" dataDxfId="484">
      <calculatedColumnFormula>IF(AND(Table_Question_Sets[[#This Row],[Header]]&lt;&gt;"Yes",Table_Question_Sets[[#This Row],[Property]]&lt;&gt;"",Table_Question_Sets[[#This Row],[Private]]="Yes"),
""""&amp;Table_Question_Sets[[#This Row],[Key]]&amp;"""","")</calculatedColumnFormula>
    </tableColumn>
    <tableColumn id="40" xr3:uid="{00000000-0010-0000-0000-000028000000}" name="Calculation Count Back" dataDxfId="483">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2">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1">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80">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79">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78">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77">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19" totalsRowShown="0" headerRowDxfId="476" dataDxfId="475" headerRowCellStyle="Normal" dataCellStyle="Normal">
  <autoFilter ref="B4:CQ19"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74" dataCellStyle="Normal"/>
    <tableColumn id="19" xr3:uid="{00000000-0010-0000-0100-000013000000}" name="Header" dataDxfId="473" dataCellStyle="Normal"/>
    <tableColumn id="4" xr3:uid="{00000000-0010-0000-0100-000004000000}" name="Type" dataDxfId="472"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1"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0">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69">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68">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67" dataCellStyle="uBind Input"/>
    <tableColumn id="20" xr3:uid="{00000000-0010-0000-0100-000014000000}" name="Value 2" dataDxfId="466" dataCellStyle="uBind Input"/>
    <tableColumn id="23" xr3:uid="{00000000-0010-0000-0100-000017000000}" name="Value 3" dataDxfId="465" dataCellStyle="uBind Input"/>
    <tableColumn id="24" xr3:uid="{00000000-0010-0000-0100-000018000000}" name="Value 4" dataDxfId="464" dataCellStyle="uBind Input"/>
    <tableColumn id="25" xr3:uid="{00000000-0010-0000-0100-000019000000}" name="Value 5" dataDxfId="463" dataCellStyle="uBind Input"/>
    <tableColumn id="26" xr3:uid="{00000000-0010-0000-0100-00001A000000}" name="Value 6" dataDxfId="462" dataCellStyle="uBind Input"/>
    <tableColumn id="27" xr3:uid="{00000000-0010-0000-0100-00001B000000}" name="Value 7" dataDxfId="461" dataCellStyle="uBind Input"/>
    <tableColumn id="28" xr3:uid="{00000000-0010-0000-0100-00001C000000}" name="Value 8" dataDxfId="460" dataCellStyle="uBind Input"/>
    <tableColumn id="29" xr3:uid="{00000000-0010-0000-0100-00001D000000}" name="Value 9" dataDxfId="459" dataCellStyle="uBind Input"/>
    <tableColumn id="30" xr3:uid="{00000000-0010-0000-0100-00001E000000}" name="Value 10" dataDxfId="458" dataCellStyle="uBind Input"/>
    <tableColumn id="32" xr3:uid="{00000000-0010-0000-0100-000020000000}" name="Total" dataDxfId="457"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56" dataCellStyle="uBind Input">
      <calculatedColumnFormula>IF(Table_Repeating_Question_Sets[[#This Row],[Header]]&lt;&gt;"Yes",COUNTA(Table_Repeating_Question_Sets[[#This Row],[Value 1]:[Value 10]]),"")</calculatedColumnFormula>
    </tableColumn>
    <tableColumn id="6" xr3:uid="{00000000-0010-0000-0100-000006000000}" name="Data Type" dataDxfId="455" dataCellStyle="Normal"/>
    <tableColumn id="7" xr3:uid="{00000000-0010-0000-0100-000007000000}" name="Field Type" dataDxfId="454" dataCellStyle="Normal"/>
    <tableColumn id="51" xr3:uid="{00000000-0010-0000-0100-000033000000}" name="Option Set" dataDxfId="453"/>
    <tableColumn id="12" xr3:uid="{00000000-0010-0000-0100-00000C000000}" name="Required" dataDxfId="452" dataCellStyle="Normal"/>
    <tableColumn id="10" xr3:uid="{00000000-0010-0000-0100-00000A000000}" name="Row" dataDxfId="451"/>
    <tableColumn id="16" xr3:uid="{00000000-0010-0000-0100-000010000000}" name="X" dataDxfId="450"/>
    <tableColumn id="18" xr3:uid="{00000000-0010-0000-0100-000012000000}" name="S" dataDxfId="449"/>
    <tableColumn id="82" xr3:uid="{00000000-0010-0000-0100-000052000000}" name="M" dataDxfId="448"/>
    <tableColumn id="83" xr3:uid="{00000000-0010-0000-0100-000053000000}" name="L" dataDxfId="447"/>
    <tableColumn id="91" xr3:uid="{00000000-0010-0000-0100-00005B000000}" name="Width" dataDxfId="446"/>
    <tableColumn id="5" xr3:uid="{00000000-0010-0000-0100-000005000000}" name="Label" dataDxfId="445" dataCellStyle="Normal"/>
    <tableColumn id="56" xr3:uid="{00000000-0010-0000-0100-000038000000}" name="Question" dataDxfId="444"/>
    <tableColumn id="14" xr3:uid="{00000000-0010-0000-0100-00000E000000}" name="Hide Condition" dataDxfId="443" dataCellStyle="Normal"/>
    <tableColumn id="11" xr3:uid="{00000000-0010-0000-0100-00000B000000}" name="Validation Rules" dataDxfId="442" dataCellStyle="Normal"/>
    <tableColumn id="86" xr3:uid="{00000000-0010-0000-0100-000056000000}" name="Heading 2" dataDxfId="441"/>
    <tableColumn id="87" xr3:uid="{00000000-0010-0000-0100-000057000000}" name="Heading 3" dataDxfId="440"/>
    <tableColumn id="75" xr3:uid="{00000000-0010-0000-0100-00004B000000}" name="Heading 4" dataDxfId="439"/>
    <tableColumn id="88" xr3:uid="{00000000-0010-0000-0100-000058000000}" name="Paragraph" dataDxfId="438"/>
    <tableColumn id="80" xr3:uid="{00000000-0010-0000-0100-000050000000}" name="Terms" dataDxfId="437"/>
    <tableColumn id="8" xr3:uid="{00000000-0010-0000-0100-000008000000}" name="Placeholder" dataDxfId="436" dataCellStyle="Normal"/>
    <tableColumn id="17" xr3:uid="{00000000-0010-0000-0100-000011000000}" name="Help Message" dataDxfId="435" dataCellStyle="Normal"/>
    <tableColumn id="57" xr3:uid="{00000000-0010-0000-0100-000039000000}" name="Tooltip" dataDxfId="434"/>
    <tableColumn id="94" xr3:uid="{00000000-0010-0000-0100-00005E000000}" name="Icon" dataDxfId="433"/>
    <tableColumn id="9" xr3:uid="{00000000-0010-0000-0100-000009000000}" name="Default Value" dataDxfId="432" dataCellStyle="Normal"/>
    <tableColumn id="90" xr3:uid="{00000000-0010-0000-0100-00005A000000}" name="Calculated Value" dataDxfId="431"/>
    <tableColumn id="13" xr3:uid="{00000000-0010-0000-0100-00000D000000}" name="Disabled Condition" dataDxfId="430" dataCellStyle="Normal"/>
    <tableColumn id="66" xr3:uid="{00000000-0010-0000-0100-000042000000}" name="Affects Premium" dataDxfId="429"/>
    <tableColumn id="65" xr3:uid="{00000000-0010-0000-0100-000041000000}" name="Affects Triggers" dataDxfId="428"/>
    <tableColumn id="92" xr3:uid="{00000000-0010-0000-0100-00005C000000}" name="Container Class" dataDxfId="427"/>
    <tableColumn id="93" xr3:uid="{00000000-0010-0000-0100-00005D000000}" name="Container Style" dataDxfId="426"/>
    <tableColumn id="37" xr3:uid="{00000000-0010-0000-0100-000025000000}" name="Count 1" dataDxfId="425"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24">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23"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22"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21">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0"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19"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18">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17"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16"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15">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14"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13"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12">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1"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0"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09">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08"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07"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406">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05"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04"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403">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02"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1"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400">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399"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398"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97">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96"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95">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94"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85" xr3:uid="{00000000-0010-0000-0100-000055000000}" name="Config Count Fwd" dataDxfId="393">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392">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1"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0">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89">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88">
      <calculatedColumnFormula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87"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86">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85">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84"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83"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82"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81"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82" totalsRowShown="0" headerRowDxfId="380" dataDxfId="379" headerRowCellStyle="Normal" dataCellStyle="Normal">
  <autoFilter ref="B5:I82"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78" dataCellStyle="Normal"/>
    <tableColumn id="5" xr3:uid="{00000000-0010-0000-0200-000005000000}" name="Header" dataDxfId="377"/>
    <tableColumn id="2" xr3:uid="{00000000-0010-0000-0200-000002000000}" name="Display" dataDxfId="376" dataCellStyle="Normal"/>
    <tableColumn id="3" xr3:uid="{00000000-0010-0000-0200-000003000000}" name="Icon" dataDxfId="375" dataCellStyle="Normal"/>
    <tableColumn id="4" xr3:uid="{00000000-0010-0000-0200-000004000000}" name="Hide Condition" dataDxfId="374" dataCellStyle="Normal"/>
    <tableColumn id="8" xr3:uid="{00000000-0010-0000-0200-000008000000}" name="Config Buttons" dataDxfId="373">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72"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71"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69" dataDxfId="368"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67" dataCellStyle="Normal"/>
    <tableColumn id="9" xr3:uid="{00000000-0010-0000-0300-000009000000}" name="Header" dataDxfId="366" dataCellStyle="Normal"/>
    <tableColumn id="4" xr3:uid="{00000000-0010-0000-0300-000004000000}" name="Type" dataDxfId="365"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64"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63">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62" dataCellStyle="Normal">
      <calculatedColumnFormula>IF(Table_Triggers[[#This Row],[Header]]&lt;&gt;"Yes",IF(Table_Triggers[[#This Row],[Value]]=FALSE,"false",IF(Table_Triggers[[#This Row],[Value]]=TRUE,"true","")),"")</calculatedColumnFormula>
    </tableColumn>
    <tableColumn id="6" xr3:uid="{00000000-0010-0000-0300-000006000000}" name="Config" dataDxfId="361">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0">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59">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58">
      <calculatedColumnFormula>IF(ISNUMBER(Table_Triggers[[#This Row],[Config Use Row]]),INDEX(Table_Triggers[Config Rollup],Table_Triggers[[#This Row],[Config Use Row]]),"")</calculatedColumnFormula>
    </tableColumn>
    <tableColumn id="16" xr3:uid="{00000000-0010-0000-0300-000010000000}" name="Calculation" dataDxfId="357">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56">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55">
      <calculatedColumnFormula>IF(ISNUMBER(Table_Triggers[[#This Row],[Config Use Row]]),INDEX(Table_Triggers[Calculation Rollup],Table_Triggers[[#This Row],[Config Use Row]]),"")</calculatedColumnFormula>
    </tableColumn>
    <tableColumn id="2" xr3:uid="{00000000-0010-0000-0300-000002000000}" name="Value" dataDxfId="354" dataCellStyle="Normal"/>
    <tableColumn id="10" xr3:uid="{00000000-0010-0000-0300-00000A000000}" name="Message" dataDxfId="353"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37" headerRowDxfId="351" dataDxfId="350" totalsRowDxfId="349" headerRowCellStyle="Normal" dataCellStyle="Normal" totalsRowCellStyle="Normal">
  <autoFilter ref="B4:N37"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48" totalsRowDxfId="347" dataCellStyle="Normal"/>
    <tableColumn id="5" xr3:uid="{00000000-0010-0000-0400-000005000000}" name="Header" dataDxfId="346" totalsRowDxfId="345" dataCellStyle="Normal"/>
    <tableColumn id="2" xr3:uid="{00000000-0010-0000-0400-000002000000}" name="Type" totalsRowLabel="Total" dataDxfId="344" totalsRowDxfId="343"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2" totalsRowDxfId="341"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0" totalsRowDxfId="339">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38" totalsRowDxfId="337">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36" totalsRowDxfId="335"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34" totalsRowDxfId="333">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32" dataCellStyle="Normal"/>
    <tableColumn id="10" xr3:uid="{00000000-0010-0000-0400-00000A000000}" name="Test 1" dataDxfId="331" totalsRowDxfId="330" dataCellStyle="Normal"/>
    <tableColumn id="11" xr3:uid="{00000000-0010-0000-0400-00000B000000}" name="Test 2" dataDxfId="329" totalsRowDxfId="328" dataCellStyle="Normal"/>
    <tableColumn id="12" xr3:uid="{00000000-0010-0000-0400-00000C000000}" name="Test 3" dataDxfId="327" totalsRowDxfId="326" dataCellStyle="Normal"/>
    <tableColumn id="13" xr3:uid="{00000000-0010-0000-0400-00000D000000}" name="Test 4" dataDxfId="325" totalsRowDxfId="324"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7" headerRowDxfId="322" dataDxfId="321" totalsRowDxfId="320" headerRowCellStyle="Normal" dataCellStyle="Normal" totalsRowCellStyle="Normal">
  <autoFilter ref="B4:N37"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19" totalsRowDxfId="318" dataCellStyle="Normal"/>
    <tableColumn id="5" xr3:uid="{00000000-0010-0000-0500-000005000000}" name="Header" dataDxfId="317" totalsRowDxfId="316" dataCellStyle="Normal"/>
    <tableColumn id="2" xr3:uid="{00000000-0010-0000-0500-000002000000}" name="Type" totalsRowLabel="Total" dataDxfId="315" totalsRowDxfId="314"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13" totalsRowDxfId="312"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1" totalsRowDxfId="310">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09" totalsRowDxfId="308"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07" totalsRowDxfId="306"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05" totalsRowDxfId="304">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03" totalsRowDxfId="302" dataCellStyle="Normal"/>
    <tableColumn id="10" xr3:uid="{00000000-0010-0000-0500-00000A000000}" name="Test 1" dataDxfId="301" totalsRowDxfId="300" dataCellStyle="Normal"/>
    <tableColumn id="11" xr3:uid="{00000000-0010-0000-0500-00000B000000}" name="Test 2" dataDxfId="299" totalsRowDxfId="298" dataCellStyle="Normal"/>
    <tableColumn id="12" xr3:uid="{00000000-0010-0000-0500-00000C000000}" name="Test 3" dataDxfId="297" totalsRowDxfId="296" dataCellStyle="Normal"/>
    <tableColumn id="13" xr3:uid="{00000000-0010-0000-0500-00000D000000}" name="Test 4" dataDxfId="295" totalsRowDxfId="294"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93" dataDxfId="292"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1" dataCellStyle="Normal"/>
    <tableColumn id="14" xr3:uid="{00000000-0010-0000-0600-00000E000000}" name="Header" dataDxfId="290"/>
    <tableColumn id="13" xr3:uid="{00000000-0010-0000-0600-00000D000000}" name="Type" dataDxfId="289">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88">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87" dataCellStyle="Percent"/>
    <tableColumn id="3" xr3:uid="{00000000-0010-0000-0600-000003000000}" name="NSW" dataDxfId="286" dataCellStyle="Percent"/>
    <tableColumn id="5" xr3:uid="{00000000-0010-0000-0600-000005000000}" name="NT" dataDxfId="285" dataCellStyle="Percent"/>
    <tableColumn id="9" xr3:uid="{00000000-0010-0000-0600-000009000000}" name="QLD" dataDxfId="284" dataCellStyle="Percent"/>
    <tableColumn id="4" xr3:uid="{00000000-0010-0000-0600-000004000000}" name="SA" dataDxfId="283" dataCellStyle="Percent"/>
    <tableColumn id="10" xr3:uid="{00000000-0010-0000-0600-00000A000000}" name="TAS" dataDxfId="282" dataCellStyle="Percent">
      <calculatedColumnFormula>Table_Statutory_Rates[[#This Row],[SA]]</calculatedColumnFormula>
    </tableColumn>
    <tableColumn id="11" xr3:uid="{00000000-0010-0000-0600-00000B000000}" name="VIC" dataDxfId="281" dataCellStyle="Percent">
      <calculatedColumnFormula>Table_Statutory_Rates[[#This Row],[TAS]]</calculatedColumnFormula>
    </tableColumn>
    <tableColumn id="12" xr3:uid="{00000000-0010-0000-0600-00000C000000}" name="WA" dataDxfId="280"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79" dataDxfId="278" headerRowCellStyle="Normal" dataCellStyle="Normal">
  <autoFilter ref="B29:B34" xr:uid="{00000000-0009-0000-0100-00000C000000}">
    <filterColumn colId="0" hiddenButton="1"/>
  </autoFilter>
  <tableColumns count="1">
    <tableColumn id="1" xr3:uid="{00000000-0010-0000-0700-000001000000}" name="Value" dataDxfId="277"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76" dataDxfId="275" headerRowCellStyle="Normal" dataCellStyle="Normal">
  <autoFilter ref="B38:B40" xr:uid="{00000000-0009-0000-0100-000011000000}">
    <filterColumn colId="0" hiddenButton="1"/>
  </autoFilter>
  <tableColumns count="1">
    <tableColumn id="1" xr3:uid="{00000000-0010-0000-0800-000001000000}" name="Value" dataDxfId="274"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73" dataDxfId="272"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1" dataCellStyle="Normal"/>
    <tableColumn id="2" xr3:uid="{00000000-0010-0000-0900-000002000000}" name="Yearly" dataDxfId="270" dataCellStyle="Normal"/>
    <tableColumn id="3" xr3:uid="{00000000-0010-0000-0900-000003000000}" name="Monthly" dataDxfId="269" dataCellStyle="Normal"/>
    <tableColumn id="4" xr3:uid="{00000000-0010-0000-0900-000004000000}" name="Fortnightly" dataDxfId="268" dataCellStyle="Normal"/>
    <tableColumn id="5" xr3:uid="{00000000-0010-0000-0900-000005000000}" name="Weekly" dataDxfId="267"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66" dataDxfId="265" headerRowCellStyle="Normal" dataCellStyle="Normal">
  <autoFilter ref="B21:F31" xr:uid="{00000000-0009-0000-0100-000022000000}">
    <filterColumn colId="0" hiddenButton="1"/>
    <filterColumn colId="1" hiddenButton="1"/>
    <filterColumn colId="2" hiddenButton="1"/>
    <filterColumn colId="3" hiddenButton="1"/>
    <filterColumn colId="4" hiddenButton="1"/>
  </autoFilter>
  <tableColumns count="5">
    <tableColumn id="1" xr3:uid="{00000000-0010-0000-0A00-000001000000}" name="Item" dataDxfId="264" dataCellStyle="Normal"/>
    <tableColumn id="5" xr3:uid="{00000000-0010-0000-0A00-000005000000}" name="Pay now with credit card" dataDxfId="263"/>
    <tableColumn id="2" xr3:uid="{00000000-0010-0000-0A00-000002000000}" name="Send me an invoice" dataDxfId="262" dataCellStyle="Normal"/>
    <tableColumn id="3" xr3:uid="{00000000-0010-0000-0A00-000003000000}" name="Visa" dataDxfId="261" dataCellStyle="Normal"/>
    <tableColumn id="4" xr3:uid="{00000000-0010-0000-0A00-000004000000}" name="Mastercard" dataDxfId="260"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59" dataCellStyle="Normal"/>
    <tableColumn id="3" xr3:uid="{00000000-0010-0000-0B00-000003000000}" name="Premium" totalsRowFunction="custom" dataDxfId="258" totalsRowDxfId="257" dataCellStyle="Currency">
      <totalsRowFormula>SUM(Table_Premium_Breakdown[Premium])</totalsRowFormula>
    </tableColumn>
    <tableColumn id="2" xr3:uid="{00000000-0010-0000-0B00-000002000000}" name="ESL" totalsRowFunction="custom" dataDxfId="256" totalsRowDxfId="255" dataCellStyle="Currency">
      <calculatedColumnFormula>'Risk 2'!J33</calculatedColumnFormula>
      <totalsRowFormula>SUM(Table_Premium_Breakdown[ESL])</totalsRowFormula>
    </tableColumn>
    <tableColumn id="5" xr3:uid="{00000000-0010-0000-0B00-000005000000}" name="GST" totalsRowFunction="custom" dataDxfId="254" totalsRowDxfId="253" dataCellStyle="Currency">
      <totalsRowFormula>SUM(Table_Premium_Breakdown[GST])</totalsRowFormula>
    </tableColumn>
    <tableColumn id="6" xr3:uid="{00000000-0010-0000-0B00-000006000000}" name="Stamp Duty" totalsRowFunction="custom" dataDxfId="252" totalsRowDxfId="251" dataCellStyle="Currency">
      <totalsRowFormula>SUM(Table_Premium_Breakdown[Stamp Duty])</totalsRowFormula>
    </tableColumn>
    <tableColumn id="9" xr3:uid="{00000000-0010-0000-0B00-000009000000}" name="Service Fees" totalsRowFunction="custom" dataDxfId="250" totalsRowDxfId="249">
      <totalsRowFormula>SUM(Table_Premium_Breakdown[Service Fees])</totalsRowFormula>
    </tableColumn>
    <tableColumn id="15" xr3:uid="{00000000-0010-0000-0B00-00000F000000}" name="Sub Total 1" totalsRowFunction="custom" dataDxfId="248" totalsRowDxfId="247"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46" totalsRowDxfId="245" dataCellStyle="Currency">
      <totalsRowFormula>SUM(Table_Premium_Breakdown[Interest])</totalsRowFormula>
    </tableColumn>
    <tableColumn id="13" xr3:uid="{00000000-0010-0000-0B00-00000D000000}" name="Sub Total 2" totalsRowFunction="custom" dataDxfId="244" totalsRowDxfId="243">
      <totalsRowFormula>SUM(Table_Premium_Breakdown[Sub Total 2])</totalsRowFormula>
    </tableColumn>
    <tableColumn id="12" xr3:uid="{00000000-0010-0000-0B00-00000C000000}" name="Merchant Fees" totalsRowFunction="custom" totalsRowDxfId="242">
      <totalsRowFormula>SUM(Table_Premium_Breakdown[Merchant Fees])</totalsRowFormula>
    </tableColumn>
    <tableColumn id="11" xr3:uid="{00000000-0010-0000-0B00-00000B000000}" name="Transaction Costs" totalsRowFunction="custom" dataDxfId="241" totalsRowDxfId="240">
      <totalsRowFormula>SUM(Table_Premium_Breakdown[Transaction Costs])</totalsRowFormula>
    </tableColumn>
    <tableColumn id="7" xr3:uid="{00000000-0010-0000-0B00-000007000000}" name="Total" totalsRowFunction="custom" dataDxfId="239" totalsRowDxfId="238"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37" dataCellStyle="Normal"/>
    <tableColumn id="2" xr3:uid="{00000000-0010-0000-0C00-000002000000}" name="Amount" totalsRowFunction="custom" dataDxfId="236" totalsRowDxfId="235"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34"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33"/>
    <tableColumn id="5" xr3:uid="{00000000-0010-0000-0E00-000005000000}" name="Key" dataDxfId="232"/>
    <tableColumn id="6" xr3:uid="{00000000-0010-0000-0E00-000006000000}" name="Field Code" dataDxfId="231"/>
    <tableColumn id="7" xr3:uid="{00000000-0010-0000-0E00-000007000000}" name="Text" dataDxfId="230"/>
    <tableColumn id="10" xr3:uid="{00000000-0010-0000-0E00-00000A000000}" name="String" dataDxfId="229"/>
    <tableColumn id="8" xr3:uid="{00000000-0010-0000-0E00-000008000000}" name="Config" dataDxfId="228"/>
    <tableColumn id="9" xr3:uid="{00000000-0010-0000-0E00-000009000000}" name="Config Min" dataDxfId="227"/>
    <tableColumn id="2" xr3:uid="{00000000-0010-0000-0E00-000002000000}" name="Value" dataDxfId="226"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52" totalsRowShown="0" dataDxfId="225" headerRowCellStyle="Normal" dataCellStyle="Normal">
  <autoFilter ref="B4:CG15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24" dataCellStyle="Normal"/>
    <tableColumn id="57" xr3:uid="{00000000-0010-0000-0F00-000039000000}" name="Selector" dataDxfId="223"/>
    <tableColumn id="2" xr3:uid="{00000000-0010-0000-0F00-000002000000}" name="Font Family" dataDxfId="222" dataCellStyle="Normal"/>
    <tableColumn id="21" xr3:uid="{00000000-0010-0000-0F00-000015000000}" name="Font Family Default" dataDxfId="221"/>
    <tableColumn id="22" xr3:uid="{00000000-0010-0000-0F00-000016000000}" name="Font Family Used" dataDxfId="220">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19" dataCellStyle="Normal"/>
    <tableColumn id="23" xr3:uid="{00000000-0010-0000-0F00-000017000000}" name="Font Size Default" dataDxfId="218"/>
    <tableColumn id="24" xr3:uid="{00000000-0010-0000-0F00-000018000000}" name="Font Size Used" dataDxfId="217">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16" dataCellStyle="Normal"/>
    <tableColumn id="25" xr3:uid="{00000000-0010-0000-0F00-000019000000}" name="Font Weight Default" dataDxfId="215"/>
    <tableColumn id="26" xr3:uid="{00000000-0010-0000-0F00-00001A000000}" name="Font Weight Used" dataDxfId="214">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13" dataCellStyle="Normal"/>
    <tableColumn id="27" xr3:uid="{00000000-0010-0000-0F00-00001B000000}" name="Colour Default" dataDxfId="212"/>
    <tableColumn id="28" xr3:uid="{00000000-0010-0000-0F00-00001C000000}" name="Colour Used" dataDxfId="211"/>
    <tableColumn id="6" xr3:uid="{00000000-0010-0000-0F00-000006000000}" name="Background" dataDxfId="210" dataCellStyle="Normal"/>
    <tableColumn id="29" xr3:uid="{00000000-0010-0000-0F00-00001D000000}" name="Background Default" dataDxfId="209"/>
    <tableColumn id="30" xr3:uid="{00000000-0010-0000-0F00-00001E000000}" name="Background Used" dataDxfId="208"/>
    <tableColumn id="7" xr3:uid="{00000000-0010-0000-0F00-000007000000}" name="Border" dataDxfId="207" dataCellStyle="Normal"/>
    <tableColumn id="31" xr3:uid="{00000000-0010-0000-0F00-00001F000000}" name="Border Default" dataDxfId="206"/>
    <tableColumn id="32" xr3:uid="{00000000-0010-0000-0F00-000020000000}" name="Border Used" dataDxfId="205"/>
    <tableColumn id="64" xr3:uid="{00000000-0010-0000-0F00-000040000000}" name="Border Radius" dataDxfId="204"/>
    <tableColumn id="63" xr3:uid="{00000000-0010-0000-0F00-00003F000000}" name="Border Radius Default" dataDxfId="203"/>
    <tableColumn id="62" xr3:uid="{00000000-0010-0000-0F00-00003E000000}" name="Border Radius Used" dataDxfId="202"/>
    <tableColumn id="8" xr3:uid="{00000000-0010-0000-0F00-000008000000}" name="MT" dataDxfId="201" dataCellStyle="Normal"/>
    <tableColumn id="33" xr3:uid="{00000000-0010-0000-0F00-000021000000}" name="MT Default" dataDxfId="200"/>
    <tableColumn id="34" xr3:uid="{00000000-0010-0000-0F00-000022000000}" name="MT Used" dataDxfId="199"/>
    <tableColumn id="9" xr3:uid="{00000000-0010-0000-0F00-000009000000}" name="MR" dataDxfId="198" dataCellStyle="Normal"/>
    <tableColumn id="35" xr3:uid="{00000000-0010-0000-0F00-000023000000}" name="MR Default" dataDxfId="197"/>
    <tableColumn id="36" xr3:uid="{00000000-0010-0000-0F00-000024000000}" name="MR Used" dataDxfId="196"/>
    <tableColumn id="10" xr3:uid="{00000000-0010-0000-0F00-00000A000000}" name="MB" dataDxfId="195" dataCellStyle="Normal"/>
    <tableColumn id="37" xr3:uid="{00000000-0010-0000-0F00-000025000000}" name="MB Default" dataDxfId="194"/>
    <tableColumn id="38" xr3:uid="{00000000-0010-0000-0F00-000026000000}" name="MB Used" dataDxfId="193"/>
    <tableColumn id="11" xr3:uid="{00000000-0010-0000-0F00-00000B000000}" name="ML" dataDxfId="192" dataCellStyle="Normal"/>
    <tableColumn id="39" xr3:uid="{00000000-0010-0000-0F00-000027000000}" name="ML Default" dataDxfId="191"/>
    <tableColumn id="40" xr3:uid="{00000000-0010-0000-0F00-000028000000}" name="ML Used" dataDxfId="190"/>
    <tableColumn id="12" xr3:uid="{00000000-0010-0000-0F00-00000C000000}" name="PT" dataDxfId="189" dataCellStyle="Normal"/>
    <tableColumn id="41" xr3:uid="{00000000-0010-0000-0F00-000029000000}" name="PT Default" dataDxfId="188"/>
    <tableColumn id="42" xr3:uid="{00000000-0010-0000-0F00-00002A000000}" name="PT Used" dataDxfId="187"/>
    <tableColumn id="13" xr3:uid="{00000000-0010-0000-0F00-00000D000000}" name="PR" dataDxfId="186" dataCellStyle="Normal"/>
    <tableColumn id="43" xr3:uid="{00000000-0010-0000-0F00-00002B000000}" name="PR Default" dataDxfId="185"/>
    <tableColumn id="44" xr3:uid="{00000000-0010-0000-0F00-00002C000000}" name="PR Used" dataDxfId="184"/>
    <tableColumn id="14" xr3:uid="{00000000-0010-0000-0F00-00000E000000}" name="PB" dataDxfId="183" dataCellStyle="Normal"/>
    <tableColumn id="45" xr3:uid="{00000000-0010-0000-0F00-00002D000000}" name="PB Default" dataDxfId="182"/>
    <tableColumn id="46" xr3:uid="{00000000-0010-0000-0F00-00002E000000}" name="PB Used" dataDxfId="181"/>
    <tableColumn id="15" xr3:uid="{00000000-0010-0000-0F00-00000F000000}" name="PL" dataDxfId="180" dataCellStyle="Normal"/>
    <tableColumn id="47" xr3:uid="{00000000-0010-0000-0F00-00002F000000}" name="PL Default" dataDxfId="179"/>
    <tableColumn id="48" xr3:uid="{00000000-0010-0000-0F00-000030000000}" name="PL Used" dataDxfId="178"/>
    <tableColumn id="16" xr3:uid="{00000000-0010-0000-0F00-000010000000}" name="BT" dataDxfId="177" dataCellStyle="Normal"/>
    <tableColumn id="49" xr3:uid="{00000000-0010-0000-0F00-000031000000}" name="BT Default" dataDxfId="176"/>
    <tableColumn id="50" xr3:uid="{00000000-0010-0000-0F00-000032000000}" name="BT Used" dataDxfId="175"/>
    <tableColumn id="17" xr3:uid="{00000000-0010-0000-0F00-000011000000}" name="BR" dataDxfId="174" dataCellStyle="Normal"/>
    <tableColumn id="51" xr3:uid="{00000000-0010-0000-0F00-000033000000}" name="BR Default" dataDxfId="173"/>
    <tableColumn id="52" xr3:uid="{00000000-0010-0000-0F00-000034000000}" name="BR Used" dataDxfId="172"/>
    <tableColumn id="18" xr3:uid="{00000000-0010-0000-0F00-000012000000}" name="BB" dataDxfId="171" dataCellStyle="Normal"/>
    <tableColumn id="53" xr3:uid="{00000000-0010-0000-0F00-000035000000}" name="BB Default" dataDxfId="170"/>
    <tableColumn id="54" xr3:uid="{00000000-0010-0000-0F00-000036000000}" name="BB Used" dataDxfId="169"/>
    <tableColumn id="19" xr3:uid="{00000000-0010-0000-0F00-000013000000}" name="BL" dataDxfId="168" dataCellStyle="Normal"/>
    <tableColumn id="55" xr3:uid="{00000000-0010-0000-0F00-000037000000}" name="BL Default" dataDxfId="167"/>
    <tableColumn id="56" xr3:uid="{00000000-0010-0000-0F00-000038000000}" name="BL Used" dataDxfId="166"/>
    <tableColumn id="66" xr3:uid="{00000000-0010-0000-0F00-000042000000}" name="Width" dataDxfId="165"/>
    <tableColumn id="67" xr3:uid="{00000000-0010-0000-0F00-000043000000}" name="Width Default" dataDxfId="164"/>
    <tableColumn id="69" xr3:uid="{00000000-0010-0000-0F00-000045000000}" name="Width Used" dataDxfId="163">
      <calculatedColumnFormula>IF(Table_Styles[[#This Row],[Width]]&lt;&gt;"",Table_Styles[[#This Row],[Width]],IF(Table_Styles[[#This Row],[Width Default]]&lt;&gt;"",Table_Styles[[#This Row],[Width Default]],""))</calculatedColumnFormula>
    </tableColumn>
    <tableColumn id="70" xr3:uid="{00000000-0010-0000-0F00-000046000000}" name="Height" dataDxfId="162"/>
    <tableColumn id="71" xr3:uid="{00000000-0010-0000-0F00-000047000000}" name="Height Default" dataDxfId="161"/>
    <tableColumn id="72" xr3:uid="{00000000-0010-0000-0F00-000048000000}" name="Height Used" dataDxfId="160"/>
    <tableColumn id="73" xr3:uid="{00000000-0010-0000-0F00-000049000000}" name="Top" dataDxfId="159"/>
    <tableColumn id="74" xr3:uid="{00000000-0010-0000-0F00-00004A000000}" name="Top Default" dataDxfId="158"/>
    <tableColumn id="75" xr3:uid="{00000000-0010-0000-0F00-00004B000000}" name="Top Used" dataDxfId="157"/>
    <tableColumn id="79" xr3:uid="{00000000-0010-0000-0F00-00004F000000}" name="Right" dataDxfId="156"/>
    <tableColumn id="80" xr3:uid="{00000000-0010-0000-0F00-000050000000}" name="Right Default" dataDxfId="155"/>
    <tableColumn id="81" xr3:uid="{00000000-0010-0000-0F00-000051000000}" name="Right Used" dataDxfId="154"/>
    <tableColumn id="82" xr3:uid="{00000000-0010-0000-0F00-000052000000}" name="Bottom" dataDxfId="153"/>
    <tableColumn id="83" xr3:uid="{00000000-0010-0000-0F00-000053000000}" name="Bottom Default" dataDxfId="152"/>
    <tableColumn id="84" xr3:uid="{00000000-0010-0000-0F00-000054000000}" name="Bottom Used" dataDxfId="151"/>
    <tableColumn id="76" xr3:uid="{00000000-0010-0000-0F00-00004C000000}" name="Left" dataDxfId="150"/>
    <tableColumn id="77" xr3:uid="{00000000-0010-0000-0F00-00004D000000}" name="Left Default" dataDxfId="149"/>
    <tableColumn id="78" xr3:uid="{00000000-0010-0000-0F00-00004E000000}" name="Left Used" dataDxfId="148"/>
    <tableColumn id="20" xr3:uid="{00000000-0010-0000-0F00-000014000000}" name="Custom" dataDxfId="147" dataCellStyle="Normal"/>
    <tableColumn id="59" xr3:uid="{00000000-0010-0000-0F00-00003B000000}" name="Font" dataDxfId="146">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45">
      <calculatedColumnFormula>IF(AND(Table_Styles[[#This Row],[Selector]],COUNTIF(OFFSET(CC:CC,0,0,ROW()-1,1),"="&amp;Table_Styles[[#This Row],[Font]])=0),Table_Styles[[#This Row],[Font]],"")</calculatedColumnFormula>
    </tableColumn>
    <tableColumn id="68" xr3:uid="{00000000-0010-0000-0F00-000044000000}" name="Config Font" dataDxfId="144">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43">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42"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1"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1" totalsRowShown="0" headerRowDxfId="140" dataDxfId="139" headerRowCellStyle="Normal" dataCellStyle="Normal">
  <autoFilter ref="B4:L121"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38" dataCellStyle="Normal"/>
    <tableColumn id="9" xr3:uid="{00000000-0010-0000-1000-000009000000}" name="Header" dataDxfId="137" dataCellStyle="Normal"/>
    <tableColumn id="4" xr3:uid="{00000000-0010-0000-1000-000004000000}" name="Type" dataDxfId="136"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35"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34">
      <calculatedColumnFormula>IF(Table_Text[[#This Row],[Header]]="Yes","",IF(Table_Text[[#This Row],[Property]]&lt;&gt;"",SUBSTITUTE(Table_Text[[#This Row],[Type]]," ","")&amp;SUBSTITUTE(Table_Text[[#This Row],[Property]]," ",""),""))</calculatedColumnFormula>
    </tableColumn>
    <tableColumn id="10" xr3:uid="{00000000-0010-0000-1000-00000A000000}" name="Config" dataDxfId="133">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32"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1"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0">
      <calculatedColumnFormula>SUBSTITUTE(SUBSTITUTE(SUBSTITUTE(SUBSTITUTE(SUBSTITUTE(SUBSTITUTE(SUBSTITUTE(SUBSTITUTE(
TRIM(CLEAN(Table_Text[[#This Row],[Quote]])),
" {","{"),
"{ ","{"),
" }","}"),
"} ","}"),
" [","["),
"[ ","["),
" ]","]"),
"] ","]")</calculatedColumnFormula>
    </tableColumn>
    <tableColumn id="6" xr3:uid="{00000000-0010-0000-1000-000006000000}" name="Icon" dataDxfId="129" dataCellStyle="Normal"/>
    <tableColumn id="2" xr3:uid="{00000000-0010-0000-1000-000002000000}" name="Text" dataDxfId="128"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28:B54" totalsRowShown="0" headerRowCellStyle="Normal" dataCellStyle="Normal">
  <autoFilter ref="B28:B54"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2000000}" name="Table_Data_Type_Field_Types" displayName="Table_Data_Type_Field_Types" ref="B6:K24" totalsRowShown="0" headerRowCellStyle="Normal" dataCellStyle="Normal">
  <autoFilter ref="B6:K24"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200-000001000000}" name="Data Type" dataCellStyle="Normal"/>
    <tableColumn id="2" xr3:uid="{00000000-0010-0000-1200-000002000000}" name="Repeating" dataCellStyle="Normal"/>
    <tableColumn id="3" xr3:uid="{00000000-0010-0000-1200-000003000000}" name="Repeating Types" dataDxfId="127" dataCellStyle="Normal">
      <calculatedColumnFormula>IF(Table_Data_Type_Field_Types[[#This Row],[Repeating]]&lt;&gt;"No",""&amp;Table_Data_Type_Field_Types[[#This Row],[Data Type]],"")</calculatedColumnFormula>
    </tableColumn>
    <tableColumn id="4" xr3:uid="{00000000-0010-0000-1200-000004000000}" name="Field 1" dataCellStyle="Normal"/>
    <tableColumn id="5" xr3:uid="{00000000-0010-0000-1200-000005000000}" name="Field 2" dataCellStyle="Normal"/>
    <tableColumn id="6" xr3:uid="{00000000-0010-0000-1200-000006000000}" name="Field 3" dataCellStyle="Normal"/>
    <tableColumn id="7" xr3:uid="{00000000-0010-0000-1200-000007000000}" name="Field 4" dataCellStyle="Normal"/>
    <tableColumn id="8" xr3:uid="{00000000-0010-0000-1200-000008000000}" name="Field 5" dataCellStyle="Normal"/>
    <tableColumn id="9" xr3:uid="{00000000-0010-0000-1200-000009000000}" name="Field 6" dataCellStyle="Normal"/>
    <tableColumn id="10" xr3:uid="{00000000-0010-0000-1200-00000A000000}" name="Field 7"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Table_Policy" displayName="Table_Policy" ref="B6:L12" totalsRowShown="0" headerRowDxfId="126" dataDxfId="125">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300-000002000000}" name="Property" dataDxfId="124" dataCellStyle="uBind Normal"/>
    <tableColumn id="9" xr3:uid="{00000000-0010-0000-1300-000009000000}" name="Header" dataDxfId="123"/>
    <tableColumn id="4" xr3:uid="{00000000-0010-0000-1300-000004000000}" name="Type" dataDxfId="122" dataCellStyle="Normal"/>
    <tableColumn id="1" xr3:uid="{00000000-0010-0000-1300-000001000000}" name="Key" dataDxfId="121"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300-00000B000000}" name="Field Code" dataDxfId="120">
      <calculatedColumnFormula>IF(Table_Policy[[#This Row],[Header]]="Yes","",IF(Table_Policy[[#This Row],[Property]]&lt;&gt;"",SUBSTITUTE(Table_Policy[[#This Row],[Type]]," ","")&amp;SUBSTITUTE(Table_Policy[[#This Row],[Property]]," ",""),""))</calculatedColumnFormula>
    </tableColumn>
    <tableColumn id="5" xr3:uid="{00000000-0010-0000-1300-000005000000}" name="Text" dataDxfId="119"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300-000006000000}" name="String" dataDxfId="118"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300-000007000000}" name="Quote" dataDxfId="117"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300-00000A000000}" name="Quote Min" dataDxfId="116">
      <calculatedColumnFormula>SUBSTITUTE(SUBSTITUTE(SUBSTITUTE(SUBSTITUTE(SUBSTITUTE(SUBSTITUTE(SUBSTITUTE(SUBSTITUTE(
TRIM(CLEAN(Table_Policy[[#This Row],[Quote]])),
" {","{"),
"{ ","{"),
" }","}"),
"} ","}"),
" [","["),
"[ ","["),
" ]","]"),
"] ","]")</calculatedColumnFormula>
    </tableColumn>
    <tableColumn id="8" xr3:uid="{00000000-0010-0000-1300-000008000000}" name="URL" dataDxfId="115" dataCellStyle="Normal">
      <calculatedColumnFormula>IF(Table_Policy[[#This Row],[Header]]="Yes","",IF(Table_Policy[[#This Row],[Property]]&lt;&gt;"",Table_Policy[[#This Row],[Key]]&amp;"="&amp;SUBSTITUTE(SUBSTITUTE(Table_Policy[[#This Row],[Text]],"&amp;","%26")," ","%20"),""))</calculatedColumnFormula>
    </tableColumn>
    <tableColumn id="3" xr3:uid="{00000000-0010-0000-1300-000003000000}" name="Value" dataDxfId="114"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4000000}" name="Table_Quote" displayName="Table_Quote" ref="C23:BB29" totalsRowShown="0" headerRowDxfId="113" dataDxfId="112" dataCellStyle="Normal">
  <autoFilter ref="C23:BB29"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DxfId="111" dataCellStyle="Normal">
      <calculatedColumnFormula xml:space="preserve">
"{"&amp;
"""state"": """ &amp;
IF(_xlfn.TEXTJOIN("",TRUE,'Question Sets'!AO16:AO19)&lt;&gt;"","incomplete",
IF(_xlfn.TEXTJOIN("",TRUE,'Question Sets'!AO16:AO48)&lt;&gt;"","estimate",
IF(_xlfn.TEXTJOIN("",TRUE,Table_Question_Sets[Invalid])&lt;&gt;"","quote","binding"))) &amp; ""","&amp;
"""id"": ""SOME_ID"","&amp;
"""questions"": {"&amp;
"""rating"": {"&amp;
_xlfn.TEXTJOIN(",",TRUE,'Question Sets'!BR16:BR48)&amp;
"},"&amp;
"""contact"": {"&amp;
_xlfn.TEXTJOIN(",",TRUE,'Question Sets'!BR48:BR53)&amp;
"},"&amp;
"""personal"": {"&amp;
_xlfn.TEXTJOIN(",",TRUE,'Question Sets'!BR53:BR66)&amp;
"},"&amp;
"""disclosure"": {"&amp;
_xlfn.TEXTJOIN(",",TRUE,'Question Sets'!BR66:BR74)&amp;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400-000002000000}" name="Value 1" dataDxfId="110" dataCellStyle="Normal"/>
    <tableColumn id="3" xr3:uid="{00000000-0010-0000-1400-000003000000}" name="Value 2" dataDxfId="109" dataCellStyle="Normal"/>
    <tableColumn id="4" xr3:uid="{00000000-0010-0000-1400-000004000000}" name="Value 3" dataDxfId="108" dataCellStyle="Normal"/>
    <tableColumn id="5" xr3:uid="{00000000-0010-0000-1400-000005000000}" name="Value 4" dataDxfId="107" dataCellStyle="Normal"/>
    <tableColumn id="6" xr3:uid="{00000000-0010-0000-1400-000006000000}" name="Value 5" dataDxfId="106" dataCellStyle="Normal"/>
    <tableColumn id="7" xr3:uid="{00000000-0010-0000-1400-000007000000}" name="Value 6" dataDxfId="105" dataCellStyle="Normal"/>
    <tableColumn id="8" xr3:uid="{00000000-0010-0000-1400-000008000000}" name="Value 7" dataDxfId="104" dataCellStyle="Normal"/>
    <tableColumn id="9" xr3:uid="{00000000-0010-0000-1400-000009000000}" name="Value 8" dataDxfId="103" dataCellStyle="Normal"/>
    <tableColumn id="10" xr3:uid="{00000000-0010-0000-1400-00000A000000}" name="Value 9" dataDxfId="102" dataCellStyle="Normal"/>
    <tableColumn id="11" xr3:uid="{00000000-0010-0000-1400-00000B000000}" name="Value 10" dataDxfId="101" dataCellStyle="Normal"/>
    <tableColumn id="12" xr3:uid="{00000000-0010-0000-1400-00000C000000}" name="Value 11" dataDxfId="100" dataCellStyle="Normal"/>
    <tableColumn id="13" xr3:uid="{00000000-0010-0000-1400-00000D000000}" name="Value 12" dataDxfId="99" dataCellStyle="Normal"/>
    <tableColumn id="14" xr3:uid="{00000000-0010-0000-1400-00000E000000}" name="Value 13" dataDxfId="98" dataCellStyle="Normal"/>
    <tableColumn id="15" xr3:uid="{00000000-0010-0000-1400-00000F000000}" name="Value 14" dataDxfId="97" dataCellStyle="Normal"/>
    <tableColumn id="16" xr3:uid="{00000000-0010-0000-1400-000010000000}" name="Value 15" dataDxfId="96" dataCellStyle="Normal"/>
    <tableColumn id="17" xr3:uid="{00000000-0010-0000-1400-000011000000}" name="Value 16" dataDxfId="95" dataCellStyle="Normal"/>
    <tableColumn id="18" xr3:uid="{00000000-0010-0000-1400-000012000000}" name="Value 17" dataDxfId="94" dataCellStyle="Normal"/>
    <tableColumn id="19" xr3:uid="{00000000-0010-0000-1400-000013000000}" name="Value 18" dataDxfId="93" dataCellStyle="Normal"/>
    <tableColumn id="20" xr3:uid="{00000000-0010-0000-1400-000014000000}" name="Value 19" dataDxfId="92" dataCellStyle="Normal"/>
    <tableColumn id="21" xr3:uid="{00000000-0010-0000-1400-000015000000}" name="Value 20" dataDxfId="91" dataCellStyle="Normal"/>
    <tableColumn id="22" xr3:uid="{00000000-0010-0000-1400-000016000000}" name="Value 21" dataDxfId="90" dataCellStyle="Normal"/>
    <tableColumn id="23" xr3:uid="{00000000-0010-0000-1400-000017000000}" name="Value 22" dataDxfId="89" dataCellStyle="Normal"/>
    <tableColumn id="24" xr3:uid="{00000000-0010-0000-1400-000018000000}" name="Value 23" dataDxfId="88" dataCellStyle="Normal"/>
    <tableColumn id="25" xr3:uid="{00000000-0010-0000-1400-000019000000}" name="Value 24" dataDxfId="87" dataCellStyle="Normal"/>
    <tableColumn id="26" xr3:uid="{00000000-0010-0000-1400-00001A000000}" name="Value 25" dataDxfId="86" dataCellStyle="Normal"/>
    <tableColumn id="27" xr3:uid="{00000000-0010-0000-1400-00001B000000}" name="Value 26" dataDxfId="85" dataCellStyle="Normal"/>
    <tableColumn id="28" xr3:uid="{00000000-0010-0000-1400-00001C000000}" name="Value 27" dataDxfId="84" dataCellStyle="Normal"/>
    <tableColumn id="29" xr3:uid="{00000000-0010-0000-1400-00001D000000}" name="Value 28" dataDxfId="83" dataCellStyle="Normal"/>
    <tableColumn id="30" xr3:uid="{00000000-0010-0000-1400-00001E000000}" name="Value 29" dataDxfId="82" dataCellStyle="Normal"/>
    <tableColumn id="31" xr3:uid="{00000000-0010-0000-1400-00001F000000}" name="Value 30" dataDxfId="81" dataCellStyle="Normal"/>
    <tableColumn id="32" xr3:uid="{00000000-0010-0000-1400-000020000000}" name="Value 31" dataDxfId="80" dataCellStyle="Normal"/>
    <tableColumn id="33" xr3:uid="{00000000-0010-0000-1400-000021000000}" name="Value 32" dataDxfId="79" dataCellStyle="Normal"/>
    <tableColumn id="34" xr3:uid="{00000000-0010-0000-1400-000022000000}" name="Value 33" dataDxfId="78" dataCellStyle="Normal"/>
    <tableColumn id="35" xr3:uid="{00000000-0010-0000-1400-000023000000}" name="Value 34" dataDxfId="77" dataCellStyle="Normal"/>
    <tableColumn id="36" xr3:uid="{00000000-0010-0000-1400-000024000000}" name="Value 35" dataDxfId="76" dataCellStyle="Normal"/>
    <tableColumn id="37" xr3:uid="{00000000-0010-0000-1400-000025000000}" name="Value 36" dataDxfId="75" dataCellStyle="Normal"/>
    <tableColumn id="38" xr3:uid="{00000000-0010-0000-1400-000026000000}" name="Value 37" dataDxfId="74" dataCellStyle="Normal"/>
    <tableColumn id="39" xr3:uid="{00000000-0010-0000-1400-000027000000}" name="Value 38" dataDxfId="73" dataCellStyle="Normal"/>
    <tableColumn id="40" xr3:uid="{00000000-0010-0000-1400-000028000000}" name="Value 39" dataDxfId="72" dataCellStyle="Normal"/>
    <tableColumn id="41" xr3:uid="{00000000-0010-0000-1400-000029000000}" name="Value 40" dataDxfId="71" dataCellStyle="Normal"/>
    <tableColumn id="42" xr3:uid="{00000000-0010-0000-1400-00002A000000}" name="Value 41" dataDxfId="70" dataCellStyle="Normal"/>
    <tableColumn id="43" xr3:uid="{00000000-0010-0000-1400-00002B000000}" name="Value 42" dataDxfId="69" dataCellStyle="Normal"/>
    <tableColumn id="44" xr3:uid="{00000000-0010-0000-1400-00002C000000}" name="Value 43" dataDxfId="68" dataCellStyle="Normal"/>
    <tableColumn id="45" xr3:uid="{00000000-0010-0000-1400-00002D000000}" name="Value 44" dataDxfId="67" dataCellStyle="Normal"/>
    <tableColumn id="46" xr3:uid="{00000000-0010-0000-1400-00002E000000}" name="Value 45" dataDxfId="66" dataCellStyle="Normal"/>
    <tableColumn id="47" xr3:uid="{00000000-0010-0000-1400-00002F000000}" name="Value 46" dataDxfId="65" dataCellStyle="Normal"/>
    <tableColumn id="48" xr3:uid="{00000000-0010-0000-1400-000030000000}" name="Value 47" dataDxfId="64" dataCellStyle="Normal"/>
    <tableColumn id="49" xr3:uid="{00000000-0010-0000-1400-000031000000}" name="Value 48" dataDxfId="63" dataCellStyle="Normal"/>
    <tableColumn id="50" xr3:uid="{00000000-0010-0000-1400-000032000000}" name="Value 49" dataDxfId="62" dataCellStyle="Normal"/>
    <tableColumn id="51" xr3:uid="{00000000-0010-0000-1400-000033000000}" name="Value 50" dataDxfId="61" dataCellStyle="Normal"/>
    <tableColumn id="52" xr3:uid="{00000000-0010-0000-1400-000034000000}" name="After" dataDxfId="60"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5000000}" name="Table_Configuration" displayName="Table_Configuration" ref="C6:BB19" totalsRowShown="0" headerRowDxfId="59" dataCellStyle="Normal">
  <autoFilter ref="C6:BB19"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500-000001000000}" name="Before" dataCellStyle="Normal"/>
    <tableColumn id="2" xr3:uid="{00000000-0010-0000-1500-000002000000}" name="Value 1" dataDxfId="58" dataCellStyle="Normal"/>
    <tableColumn id="3" xr3:uid="{00000000-0010-0000-1500-000003000000}" name="Value 2" dataDxfId="57" dataCellStyle="Normal"/>
    <tableColumn id="4" xr3:uid="{00000000-0010-0000-1500-000004000000}" name="Value 3" dataDxfId="56" dataCellStyle="Normal"/>
    <tableColumn id="5" xr3:uid="{00000000-0010-0000-1500-000005000000}" name="Value 4" dataDxfId="55" dataCellStyle="Normal"/>
    <tableColumn id="6" xr3:uid="{00000000-0010-0000-1500-000006000000}" name="Value 5" dataDxfId="54" dataCellStyle="Normal"/>
    <tableColumn id="7" xr3:uid="{00000000-0010-0000-1500-000007000000}" name="Value 6" dataDxfId="53" dataCellStyle="Normal"/>
    <tableColumn id="8" xr3:uid="{00000000-0010-0000-1500-000008000000}" name="Value 7" dataDxfId="52" dataCellStyle="Normal"/>
    <tableColumn id="10" xr3:uid="{00000000-0010-0000-1500-00000A000000}" name="Value 8" dataDxfId="51"/>
    <tableColumn id="11" xr3:uid="{00000000-0010-0000-1500-00000B000000}" name="Value 9" dataDxfId="50"/>
    <tableColumn id="12" xr3:uid="{00000000-0010-0000-1500-00000C000000}" name="Value 10" dataDxfId="49"/>
    <tableColumn id="13" xr3:uid="{00000000-0010-0000-1500-00000D000000}" name="Value 11" dataDxfId="48"/>
    <tableColumn id="14" xr3:uid="{00000000-0010-0000-1500-00000E000000}" name="Value 12" dataDxfId="47"/>
    <tableColumn id="15" xr3:uid="{00000000-0010-0000-1500-00000F000000}" name="Value 13" dataDxfId="46"/>
    <tableColumn id="16" xr3:uid="{00000000-0010-0000-1500-000010000000}" name="Value 14" dataDxfId="45"/>
    <tableColumn id="17" xr3:uid="{00000000-0010-0000-1500-000011000000}" name="Value 15" dataDxfId="44"/>
    <tableColumn id="18" xr3:uid="{00000000-0010-0000-1500-000012000000}" name="Value 16" dataDxfId="43"/>
    <tableColumn id="19" xr3:uid="{00000000-0010-0000-1500-000013000000}" name="Value 17" dataDxfId="42"/>
    <tableColumn id="20" xr3:uid="{00000000-0010-0000-1500-000014000000}" name="Value 18" dataDxfId="41"/>
    <tableColumn id="21" xr3:uid="{00000000-0010-0000-1500-000015000000}" name="Value 19" dataDxfId="40"/>
    <tableColumn id="22" xr3:uid="{00000000-0010-0000-1500-000016000000}" name="Value 20" dataDxfId="39"/>
    <tableColumn id="23" xr3:uid="{00000000-0010-0000-1500-000017000000}" name="Value 21" dataDxfId="38"/>
    <tableColumn id="24" xr3:uid="{00000000-0010-0000-1500-000018000000}" name="Value 22" dataDxfId="37"/>
    <tableColumn id="25" xr3:uid="{00000000-0010-0000-1500-000019000000}" name="Value 23" dataDxfId="36"/>
    <tableColumn id="26" xr3:uid="{00000000-0010-0000-1500-00001A000000}" name="Value 24" dataDxfId="35"/>
    <tableColumn id="27" xr3:uid="{00000000-0010-0000-1500-00001B000000}" name="Value 25" dataDxfId="34"/>
    <tableColumn id="28" xr3:uid="{00000000-0010-0000-1500-00001C000000}" name="Value 26" dataDxfId="33"/>
    <tableColumn id="29" xr3:uid="{00000000-0010-0000-1500-00001D000000}" name="Value 27" dataDxfId="32"/>
    <tableColumn id="30" xr3:uid="{00000000-0010-0000-1500-00001E000000}" name="Value 28" dataDxfId="31"/>
    <tableColumn id="31" xr3:uid="{00000000-0010-0000-1500-00001F000000}" name="Value 29" dataDxfId="30"/>
    <tableColumn id="32" xr3:uid="{00000000-0010-0000-1500-000020000000}" name="Value 30" dataDxfId="29"/>
    <tableColumn id="33" xr3:uid="{00000000-0010-0000-1500-000021000000}" name="Value 31" dataDxfId="28"/>
    <tableColumn id="34" xr3:uid="{00000000-0010-0000-1500-000022000000}" name="Value 32" dataDxfId="27"/>
    <tableColumn id="35" xr3:uid="{00000000-0010-0000-1500-000023000000}" name="Value 33" dataDxfId="26"/>
    <tableColumn id="36" xr3:uid="{00000000-0010-0000-1500-000024000000}" name="Value 34" dataDxfId="25"/>
    <tableColumn id="37" xr3:uid="{00000000-0010-0000-1500-000025000000}" name="Value 35" dataDxfId="24"/>
    <tableColumn id="38" xr3:uid="{00000000-0010-0000-1500-000026000000}" name="Value 36" dataDxfId="23"/>
    <tableColumn id="39" xr3:uid="{00000000-0010-0000-1500-000027000000}" name="Value 37" dataDxfId="22"/>
    <tableColumn id="40" xr3:uid="{00000000-0010-0000-1500-000028000000}" name="Value 38" dataDxfId="21"/>
    <tableColumn id="41" xr3:uid="{00000000-0010-0000-1500-000029000000}" name="Value 39" dataDxfId="20"/>
    <tableColumn id="42" xr3:uid="{00000000-0010-0000-1500-00002A000000}" name="Value 40" dataDxfId="19"/>
    <tableColumn id="43" xr3:uid="{00000000-0010-0000-1500-00002B000000}" name="Value 41" dataDxfId="18"/>
    <tableColumn id="45" xr3:uid="{00000000-0010-0000-1500-00002D000000}" name="Value 42" dataDxfId="17"/>
    <tableColumn id="46" xr3:uid="{00000000-0010-0000-1500-00002E000000}" name="Value 43" dataDxfId="16"/>
    <tableColumn id="47" xr3:uid="{00000000-0010-0000-1500-00002F000000}" name="Value 44" dataDxfId="15"/>
    <tableColumn id="48" xr3:uid="{00000000-0010-0000-1500-000030000000}" name="Value 45" dataDxfId="14"/>
    <tableColumn id="49" xr3:uid="{00000000-0010-0000-1500-000031000000}" name="Value 46" dataDxfId="13"/>
    <tableColumn id="50" xr3:uid="{00000000-0010-0000-1500-000032000000}" name="Value 47" dataDxfId="12"/>
    <tableColumn id="51" xr3:uid="{00000000-0010-0000-1500-000033000000}" name="Value 48" dataDxfId="11"/>
    <tableColumn id="52" xr3:uid="{00000000-0010-0000-1500-000034000000}" name="Value 49" dataDxfId="10"/>
    <tableColumn id="53" xr3:uid="{00000000-0010-0000-1500-000035000000}" name="Value 50" dataDxfId="9"/>
    <tableColumn id="9" xr3:uid="{00000000-0010-0000-1500-000009000000}" name="After" dataCellStyle="Normal"/>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Table_Mobile_PL" displayName="Table_Mobile_PL" ref="B6:E10" totalsRowShown="0" dataDxfId="8"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600-000001000000}" name="Sum Insured" dataDxfId="7" dataCellStyle="Currency"/>
    <tableColumn id="2" xr3:uid="{00000000-0010-0000-1600-000002000000}" name="Base Premium" dataDxfId="6" dataCellStyle="Currency"/>
    <tableColumn id="3" xr3:uid="{00000000-0010-0000-1600-000003000000}" name="Additional Employees" dataDxfId="5" dataCellStyle="Currency"/>
    <tableColumn id="4" xr3:uid="{00000000-0010-0000-1600-000004000000}" name="Additional Sub-Contractors" dataDxfId="4" dataCellStyle="Currency"/>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700-000001000000}" name="Property" dataCellStyle="Normal"/>
    <tableColumn id="2" xr3:uid="{00000000-0010-0000-1700-000002000000}" name="Value" dataCellStyle="Normal"/>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8000000}" name="Table_Mobile_Accident" displayName="Table_Mobile_Accident" ref="B14:D17" totalsRowShown="0" dataDxfId="3" headerRowCellStyle="Normal" dataCellStyle="Currency">
  <autoFilter ref="B14:D17" xr:uid="{00000000-0009-0000-0100-000010000000}">
    <filterColumn colId="0" hiddenButton="1"/>
    <filterColumn colId="1" hiddenButton="1"/>
    <filterColumn colId="2" hiddenButton="1"/>
  </autoFilter>
  <tableColumns count="3">
    <tableColumn id="1" xr3:uid="{00000000-0010-0000-1800-000001000000}" name="Weekly Amount" dataDxfId="2" dataCellStyle="Currency"/>
    <tableColumn id="2" xr3:uid="{00000000-0010-0000-1800-000002000000}" name="Accident Only" dataDxfId="1" dataCellStyle="Currency"/>
    <tableColumn id="3" xr3:uid="{00000000-0010-0000-1800-000003000000}" name="Plus Illness" dataDxfId="0"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V90"/>
  <sheetViews>
    <sheetView tabSelected="1" workbookViewId="0">
      <pane xSplit="6" topLeftCell="G1" activePane="topRight" state="frozen"/>
      <selection activeCell="B2" sqref="B2"/>
      <selection pane="topRight" activeCell="K13" sqref="K13"/>
    </sheetView>
  </sheetViews>
  <sheetFormatPr defaultColWidth="9.109375" defaultRowHeight="21" customHeight="1"/>
  <cols>
    <col min="1" max="1" width="9.109375" style="2" customWidth="1"/>
    <col min="2" max="2" width="37.6640625" style="2" customWidth="1"/>
    <col min="3" max="3" width="22" style="2" hidden="1" customWidth="1"/>
    <col min="4" max="4" width="22.44140625" style="2" hidden="1" customWidth="1"/>
    <col min="5" max="5" width="16.6640625" style="2" hidden="1" customWidth="1"/>
    <col min="6" max="6" width="25.44140625" style="2" hidden="1" customWidth="1"/>
    <col min="7" max="7" width="28.44140625" style="13" customWidth="1"/>
    <col min="8" max="9" width="10.6640625" style="2" customWidth="1"/>
    <col min="10" max="10" width="17.88671875" style="2" customWidth="1"/>
    <col min="11" max="13" width="9.33203125" style="2" customWidth="1"/>
    <col min="14" max="14" width="7.109375" style="2" customWidth="1"/>
    <col min="15" max="18" width="3.44140625" style="2" customWidth="1"/>
    <col min="19" max="19" width="7.44140625" style="2" customWidth="1"/>
    <col min="20" max="20" width="21.44140625" style="2" customWidth="1"/>
    <col min="21" max="21" width="57.109375" style="2" customWidth="1"/>
    <col min="22" max="23" width="28.44140625" style="2" customWidth="1"/>
    <col min="24" max="33" width="21.44140625" style="2" customWidth="1"/>
    <col min="34" max="34" width="26.33203125" style="2" customWidth="1"/>
    <col min="35" max="36" width="21.44140625" style="2" customWidth="1"/>
    <col min="37" max="37" width="21.88671875" style="2" customWidth="1"/>
    <col min="38" max="38" width="13.88671875" style="2" customWidth="1"/>
    <col min="39" max="39" width="12.109375" style="2" customWidth="1"/>
    <col min="40" max="40" width="14.33203125" style="2" customWidth="1"/>
    <col min="41" max="42" width="21.44140625" style="2" customWidth="1"/>
    <col min="43" max="44" width="17.88671875" style="2" customWidth="1"/>
    <col min="45" max="48" width="17" style="2" customWidth="1"/>
    <col min="49" max="51" width="28.44140625" style="2" customWidth="1"/>
    <col min="52" max="53" width="28.44140625" style="13" customWidth="1"/>
    <col min="54" max="84" width="28.44140625" style="2" customWidth="1"/>
    <col min="85" max="85" width="31.88671875" style="2" customWidth="1"/>
    <col min="86" max="86" width="9.109375" style="2"/>
    <col min="87" max="87" width="30.44140625" style="2" customWidth="1"/>
    <col min="88" max="88" width="96.44140625" style="2" customWidth="1"/>
    <col min="89" max="92" width="102.109375" style="2" customWidth="1"/>
    <col min="93" max="95" width="17.33203125" style="2" customWidth="1"/>
    <col min="96" max="96" width="23.88671875" style="2" customWidth="1"/>
    <col min="97" max="97" width="53.109375" style="2" customWidth="1"/>
    <col min="98" max="98" width="115.88671875" style="2" customWidth="1"/>
    <col min="99" max="99" width="21.44140625" style="2" customWidth="1"/>
    <col min="100" max="100" width="23.44140625" style="2" customWidth="1"/>
    <col min="101" max="101" width="25" style="2" customWidth="1"/>
    <col min="102" max="102" width="28" style="2" customWidth="1"/>
    <col min="103" max="103" width="21.88671875" style="2" customWidth="1"/>
    <col min="104" max="105" width="21.109375" style="2" customWidth="1"/>
    <col min="106" max="108" width="81" style="2" customWidth="1"/>
    <col min="109" max="109" width="22.33203125" style="2" customWidth="1"/>
    <col min="110" max="110" width="19.44140625" style="2" customWidth="1"/>
    <col min="111" max="111" width="16" style="2" customWidth="1"/>
    <col min="112" max="16384" width="9.109375" style="2"/>
  </cols>
  <sheetData>
    <row r="1" spans="2:74" ht="21" customHeight="1">
      <c r="G1" s="35"/>
      <c r="K1" s="35"/>
      <c r="M1" s="46"/>
      <c r="N1" s="13"/>
      <c r="O1" s="13"/>
      <c r="P1" s="13"/>
      <c r="Q1" s="13"/>
      <c r="R1" s="13"/>
      <c r="S1" s="13"/>
      <c r="AH1" s="46"/>
      <c r="AI1" s="46"/>
      <c r="AP1" s="13"/>
      <c r="AW1" s="13"/>
      <c r="AX1" s="13"/>
      <c r="AY1" s="13"/>
      <c r="BB1" s="13"/>
      <c r="BC1" s="13"/>
      <c r="BD1" s="13"/>
      <c r="BE1" s="13"/>
      <c r="BF1" s="13"/>
    </row>
    <row r="2" spans="2:74" ht="46.8" thickBot="1">
      <c r="B2" s="11" t="s">
        <v>0</v>
      </c>
      <c r="C2" s="11"/>
      <c r="D2" s="11"/>
      <c r="E2" s="11"/>
      <c r="F2" s="11"/>
      <c r="G2" s="31"/>
      <c r="H2" s="11"/>
      <c r="I2" s="11"/>
      <c r="J2" s="11"/>
      <c r="K2" s="31"/>
      <c r="L2" s="11"/>
      <c r="M2" s="52"/>
      <c r="N2" s="14"/>
      <c r="O2" s="14"/>
      <c r="P2" s="14"/>
      <c r="Q2" s="14"/>
      <c r="R2" s="14"/>
      <c r="S2" s="14"/>
      <c r="T2" s="11"/>
      <c r="U2" s="11"/>
      <c r="V2" s="11"/>
      <c r="W2" s="11"/>
      <c r="X2" s="11"/>
      <c r="Y2" s="11"/>
      <c r="Z2" s="11"/>
      <c r="AA2" s="11"/>
      <c r="AB2" s="11"/>
      <c r="AC2" s="11"/>
      <c r="AD2" s="11"/>
      <c r="AE2" s="11"/>
      <c r="AF2" s="11"/>
      <c r="AG2" s="11"/>
      <c r="AH2" s="52"/>
      <c r="AI2" s="52"/>
      <c r="AJ2" s="11"/>
      <c r="AK2" s="11"/>
      <c r="AL2" s="11"/>
      <c r="AM2" s="11"/>
      <c r="AN2" s="11"/>
      <c r="AO2" s="11"/>
      <c r="AP2" s="14"/>
      <c r="AQ2" s="11"/>
      <c r="AR2" s="11"/>
      <c r="AS2" s="11"/>
      <c r="AT2" s="11"/>
      <c r="AU2" s="11"/>
      <c r="AV2" s="11"/>
      <c r="AW2" s="14"/>
      <c r="AX2" s="14"/>
      <c r="AY2" s="14"/>
      <c r="AZ2" s="14"/>
      <c r="BA2" s="14"/>
      <c r="BB2" s="14"/>
      <c r="BC2" s="14"/>
      <c r="BD2" s="14"/>
      <c r="BE2" s="14"/>
      <c r="BF2" s="14"/>
      <c r="BG2" s="14"/>
      <c r="BH2" s="14"/>
      <c r="BI2" s="14"/>
      <c r="BJ2" s="14"/>
      <c r="BK2" s="14"/>
      <c r="BL2" s="14"/>
      <c r="BM2" s="14"/>
      <c r="BN2" s="11"/>
      <c r="BO2" s="11"/>
      <c r="BP2" s="11"/>
      <c r="BQ2" s="11"/>
      <c r="BR2" s="14"/>
      <c r="BS2" s="14"/>
      <c r="BT2" s="11"/>
    </row>
    <row r="3" spans="2:74" ht="21" customHeight="1">
      <c r="G3" s="35"/>
      <c r="K3" s="35"/>
      <c r="M3" s="46"/>
      <c r="N3" s="13"/>
      <c r="O3" s="13"/>
      <c r="P3" s="13"/>
      <c r="Q3" s="13"/>
      <c r="R3" s="13"/>
      <c r="S3" s="13"/>
      <c r="AH3" s="46"/>
      <c r="AI3" s="46"/>
      <c r="AP3" s="13"/>
      <c r="AW3" s="13"/>
      <c r="AX3" s="13"/>
      <c r="AY3" s="13"/>
      <c r="BB3" s="13"/>
      <c r="BC3" s="13"/>
      <c r="BD3" s="13"/>
      <c r="BE3" s="13"/>
      <c r="BF3" s="13"/>
    </row>
    <row r="4" spans="2:74" ht="14.4">
      <c r="B4" s="82" t="s">
        <v>1</v>
      </c>
      <c r="C4" s="82" t="s">
        <v>2</v>
      </c>
      <c r="D4" t="s">
        <v>3</v>
      </c>
      <c r="E4" t="s">
        <v>4</v>
      </c>
      <c r="F4" t="s">
        <v>5</v>
      </c>
      <c r="G4" s="32" t="s">
        <v>6</v>
      </c>
      <c r="H4" s="1" t="s">
        <v>7</v>
      </c>
      <c r="I4" s="82" t="s">
        <v>8</v>
      </c>
      <c r="J4" s="82" t="s">
        <v>9</v>
      </c>
      <c r="K4" s="32" t="s">
        <v>10</v>
      </c>
      <c r="L4" s="1" t="s">
        <v>11</v>
      </c>
      <c r="M4" s="48" t="s">
        <v>12</v>
      </c>
      <c r="N4" s="37" t="s">
        <v>13</v>
      </c>
      <c r="O4" s="37" t="s">
        <v>14</v>
      </c>
      <c r="P4" s="37" t="s">
        <v>15</v>
      </c>
      <c r="Q4" s="37" t="s">
        <v>16</v>
      </c>
      <c r="R4" s="37" t="s">
        <v>17</v>
      </c>
      <c r="S4" s="37"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48" t="s">
        <v>33</v>
      </c>
      <c r="AI4" s="48" t="s">
        <v>34</v>
      </c>
      <c r="AJ4" s="48" t="s">
        <v>35</v>
      </c>
      <c r="AK4" s="48" t="s">
        <v>36</v>
      </c>
      <c r="AL4" s="1" t="s">
        <v>37</v>
      </c>
      <c r="AM4" s="1" t="s">
        <v>38</v>
      </c>
      <c r="AN4" s="1" t="s">
        <v>39</v>
      </c>
      <c r="AO4" s="1" t="s">
        <v>40</v>
      </c>
      <c r="AP4" s="1" t="s">
        <v>41</v>
      </c>
      <c r="AQ4" s="1" t="s">
        <v>42</v>
      </c>
      <c r="AR4" s="37" t="s">
        <v>43</v>
      </c>
      <c r="AS4" s="1" t="s">
        <v>44</v>
      </c>
      <c r="AT4" s="1" t="s">
        <v>45</v>
      </c>
      <c r="AU4" s="1" t="s">
        <v>46</v>
      </c>
      <c r="AV4" s="1" t="s">
        <v>47</v>
      </c>
      <c r="AW4" s="1" t="s">
        <v>48</v>
      </c>
      <c r="AX4" s="1" t="s">
        <v>49</v>
      </c>
      <c r="AY4" s="17" t="s">
        <v>50</v>
      </c>
      <c r="AZ4" s="17" t="s">
        <v>51</v>
      </c>
      <c r="BA4" s="17" t="s">
        <v>52</v>
      </c>
      <c r="BB4" s="37" t="s">
        <v>53</v>
      </c>
      <c r="BC4" s="37" t="s">
        <v>54</v>
      </c>
      <c r="BD4" s="83" t="s">
        <v>55</v>
      </c>
      <c r="BE4" s="83" t="s">
        <v>56</v>
      </c>
      <c r="BF4" s="83" t="s">
        <v>57</v>
      </c>
      <c r="BG4" s="83" t="s">
        <v>58</v>
      </c>
      <c r="BH4" s="83" t="s">
        <v>59</v>
      </c>
      <c r="BI4" s="82" t="s">
        <v>60</v>
      </c>
      <c r="BJ4" s="82" t="s">
        <v>61</v>
      </c>
      <c r="BK4" s="82" t="s">
        <v>62</v>
      </c>
      <c r="BL4" s="82" t="s">
        <v>63</v>
      </c>
      <c r="BM4" s="82" t="s">
        <v>64</v>
      </c>
      <c r="BN4" s="82" t="s">
        <v>65</v>
      </c>
      <c r="BO4" s="82" t="s">
        <v>66</v>
      </c>
      <c r="BP4" s="82" t="s">
        <v>67</v>
      </c>
      <c r="BQ4" s="82" t="s">
        <v>68</v>
      </c>
      <c r="BR4" s="1" t="s">
        <v>69</v>
      </c>
      <c r="BS4" s="1" t="s">
        <v>70</v>
      </c>
      <c r="BT4" s="82" t="s">
        <v>71</v>
      </c>
      <c r="BU4" s="82" t="s">
        <v>72</v>
      </c>
      <c r="BV4" s="1" t="s">
        <v>73</v>
      </c>
    </row>
    <row r="5" spans="2:74" ht="29.4" thickBot="1">
      <c r="B5" s="3" t="s">
        <v>74</v>
      </c>
      <c r="C5" s="3" t="s">
        <v>75</v>
      </c>
      <c r="D5" s="3" t="str">
        <f ca="1">IF(Table_Question_Sets[[#This Row],[Header]]="Yes","",
IF(INDIRECT(SUBSTITUTE(ADDRESS(1,COLUMN(),4),"1","")&amp;ROW()-1)="",
INDIRECT(SUBSTITUTE(ADDRESS(1,COLUMN(Table_Question_Sets[[#This Row],[Property]]),4),"1","")&amp;ROW()-1),
INDIRECT(SUBSTITUTE(ADDRESS(1,COLUMN(),4),"1","")&amp;ROW()-1)))</f>
        <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setupDetails</v>
      </c>
      <c r="F5" s="3" t="str">
        <f>IF(Table_Question_Sets[[#This Row],[Header]]="Yes","",IF(Table_Question_Sets[[#This Row],[Property]]&lt;&gt;"",SUBSTITUTE(Table_Question_Sets[[#This Row],[Property]]," ",""),""))</f>
        <v/>
      </c>
      <c r="G5" s="18"/>
      <c r="H5" s="3"/>
      <c r="I5" s="3"/>
      <c r="J5" s="3"/>
      <c r="K5" s="18"/>
      <c r="L5" s="3"/>
      <c r="M5" s="3"/>
      <c r="N5" s="18"/>
      <c r="O5" s="18"/>
      <c r="P5" s="18"/>
      <c r="Q5" s="18"/>
      <c r="R5" s="18"/>
      <c r="S5" s="18"/>
      <c r="T5" s="3"/>
      <c r="U5" s="3"/>
      <c r="V5" s="3"/>
      <c r="W5" s="3"/>
      <c r="X5" s="3"/>
      <c r="Y5" s="3"/>
      <c r="Z5" s="3"/>
      <c r="AA5" s="3"/>
      <c r="AB5" s="3"/>
      <c r="AC5" s="3"/>
      <c r="AD5" s="3"/>
      <c r="AE5" s="3"/>
      <c r="AF5" s="3"/>
      <c r="AG5" s="3"/>
      <c r="AH5" s="3"/>
      <c r="AI5" s="3"/>
      <c r="AJ5" s="3"/>
      <c r="AK5" s="3"/>
      <c r="AL5" s="3"/>
      <c r="AM5"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 s="28"/>
      <c r="AO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 s="3"/>
      <c r="AR5" s="18"/>
      <c r="AS5" s="3"/>
      <c r="AT5" s="3"/>
      <c r="AU5" s="3"/>
      <c r="AV5" s="3"/>
      <c r="AW5" s="3"/>
      <c r="AX5" s="3"/>
      <c r="AY5"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 s="18" t="str">
        <f>IF(OR(Table_Question_Sets[[#This Row],[Header]]="Yes",Table_Question_Sets[[#This Row],[Text]]=""),"",IF(OR(Table_Question_Sets[[#This Row],[Text]]="true",Table_Question_Sets[[#This Row],[Text]]="false",ISNUMBER(Table_Question_Sets[[#This Row],[Text]])),Table_Question_Sets[[#This Row],[Text]],""""&amp;Table_Question_Sets[[#This Row],[Text]]&amp;""""))</f>
        <v/>
      </c>
      <c r="BA5" s="18" t="str">
        <f>IF(AND(Table_Question_Sets[[#This Row],[Header]]&lt;&gt;"Yes",Table_Question_Sets[[#This Row],[Property]]&lt;&gt;"",Table_Question_Sets[[#This Row],[Summary Label]]&lt;&gt;""),""""&amp;Table_Question_Sets[[#This Row],[Key]]&amp;""": """&amp;Table_Question_Sets[[#This Row],[Summary Label]]&amp;"""","")</f>
        <v/>
      </c>
      <c r="BB5" s="18" t="str">
        <f ca="1">IF(Table_Question_Sets[[#This Row],[Header]]="Yes","",_xlfn.NUMBERVALUE(INDIRECT(SUBSTITUTE(ADDRESS(1,COLUMN(),4),"1","")&amp;ROW()-1))+IF(Table_Question_Sets[[#This Row],[Property]]&lt;&gt;"",1,0))</f>
        <v/>
      </c>
      <c r="BC5" s="18" t="str">
        <f ca="1">IF(Table_Question_Sets[[#This Row],[Header]]="Yes","",_xlfn.NUMBERVALUE(INDIRECT(SUBSTITUTE(ADDRESS(1,COLUMN(),4),"1","")&amp;ROW()+1))+IF(Table_Question_Sets[[#This Row],[Property]]&lt;&gt;"",1,0))</f>
        <v/>
      </c>
      <c r="BD5" s="18" t="str">
        <f t="array" aca="1" ref="BD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 s="3" t="str">
        <f xml:space="preserve">
IF(Table_Question_Sets[[#This Row],[Row]]="Yes","]},{""className"": ""row"",""fieldGroup"": [","")&amp;
Table_Question_Sets[[#This Row],[Config Field]]</f>
        <v/>
      </c>
      <c r="BJ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"setupDetails":[{"className": "row","fieldGroup":[{"key":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L5" s="3" t="str">
        <f>IF(AND(Table_Question_Sets[[#This Row],[Header]]="",Table_Question_Sets[[#This Row],[Property]]&lt;&gt;"",Table_Question_Sets[[#This Row],[Field Type]]&lt;&gt;""),
""""&amp;Table_Question_Sets[[#This Row],[Key]]&amp;"""","")</f>
        <v/>
      </c>
      <c r="BM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"setupDetails":["partnerId","partnerSelection","referrerHostname","externalCustomStyles","depositBondSelection","brokerName","brokerEmail","introducerName","introducerEmail"],</v>
      </c>
      <c r="BN5" s="3" t="str">
        <f>IF(AND(Table_Question_Sets[[#This Row],[Header]]&lt;&gt;"Yes",Table_Question_Sets[[#This Row],[Property]]&lt;&gt;"",Table_Question_Sets[[#This Row],[Workflow Role]]&lt;&gt;""),
""""&amp;Table_Question_Sets[[#This Row],[Workflow Role]]&amp;""":"""&amp;Table_Question_Sets[[#This Row],[Key]]&amp;"""","")</f>
        <v/>
      </c>
      <c r="BO5" s="3" t="str">
        <f>IF(AND(Table_Question_Sets[[#This Row],[Header]]&lt;&gt;"Yes",Table_Question_Sets[[#This Row],[Property]]&lt;&gt;"",Table_Question_Sets[[#This Row],[Private]]="Yes"),
""""&amp;Table_Question_Sets[[#This Row],[Key]]&amp;"""","")</f>
        <v/>
      </c>
      <c r="BP5" s="3" t="str">
        <f ca="1">IF(Table_Question_Sets[[#This Row],[Header]]="Yes","",_xlfn.NUMBERVALUE(INDIRECT(SUBSTITUTE(ADDRESS(1,COLUMN(),4),"1","")&amp;ROW()+1))+IF(OR(Table_Question_Sets[[#This Row],[Value]]&lt;&gt;"",AND(Table_Question_Sets[[#This Row],[Data Type]]="Repeating",Table_Question_Sets[[#This Row],[Calculation Repeating]]&lt;&gt;"")),1,0))</f>
        <v/>
      </c>
      <c r="BQ5" s="3" t="str">
        <f ca="1" xml:space="preserve">
IF(Table_Question_Sets[[#This Row],[Data Type]]="Repeating",
OFFSET(Table_Repeating_Question_Sets[[#Headers],[Property]],MATCH(Table_Question_Sets[[#This Row],[Property]],Table_Repeating_Question_Sets[Property],0),MATCH("Calculation",Table_Repeating_Question_Sets[#Headers],0)-1,1,1),
"")</f>
        <v/>
      </c>
      <c r="BR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"setupDetails":{},</v>
      </c>
      <c r="BT5" s="3" t="str">
        <f ca="1">IF(ISNUMBER(Table_Question_Sets[[#This Row],[Config Use Row]]),INDEX(Table_Question_Sets[Config Rollup],Table_Question_Sets[[#This Row],[Config Use Row]]),"")</f>
        <v>"setupDetails":[{"className": "row","fieldGroup":[{"key":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U5" s="3" t="str">
        <f ca="1">IF(ISNUMBER(Table_Question_Sets[[#This Row],[Config Use Row]]),INDEX(Table_Question_Sets[Config Keys Nested Rollup],Table_Question_Sets[[#This Row],[Config Use Row]]),"")</f>
        <v>"setupDetails":["partnerId","partnerSelection","referrerHostname","externalCustomStyles","depositBondSelection","brokerName","brokerEmail","introducerName","introducerEmail"],</v>
      </c>
      <c r="BV5" s="3" t="str">
        <f ca="1">IF(ISNUMBER(Table_Question_Sets[[#This Row],[Config Use Row]]),INDEX(Table_Question_Sets[Calculation Rollup],Table_Question_Sets[[#This Row],[Config Use Row]]),"")</f>
        <v>"setupDetails":{},</v>
      </c>
    </row>
    <row r="6" spans="2:74" ht="14.4" hidden="1">
      <c r="B6" s="7"/>
      <c r="C6" s="84"/>
      <c r="D6" s="7" t="str">
        <f ca="1">IF(Table_Question_Sets[[#This Row],[Header]]="Yes","",
IF(INDIRECT(SUBSTITUTE(ADDRESS(1,COLUMN(),4),"1","")&amp;ROW()-1)="",
INDIRECT(SUBSTITUTE(ADDRESS(1,COLUMN(Table_Question_Sets[[#This Row],[Property]]),4),"1","")&amp;ROW()-1),
INDIRECT(SUBSTITUTE(ADDRESS(1,COLUMN(),4),"1","")&amp;ROW()-1)))</f>
        <v>Setup Details</v>
      </c>
      <c r="E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7" t="str">
        <f>IF(Table_Question_Sets[[#This Row],[Header]]="Yes","",IF(Table_Question_Sets[[#This Row],[Property]]&lt;&gt;"",SUBSTITUTE(Table_Question_Sets[[#This Row],[Property]]," ",""),""))</f>
        <v/>
      </c>
      <c r="G6" s="50"/>
      <c r="H6" s="7"/>
      <c r="I6" s="7"/>
      <c r="J6" s="84"/>
      <c r="K6" s="34"/>
      <c r="L6" s="45"/>
      <c r="M6" s="45"/>
      <c r="N6" s="36"/>
      <c r="O6" s="36"/>
      <c r="P6" s="36"/>
      <c r="Q6" s="36"/>
      <c r="R6" s="36"/>
      <c r="S6" s="37"/>
      <c r="T6" s="7"/>
      <c r="U6" s="8"/>
      <c r="V6" s="7"/>
      <c r="W6" s="7"/>
      <c r="X6" s="8"/>
      <c r="Y6" s="8"/>
      <c r="Z6" s="8"/>
      <c r="AA6" s="8"/>
      <c r="AB6" s="8"/>
      <c r="AC6" s="8"/>
      <c r="AD6" s="7"/>
      <c r="AE6" s="7"/>
      <c r="AF6" s="8"/>
      <c r="AG6" s="8"/>
      <c r="AH6" s="44"/>
      <c r="AI6" s="48"/>
      <c r="AJ6" s="48"/>
      <c r="AK6" s="48"/>
      <c r="AL6" s="8"/>
      <c r="AM6"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 s="1"/>
      <c r="AO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 s="7"/>
      <c r="AR6" s="29"/>
      <c r="AS6" s="8"/>
      <c r="AT6" s="8"/>
      <c r="AU6" s="8"/>
      <c r="AV6" s="8"/>
      <c r="AW6" s="8"/>
      <c r="AX6" s="8"/>
      <c r="AY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 s="15" t="str">
        <f>IF(OR(Table_Question_Sets[[#This Row],[Header]]="Yes",Table_Question_Sets[[#This Row],[Text]]=""),"",IF(OR(Table_Question_Sets[[#This Row],[Text]]="true",Table_Question_Sets[[#This Row],[Text]]="false",ISNUMBER(Table_Question_Sets[[#This Row],[Text]])),Table_Question_Sets[[#This Row],[Text]],""""&amp;Table_Question_Sets[[#This Row],[Text]]&amp;""""))</f>
        <v/>
      </c>
      <c r="BA6" s="15" t="str">
        <f>IF(AND(Table_Question_Sets[[#This Row],[Header]]&lt;&gt;"Yes",Table_Question_Sets[[#This Row],[Property]]&lt;&gt;"",Table_Question_Sets[[#This Row],[Summary Label]]&lt;&gt;""),""""&amp;Table_Question_Sets[[#This Row],[Key]]&amp;""": """&amp;Table_Question_Sets[[#This Row],[Summary Label]]&amp;"""","")</f>
        <v/>
      </c>
      <c r="BB6" s="29">
        <f ca="1">IF(Table_Question_Sets[[#This Row],[Header]]="Yes","",_xlfn.NUMBERVALUE(INDIRECT(SUBSTITUTE(ADDRESS(1,COLUMN(),4),"1","")&amp;ROW()-1))+IF(Table_Question_Sets[[#This Row],[Property]]&lt;&gt;"",1,0))</f>
        <v>0</v>
      </c>
      <c r="BC6" s="29">
        <f ca="1">IF(Table_Question_Sets[[#This Row],[Header]]="Yes","",_xlfn.NUMBERVALUE(INDIRECT(SUBSTITUTE(ADDRESS(1,COLUMN(),4),"1","")&amp;ROW()+1))+IF(Table_Question_Sets[[#This Row],[Property]]&lt;&gt;"",1,0))</f>
        <v>9</v>
      </c>
      <c r="BD6" s="81" t="str">
        <f t="array" aca="1" ref="BD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 s="8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 s="8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 s="8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 s="8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 s="7" t="str">
        <f xml:space="preserve">
IF(Table_Question_Sets[[#This Row],[Row]]="Yes","]},{""className"": ""row"",""fieldGroup"": [","")&amp;
Table_Question_Sets[[#This Row],[Config Field]]</f>
        <v/>
      </c>
      <c r="BJ6" s="8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6" s="84">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12</v>
      </c>
      <c r="BL6" s="84" t="str">
        <f>IF(AND(Table_Question_Sets[[#This Row],[Header]]="",Table_Question_Sets[[#This Row],[Property]]&lt;&gt;"",Table_Question_Sets[[#This Row],[Field Type]]&lt;&gt;""),
""""&amp;Table_Question_Sets[[#This Row],[Key]]&amp;"""","")</f>
        <v/>
      </c>
      <c r="BM6" s="8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"partnerId","partnerSelection","referrerHostname","externalCustomStyles","depositBondSelection","brokerName","brokerEmail","introducerName","introducerEmail"</v>
      </c>
      <c r="BN6" s="84" t="str">
        <f>IF(AND(Table_Question_Sets[[#This Row],[Header]]&lt;&gt;"Yes",Table_Question_Sets[[#This Row],[Property]]&lt;&gt;"",Table_Question_Sets[[#This Row],[Workflow Role]]&lt;&gt;""),
""""&amp;Table_Question_Sets[[#This Row],[Workflow Role]]&amp;""":"""&amp;Table_Question_Sets[[#This Row],[Key]]&amp;"""","")</f>
        <v/>
      </c>
      <c r="BO6" s="84" t="str">
        <f>IF(AND(Table_Question_Sets[[#This Row],[Header]]&lt;&gt;"Yes",Table_Question_Sets[[#This Row],[Property]]&lt;&gt;"",Table_Question_Sets[[#This Row],[Private]]="Yes"),
""""&amp;Table_Question_Sets[[#This Row],[Key]]&amp;"""","")</f>
        <v/>
      </c>
      <c r="BP6" s="84">
        <f ca="1">IF(Table_Question_Sets[[#This Row],[Header]]="Yes","",_xlfn.NUMBERVALUE(INDIRECT(SUBSTITUTE(ADDRESS(1,COLUMN(),4),"1","")&amp;ROW()+1))+IF(OR(Table_Question_Sets[[#This Row],[Value]]&lt;&gt;"",AND(Table_Question_Sets[[#This Row],[Data Type]]="Repeating",Table_Question_Sets[[#This Row],[Calculation Repeating]]&lt;&gt;"")),1,0))</f>
        <v>0</v>
      </c>
      <c r="BQ6" s="84" t="str">
        <f ca="1" xml:space="preserve">
IF(Table_Question_Sets[[#This Row],[Data Type]]="Repeating",
OFFSET(Table_Repeating_Question_Sets[[#Headers],[Property]],MATCH(Table_Question_Sets[[#This Row],[Property]],Table_Repeating_Question_Sets[Property],0),MATCH("Calculation",Table_Repeating_Question_Sets[#Headers],0)-1,1,1),
"")</f>
        <v/>
      </c>
      <c r="BR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 s="84" t="str">
        <f ca="1">IF(ISNUMBER(Table_Question_Sets[[#This Row],[Config Use Row]]),INDEX(Table_Question_Sets[Config Rollup],Table_Question_Sets[[#This Row],[Config Use Row]]),"")</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v>
      </c>
      <c r="BU6" s="84" t="str">
        <f ca="1">IF(ISNUMBER(Table_Question_Sets[[#This Row],[Config Use Row]]),INDEX(Table_Question_Sets[Config Keys Nested Rollup],Table_Question_Sets[[#This Row],[Config Use Row]]),"")</f>
        <v>"applicantDetails":["applicantDetailsHeading","applicants"],</v>
      </c>
      <c r="BV6" s="8" t="str">
        <f ca="1">IF(ISNUMBER(Table_Question_Sets[[#This Row],[Config Use Row]]),INDEX(Table_Question_Sets[Calculation Rollup],Table_Question_Sets[[#This Row],[Config Use Row]]),"")</f>
        <v>"applicantDetails":{},</v>
      </c>
    </row>
    <row r="7" spans="2:74" s="12" customFormat="1" ht="16.5" customHeight="1">
      <c r="B7" s="7" t="s">
        <v>76</v>
      </c>
      <c r="C7" s="84"/>
      <c r="D7" s="7" t="str">
        <f ca="1">IF(Table_Question_Sets[[#This Row],[Header]]="Yes","",
IF(INDIRECT(SUBSTITUTE(ADDRESS(1,COLUMN(),4),"1","")&amp;ROW()-1)="",
INDIRECT(SUBSTITUTE(ADDRESS(1,COLUMN(Table_Question_Sets[[#This Row],[Property]]),4),"1","")&amp;ROW()-1),
INDIRECT(SUBSTITUTE(ADDRESS(1,COLUMN(),4),"1","")&amp;ROW()-1)))</f>
        <v>Setup Details</v>
      </c>
      <c r="E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partnerId</v>
      </c>
      <c r="F7" s="7" t="str">
        <f>IF(Table_Question_Sets[[#This Row],[Header]]="Yes","",IF(Table_Question_Sets[[#This Row],[Property]]&lt;&gt;"",SUBSTITUTE(Table_Question_Sets[[#This Row],[Property]]," ",""),""))</f>
        <v>PartnerId</v>
      </c>
      <c r="G7" s="50"/>
      <c r="H7" s="7" t="s">
        <v>50</v>
      </c>
      <c r="I7" s="7" t="s">
        <v>77</v>
      </c>
      <c r="J7" s="7"/>
      <c r="K7" s="34"/>
      <c r="L7" s="44"/>
      <c r="M7" s="44"/>
      <c r="N7" s="34"/>
      <c r="O7" s="34"/>
      <c r="P7" s="34"/>
      <c r="Q7" s="34"/>
      <c r="R7" s="34"/>
      <c r="S7" s="15"/>
      <c r="T7" s="7"/>
      <c r="U7" s="7"/>
      <c r="V7" s="7"/>
      <c r="W7" s="7"/>
      <c r="X7" s="7"/>
      <c r="Y7" s="7"/>
      <c r="Z7" s="7"/>
      <c r="AA7" s="7"/>
      <c r="AB7" s="8"/>
      <c r="AC7" s="7"/>
      <c r="AD7" s="7"/>
      <c r="AE7" s="7"/>
      <c r="AF7" s="7"/>
      <c r="AG7" s="7"/>
      <c r="AH7" s="44"/>
      <c r="AI7" s="44" t="s">
        <v>1120</v>
      </c>
      <c r="AJ7" s="44"/>
      <c r="AK7" s="44"/>
      <c r="AL7" s="7"/>
      <c r="AM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 s="84"/>
      <c r="AO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 s="7"/>
      <c r="AR7" s="15"/>
      <c r="AS7" s="7"/>
      <c r="AT7" s="7"/>
      <c r="AU7" s="7"/>
      <c r="AV7" s="7"/>
      <c r="AW7" s="7"/>
      <c r="AX7" s="7"/>
      <c r="AY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 s="15" t="str">
        <f>IF(OR(Table_Question_Sets[[#This Row],[Header]]="Yes",Table_Question_Sets[[#This Row],[Text]]=""),"",IF(OR(Table_Question_Sets[[#This Row],[Text]]="true",Table_Question_Sets[[#This Row],[Text]]="false",ISNUMBER(Table_Question_Sets[[#This Row],[Text]])),Table_Question_Sets[[#This Row],[Text]],""""&amp;Table_Question_Sets[[#This Row],[Text]]&amp;""""))</f>
        <v/>
      </c>
      <c r="BA7" s="15" t="str">
        <f>IF(AND(Table_Question_Sets[[#This Row],[Header]]&lt;&gt;"Yes",Table_Question_Sets[[#This Row],[Property]]&lt;&gt;"",Table_Question_Sets[[#This Row],[Summary Label]]&lt;&gt;""),""""&amp;Table_Question_Sets[[#This Row],[Key]]&amp;""": """&amp;Table_Question_Sets[[#This Row],[Summary Label]]&amp;"""","")</f>
        <v/>
      </c>
      <c r="BB7" s="15">
        <f ca="1">IF(Table_Question_Sets[[#This Row],[Header]]="Yes","",_xlfn.NUMBERVALUE(INDIRECT(SUBSTITUTE(ADDRESS(1,COLUMN(),4),"1","")&amp;ROW()-1))+IF(Table_Question_Sets[[#This Row],[Property]]&lt;&gt;"",1,0))</f>
        <v>1</v>
      </c>
      <c r="BC7" s="15">
        <f ca="1">IF(Table_Question_Sets[[#This Row],[Header]]="Yes","",_xlfn.NUMBERVALUE(INDIRECT(SUBSTITUTE(ADDRESS(1,COLUMN(),4),"1","")&amp;ROW()+1))+IF(Table_Question_Sets[[#This Row],[Property]]&lt;&gt;"",1,0))</f>
        <v>9</v>
      </c>
      <c r="BD7" s="15" t="str">
        <f t="array" aca="1" ref="BD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
      </c>
      <c r="BH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v>
      </c>
      <c r="BI7" s="7" t="str">
        <f ca="1" xml:space="preserve">
IF(Table_Question_Sets[[#This Row],[Row]]="Yes","]},{""className"": ""row"",""fieldGroup"": [","")&amp;
Table_Question_Sets[[#This Row],[Config Field]]</f>
        <v>{"key":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v>
      </c>
      <c r="BJ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7"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16</v>
      </c>
      <c r="BL7" s="7" t="str">
        <f>IF(AND(Table_Question_Sets[[#This Row],[Header]]="",Table_Question_Sets[[#This Row],[Property]]&lt;&gt;"",Table_Question_Sets[[#This Row],[Field Type]]&lt;&gt;""),
""""&amp;Table_Question_Sets[[#This Row],[Key]]&amp;"""","")</f>
        <v>"partnerId"</v>
      </c>
      <c r="BM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"partnerId","partnerSelection","referrerHostname","externalCustomStyles","depositBondSelection","brokerName","brokerEmail","introducerName","introducerEmail"</v>
      </c>
      <c r="BN7" s="7" t="str">
        <f>IF(AND(Table_Question_Sets[[#This Row],[Header]]&lt;&gt;"Yes",Table_Question_Sets[[#This Row],[Property]]&lt;&gt;"",Table_Question_Sets[[#This Row],[Workflow Role]]&lt;&gt;""),
""""&amp;Table_Question_Sets[[#This Row],[Workflow Role]]&amp;""":"""&amp;Table_Question_Sets[[#This Row],[Key]]&amp;"""","")</f>
        <v/>
      </c>
      <c r="BO7" s="7" t="str">
        <f>IF(AND(Table_Question_Sets[[#This Row],[Header]]&lt;&gt;"Yes",Table_Question_Sets[[#This Row],[Property]]&lt;&gt;"",Table_Question_Sets[[#This Row],[Private]]="Yes"),
""""&amp;Table_Question_Sets[[#This Row],[Key]]&amp;"""","")</f>
        <v/>
      </c>
      <c r="BP7" s="7">
        <f ca="1">IF(Table_Question_Sets[[#This Row],[Header]]="Yes","",_xlfn.NUMBERVALUE(INDIRECT(SUBSTITUTE(ADDRESS(1,COLUMN(),4),"1","")&amp;ROW()+1))+IF(OR(Table_Question_Sets[[#This Row],[Value]]&lt;&gt;"",AND(Table_Question_Sets[[#This Row],[Data Type]]="Repeating",Table_Question_Sets[[#This Row],[Calculation Repeating]]&lt;&gt;"")),1,0))</f>
        <v>0</v>
      </c>
      <c r="BQ7" s="7" t="str">
        <f ca="1" xml:space="preserve">
IF(Table_Question_Sets[[#This Row],[Data Type]]="Repeating",
OFFSET(Table_Repeating_Question_Sets[[#Headers],[Property]],MATCH(Table_Question_Sets[[#This Row],[Property]],Table_Repeating_Question_Sets[Property],0),MATCH("Calculation",Table_Repeating_Question_Sets[#Headers],0)-1,1,1),
"")</f>
        <v/>
      </c>
      <c r="BR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 s="7" t="str">
        <f ca="1">IF(ISNUMBER(Table_Question_Sets[[#This Row],[Config Use Row]]),INDEX(Table_Question_Sets[Config Rollup],Table_Question_Sets[[#This Row],[Config Use Row]]),"")</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U7" s="7" t="str">
        <f ca="1">IF(ISNUMBER(Table_Question_Sets[[#This Row],[Config Use Row]]),INDEX(Table_Question_Sets[Config Keys Nested Rollup],Table_Question_Sets[[#This Row],[Config Use Row]]),"")</f>
        <v>"purchaseDetails":["purchaseDetailsHeading","purchasePrice","depositBondAmount","financeApprovalAmount","additionalSourceOfFunds","additionalSourceOfFundsOther","salePrice","propertyMortgage","finalEmailName","finalEmailDestination","workflowCustomerName","workflowCustomerEmail"],</v>
      </c>
      <c r="BV7" s="7" t="str">
        <f ca="1">IF(ISNUMBER(Table_Question_Sets[[#This Row],[Config Use Row]]),INDEX(Table_Question_Sets[Calculation Rollup],Table_Question_Sets[[#This Row],[Config Use Row]]),"")</f>
        <v>"purchaseDetails":{},</v>
      </c>
    </row>
    <row r="8" spans="2:74" s="12" customFormat="1" ht="16.5" customHeight="1">
      <c r="B8" s="7" t="s">
        <v>78</v>
      </c>
      <c r="C8" s="84"/>
      <c r="D8" s="7" t="str">
        <f ca="1">IF(Table_Question_Sets[[#This Row],[Header]]="Yes","",
IF(INDIRECT(SUBSTITUTE(ADDRESS(1,COLUMN(),4),"1","")&amp;ROW()-1)="",
INDIRECT(SUBSTITUTE(ADDRESS(1,COLUMN(Table_Question_Sets[[#This Row],[Property]]),4),"1","")&amp;ROW()-1),
INDIRECT(SUBSTITUTE(ADDRESS(1,COLUMN(),4),"1","")&amp;ROW()-1)))</f>
        <v>Setup Details</v>
      </c>
      <c r="E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partnerSelection</v>
      </c>
      <c r="F8" s="7" t="str">
        <f>IF(Table_Question_Sets[[#This Row],[Header]]="Yes","",IF(Table_Question_Sets[[#This Row],[Property]]&lt;&gt;"",SUBSTITUTE(Table_Question_Sets[[#This Row],[Property]]," ",""),""))</f>
        <v>PartnerSelection</v>
      </c>
      <c r="G8" s="50"/>
      <c r="H8" s="7" t="s">
        <v>50</v>
      </c>
      <c r="I8" s="7" t="s">
        <v>77</v>
      </c>
      <c r="J8" s="7"/>
      <c r="K8" s="34"/>
      <c r="L8" s="44"/>
      <c r="M8" s="44"/>
      <c r="N8" s="34"/>
      <c r="O8" s="34"/>
      <c r="P8" s="34"/>
      <c r="Q8" s="34"/>
      <c r="R8" s="34"/>
      <c r="S8" s="15"/>
      <c r="T8" s="7"/>
      <c r="U8" s="7"/>
      <c r="V8" s="7"/>
      <c r="W8" s="7"/>
      <c r="X8" s="7"/>
      <c r="Y8" s="7"/>
      <c r="Z8" s="7"/>
      <c r="AA8" s="7"/>
      <c r="AB8" s="8"/>
      <c r="AC8" s="7"/>
      <c r="AD8" s="7"/>
      <c r="AE8" s="7"/>
      <c r="AF8" s="7"/>
      <c r="AG8" s="7"/>
      <c r="AH8" s="44"/>
      <c r="AI8" s="44" t="s">
        <v>79</v>
      </c>
      <c r="AJ8" s="44"/>
      <c r="AK8" s="44"/>
      <c r="AL8" s="7"/>
      <c r="AM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 s="84"/>
      <c r="AO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 s="7"/>
      <c r="AR8" s="15"/>
      <c r="AS8" s="7"/>
      <c r="AT8" s="7"/>
      <c r="AU8" s="7"/>
      <c r="AV8" s="7"/>
      <c r="AW8" s="7"/>
      <c r="AX8" s="7"/>
      <c r="AY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 s="15" t="str">
        <f>IF(OR(Table_Question_Sets[[#This Row],[Header]]="Yes",Table_Question_Sets[[#This Row],[Text]]=""),"",IF(OR(Table_Question_Sets[[#This Row],[Text]]="true",Table_Question_Sets[[#This Row],[Text]]="false",ISNUMBER(Table_Question_Sets[[#This Row],[Text]])),Table_Question_Sets[[#This Row],[Text]],""""&amp;Table_Question_Sets[[#This Row],[Text]]&amp;""""))</f>
        <v/>
      </c>
      <c r="BA8" s="15" t="str">
        <f>IF(AND(Table_Question_Sets[[#This Row],[Header]]&lt;&gt;"Yes",Table_Question_Sets[[#This Row],[Property]]&lt;&gt;"",Table_Question_Sets[[#This Row],[Summary Label]]&lt;&gt;""),""""&amp;Table_Question_Sets[[#This Row],[Key]]&amp;""": """&amp;Table_Question_Sets[[#This Row],[Summary Label]]&amp;"""","")</f>
        <v/>
      </c>
      <c r="BB8" s="15">
        <f ca="1">IF(Table_Question_Sets[[#This Row],[Header]]="Yes","",_xlfn.NUMBERVALUE(INDIRECT(SUBSTITUTE(ADDRESS(1,COLUMN(),4),"1","")&amp;ROW()-1))+IF(Table_Question_Sets[[#This Row],[Property]]&lt;&gt;"",1,0))</f>
        <v>2</v>
      </c>
      <c r="BC8" s="15">
        <f ca="1">IF(Table_Question_Sets[[#This Row],[Header]]="Yes","",_xlfn.NUMBERVALUE(INDIRECT(SUBSTITUTE(ADDRESS(1,COLUMN(),4),"1","")&amp;ROW()+1))+IF(Table_Question_Sets[[#This Row],[Property]]&lt;&gt;"",1,0))</f>
        <v>8</v>
      </c>
      <c r="BD8" s="15" t="str">
        <f t="array" aca="1" ref="BD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"templateOptions":{"calculatedValue":"(partnerId == 'void' || partnerId == 'void-blank')? 'default':(partnerId == 'infotrack')? 'introducer':'broker'"}</v>
      </c>
      <c r="BH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"partnerSelection","type": "hidden-field","className":"col-xs-12 col-md-6","templateOptions":{"calculatedValue":"(partnerId == 'void' || partnerId == 'void-blank')? 'default':(partnerId == 'infotrack')? 'introducer':'broker'"},"validators": {"validation": Validators.compose([])},"expressionProperties": { "templateOptions.disabled": "true"}}</v>
      </c>
      <c r="BI8" s="7" t="str">
        <f ca="1" xml:space="preserve">
IF(Table_Question_Sets[[#This Row],[Row]]="Yes","]},{""className"": ""row"",""fieldGroup"": [","")&amp;
Table_Question_Sets[[#This Row],[Config Field]]</f>
        <v>{"key": "partnerSelection","type": "hidden-field","className":"col-xs-12 col-md-6","templateOptions":{"calculatedValue":"(partnerId == 'void' || partnerId == 'void-blank')? 'default':(partnerId == 'infotrack')? 'introducer':'broker'"},"validators": {"validation": Validators.compose([])},"expressionProperties": { "templateOptions.disabled": "true"}}</v>
      </c>
      <c r="BJ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8"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30</v>
      </c>
      <c r="BL8" s="7" t="str">
        <f>IF(AND(Table_Question_Sets[[#This Row],[Header]]="",Table_Question_Sets[[#This Row],[Property]]&lt;&gt;"",Table_Question_Sets[[#This Row],[Field Type]]&lt;&gt;""),
""""&amp;Table_Question_Sets[[#This Row],[Key]]&amp;"""","")</f>
        <v>"partnerSelection"</v>
      </c>
      <c r="BM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"partnerSelection","referrerHostname","externalCustomStyles","depositBondSelection","brokerName","brokerEmail","introducerName","introducerEmail"</v>
      </c>
      <c r="BN8" s="7" t="str">
        <f>IF(AND(Table_Question_Sets[[#This Row],[Header]]&lt;&gt;"Yes",Table_Question_Sets[[#This Row],[Property]]&lt;&gt;"",Table_Question_Sets[[#This Row],[Workflow Role]]&lt;&gt;""),
""""&amp;Table_Question_Sets[[#This Row],[Workflow Role]]&amp;""":"""&amp;Table_Question_Sets[[#This Row],[Key]]&amp;"""","")</f>
        <v/>
      </c>
      <c r="BO8" s="7" t="str">
        <f>IF(AND(Table_Question_Sets[[#This Row],[Header]]&lt;&gt;"Yes",Table_Question_Sets[[#This Row],[Property]]&lt;&gt;"",Table_Question_Sets[[#This Row],[Private]]="Yes"),
""""&amp;Table_Question_Sets[[#This Row],[Key]]&amp;"""","")</f>
        <v/>
      </c>
      <c r="BP8" s="7">
        <f ca="1">IF(Table_Question_Sets[[#This Row],[Header]]="Yes","",_xlfn.NUMBERVALUE(INDIRECT(SUBSTITUTE(ADDRESS(1,COLUMN(),4),"1","")&amp;ROW()+1))+IF(OR(Table_Question_Sets[[#This Row],[Value]]&lt;&gt;"",AND(Table_Question_Sets[[#This Row],[Data Type]]="Repeating",Table_Question_Sets[[#This Row],[Calculation Repeating]]&lt;&gt;"")),1,0))</f>
        <v>0</v>
      </c>
      <c r="BQ8" s="7" t="str">
        <f ca="1" xml:space="preserve">
IF(Table_Question_Sets[[#This Row],[Data Type]]="Repeating",
OFFSET(Table_Repeating_Question_Sets[[#Headers],[Property]],MATCH(Table_Question_Sets[[#This Row],[Property]],Table_Repeating_Question_Sets[Property],0),MATCH("Calculation",Table_Repeating_Question_Sets[#Headers],0)-1,1,1),
"")</f>
        <v/>
      </c>
      <c r="BR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 s="7" t="str">
        <f ca="1">IF(ISNUMBER(Table_Question_Sets[[#This Row],[Config Use Row]]),INDEX(Table_Question_Sets[Config Rollup],Table_Question_Sets[[#This Row],[Config Use Row]]),"")</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U8" s="7" t="str">
        <f ca="1">IF(ISNUMBER(Table_Question_Sets[[#This Row],[Config Use Row]]),INDEX(Table_Question_Sets[Config Keys Nested Rollup],Table_Question_Sets[[#This Row],[Config Use Row]]),"")</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BV8" s="7" t="str">
        <f ca="1">IF(ISNUMBER(Table_Question_Sets[[#This Row],[Config Use Row]]),INDEX(Table_Question_Sets[Calculation Rollup],Table_Question_Sets[[#This Row],[Config Use Row]]),"")</f>
        <v>"supportingDocuments":{},</v>
      </c>
    </row>
    <row r="9" spans="2:74" s="12" customFormat="1" ht="16.5" customHeight="1">
      <c r="B9" s="7" t="s">
        <v>80</v>
      </c>
      <c r="C9" s="84"/>
      <c r="D9" s="7" t="str">
        <f ca="1">IF(Table_Question_Sets[[#This Row],[Header]]="Yes","",
IF(INDIRECT(SUBSTITUTE(ADDRESS(1,COLUMN(),4),"1","")&amp;ROW()-1)="",
INDIRECT(SUBSTITUTE(ADDRESS(1,COLUMN(Table_Question_Sets[[#This Row],[Property]]),4),"1","")&amp;ROW()-1),
INDIRECT(SUBSTITUTE(ADDRESS(1,COLUMN(),4),"1","")&amp;ROW()-1)))</f>
        <v>Setup Details</v>
      </c>
      <c r="E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referrerHostname</v>
      </c>
      <c r="F9" s="7" t="str">
        <f>IF(Table_Question_Sets[[#This Row],[Header]]="Yes","",IF(Table_Question_Sets[[#This Row],[Property]]&lt;&gt;"",SUBSTITUTE(Table_Question_Sets[[#This Row],[Property]]," ",""),""))</f>
        <v>ReferrerHostname</v>
      </c>
      <c r="G9" s="50"/>
      <c r="H9" s="7" t="s">
        <v>50</v>
      </c>
      <c r="I9" s="7" t="s">
        <v>77</v>
      </c>
      <c r="J9" s="7"/>
      <c r="K9" s="34"/>
      <c r="L9" s="44"/>
      <c r="M9" s="44"/>
      <c r="N9" s="34"/>
      <c r="O9" s="34"/>
      <c r="P9" s="34"/>
      <c r="Q9" s="34"/>
      <c r="R9" s="34"/>
      <c r="S9" s="15"/>
      <c r="T9" s="7"/>
      <c r="U9" s="7"/>
      <c r="V9" s="7"/>
      <c r="W9" s="7"/>
      <c r="X9" s="7"/>
      <c r="Y9" s="7"/>
      <c r="Z9" s="7"/>
      <c r="AA9" s="7"/>
      <c r="AB9" s="8"/>
      <c r="AC9" s="7"/>
      <c r="AD9" s="7"/>
      <c r="AE9" s="7"/>
      <c r="AF9" s="7"/>
      <c r="AG9" s="7"/>
      <c r="AH9" s="44"/>
      <c r="AI9" s="44" t="s">
        <v>81</v>
      </c>
      <c r="AJ9" s="44"/>
      <c r="AK9" s="44"/>
      <c r="AL9" s="7"/>
      <c r="AM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9" s="84"/>
      <c r="AO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9" s="7"/>
      <c r="AR9" s="15"/>
      <c r="AS9" s="7"/>
      <c r="AT9" s="7"/>
      <c r="AU9" s="7"/>
      <c r="AV9" s="7"/>
      <c r="AW9" s="7"/>
      <c r="AX9" s="7"/>
      <c r="AY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9" s="15" t="str">
        <f>IF(OR(Table_Question_Sets[[#This Row],[Header]]="Yes",Table_Question_Sets[[#This Row],[Text]]=""),"",IF(OR(Table_Question_Sets[[#This Row],[Text]]="true",Table_Question_Sets[[#This Row],[Text]]="false",ISNUMBER(Table_Question_Sets[[#This Row],[Text]])),Table_Question_Sets[[#This Row],[Text]],""""&amp;Table_Question_Sets[[#This Row],[Text]]&amp;""""))</f>
        <v/>
      </c>
      <c r="BA9" s="15" t="str">
        <f>IF(AND(Table_Question_Sets[[#This Row],[Header]]&lt;&gt;"Yes",Table_Question_Sets[[#This Row],[Property]]&lt;&gt;"",Table_Question_Sets[[#This Row],[Summary Label]]&lt;&gt;""),""""&amp;Table_Question_Sets[[#This Row],[Key]]&amp;""": """&amp;Table_Question_Sets[[#This Row],[Summary Label]]&amp;"""","")</f>
        <v/>
      </c>
      <c r="BB9" s="15">
        <f ca="1">IF(Table_Question_Sets[[#This Row],[Header]]="Yes","",_xlfn.NUMBERVALUE(INDIRECT(SUBSTITUTE(ADDRESS(1,COLUMN(),4),"1","")&amp;ROW()-1))+IF(Table_Question_Sets[[#This Row],[Property]]&lt;&gt;"",1,0))</f>
        <v>3</v>
      </c>
      <c r="BC9" s="15">
        <f ca="1">IF(Table_Question_Sets[[#This Row],[Header]]="Yes","",_xlfn.NUMBERVALUE(INDIRECT(SUBSTITUTE(ADDRESS(1,COLUMN(),4),"1","")&amp;ROW()+1))+IF(Table_Question_Sets[[#This Row],[Property]]&lt;&gt;"",1,0))</f>
        <v>7</v>
      </c>
      <c r="BD9" s="15" t="str">
        <f t="array" aca="1" ref="BD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"templateOptions":{"calculatedValue":"stringContains(referrerUrl(), 'aptiture.com') ? 'partner.depositassure.com.au':'partner.depositassure.com.au'"}</v>
      </c>
      <c r="BH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"referrerHostname","type": "hidden-field","className":"col-xs-12 col-md-6","templateOptions":{"calculatedValue":"stringContains(referrerUrl(), 'aptiture.com') ? 'partner.depositassure.com.au':'partner.depositassure.com.au'"},"validators": {"validation": Validators.compose([])},"expressionProperties": { "templateOptions.disabled": "true"}}</v>
      </c>
      <c r="BI9" s="7" t="str">
        <f ca="1" xml:space="preserve">
IF(Table_Question_Sets[[#This Row],[Row]]="Yes","]},{""className"": ""row"",""fieldGroup"": [","")&amp;
Table_Question_Sets[[#This Row],[Config Field]]</f>
        <v>{"key": "referrerHostname","type": "hidden-field","className":"col-xs-12 col-md-6","templateOptions":{"calculatedValue":"stringContains(referrerUrl(), 'aptiture.com') ? 'partner.depositassure.com.au':'partner.depositassure.com.au'"},"validators": {"validation": Validators.compose([])},"expressionProperties": { "templateOptions.disabled": "true"}}</v>
      </c>
      <c r="BJ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9"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44</v>
      </c>
      <c r="BL9" s="7" t="str">
        <f>IF(AND(Table_Question_Sets[[#This Row],[Header]]="",Table_Question_Sets[[#This Row],[Property]]&lt;&gt;"",Table_Question_Sets[[#This Row],[Field Type]]&lt;&gt;""),
""""&amp;Table_Question_Sets[[#This Row],[Key]]&amp;"""","")</f>
        <v>"referrerHostname"</v>
      </c>
      <c r="BM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"referrerHostname","externalCustomStyles","depositBondSelection","brokerName","brokerEmail","introducerName","introducerEmail"</v>
      </c>
      <c r="BN9" s="7" t="str">
        <f>IF(AND(Table_Question_Sets[[#This Row],[Header]]&lt;&gt;"Yes",Table_Question_Sets[[#This Row],[Property]]&lt;&gt;"",Table_Question_Sets[[#This Row],[Workflow Role]]&lt;&gt;""),
""""&amp;Table_Question_Sets[[#This Row],[Workflow Role]]&amp;""":"""&amp;Table_Question_Sets[[#This Row],[Key]]&amp;"""","")</f>
        <v/>
      </c>
      <c r="BO9" s="7" t="str">
        <f>IF(AND(Table_Question_Sets[[#This Row],[Header]]&lt;&gt;"Yes",Table_Question_Sets[[#This Row],[Property]]&lt;&gt;"",Table_Question_Sets[[#This Row],[Private]]="Yes"),
""""&amp;Table_Question_Sets[[#This Row],[Key]]&amp;"""","")</f>
        <v/>
      </c>
      <c r="BP9" s="7">
        <f ca="1">IF(Table_Question_Sets[[#This Row],[Header]]="Yes","",_xlfn.NUMBERVALUE(INDIRECT(SUBSTITUTE(ADDRESS(1,COLUMN(),4),"1","")&amp;ROW()+1))+IF(OR(Table_Question_Sets[[#This Row],[Value]]&lt;&gt;"",AND(Table_Question_Sets[[#This Row],[Data Type]]="Repeating",Table_Question_Sets[[#This Row],[Calculation Repeating]]&lt;&gt;"")),1,0))</f>
        <v>0</v>
      </c>
      <c r="BQ9" s="7" t="str">
        <f ca="1" xml:space="preserve">
IF(Table_Question_Sets[[#This Row],[Data Type]]="Repeating",
OFFSET(Table_Repeating_Question_Sets[[#Headers],[Property]],MATCH(Table_Question_Sets[[#This Row],[Property]],Table_Repeating_Question_Sets[Property],0),MATCH("Calculation",Table_Repeating_Question_Sets[#Headers],0)-1,1,1),
"")</f>
        <v/>
      </c>
      <c r="BR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9" s="7" t="str">
        <f ca="1">IF(ISNUMBER(Table_Question_Sets[[#This Row],[Config Use Row]]),INDEX(Table_Question_Sets[Config Rollup],Table_Question_Sets[[#This Row],[Config Use Row]]),"")</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U9" s="7" t="str">
        <f ca="1">IF(ISNUMBER(Table_Question_Sets[[#This Row],[Config Use Row]]),INDEX(Table_Question_Sets[Config Keys Nested Rollup],Table_Question_Sets[[#This Row],[Config Use Row]]),"")</f>
        <v>"contact":["contactName","contactEmail","contactMobile"],</v>
      </c>
      <c r="BV9" s="7" t="str">
        <f ca="1">IF(ISNUMBER(Table_Question_Sets[[#This Row],[Config Use Row]]),INDEX(Table_Question_Sets[Calculation Rollup],Table_Question_Sets[[#This Row],[Config Use Row]]),"")</f>
        <v>"contact":{},</v>
      </c>
    </row>
    <row r="10" spans="2:74" s="12" customFormat="1" ht="16.5" customHeight="1">
      <c r="B10" s="7" t="s">
        <v>82</v>
      </c>
      <c r="C10" s="84"/>
      <c r="D10" s="7" t="str">
        <f ca="1">IF(Table_Question_Sets[[#This Row],[Header]]="Yes","",
IF(INDIRECT(SUBSTITUTE(ADDRESS(1,COLUMN(),4),"1","")&amp;ROW()-1)="",
INDIRECT(SUBSTITUTE(ADDRESS(1,COLUMN(Table_Question_Sets[[#This Row],[Property]]),4),"1","")&amp;ROW()-1),
INDIRECT(SUBSTITUTE(ADDRESS(1,COLUMN(),4),"1","")&amp;ROW()-1)))</f>
        <v>Setup Details</v>
      </c>
      <c r="E1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externalCustomStyles</v>
      </c>
      <c r="F10" s="7" t="str">
        <f>IF(Table_Question_Sets[[#This Row],[Header]]="Yes","",IF(Table_Question_Sets[[#This Row],[Property]]&lt;&gt;"",SUBSTITUTE(Table_Question_Sets[[#This Row],[Property]]," ",""),""))</f>
        <v>ExternalCustomStyles</v>
      </c>
      <c r="G10" s="50"/>
      <c r="H10" s="7" t="s">
        <v>83</v>
      </c>
      <c r="I10" s="7" t="s">
        <v>83</v>
      </c>
      <c r="J10" s="7"/>
      <c r="K10" s="34"/>
      <c r="L10" s="44"/>
      <c r="M10" s="44"/>
      <c r="N10" s="34"/>
      <c r="O10" s="34"/>
      <c r="P10" s="34"/>
      <c r="Q10" s="34"/>
      <c r="R10" s="34"/>
      <c r="S10" s="15"/>
      <c r="T10" s="7"/>
      <c r="U10" s="7"/>
      <c r="V10" s="7"/>
      <c r="W10" s="7"/>
      <c r="X10" s="7"/>
      <c r="Y10" s="7"/>
      <c r="Z10" s="7"/>
      <c r="AA10" s="7"/>
      <c r="AB10" s="8" t="s">
        <v>84</v>
      </c>
      <c r="AC10" s="7"/>
      <c r="AD10" s="7"/>
      <c r="AE10" s="7"/>
      <c r="AF10" s="7"/>
      <c r="AG10" s="7"/>
      <c r="AH10" s="44"/>
      <c r="AI10" s="44"/>
      <c r="AJ10" s="44"/>
      <c r="AK10" s="44"/>
      <c r="AL10" s="7"/>
      <c r="AM1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0" s="84"/>
      <c r="AO1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0" s="7"/>
      <c r="AR10" s="15"/>
      <c r="AS10" s="7"/>
      <c r="AT10" s="7"/>
      <c r="AU10" s="7"/>
      <c r="AV10" s="7"/>
      <c r="AW10" s="7"/>
      <c r="AX10" s="7"/>
      <c r="AY1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0" s="15" t="str">
        <f>IF(OR(Table_Question_Sets[[#This Row],[Header]]="Yes",Table_Question_Sets[[#This Row],[Text]]=""),"",IF(OR(Table_Question_Sets[[#This Row],[Text]]="true",Table_Question_Sets[[#This Row],[Text]]="false",ISNUMBER(Table_Question_Sets[[#This Row],[Text]])),Table_Question_Sets[[#This Row],[Text]],""""&amp;Table_Question_Sets[[#This Row],[Text]]&amp;""""))</f>
        <v/>
      </c>
      <c r="BA10" s="15" t="str">
        <f>IF(AND(Table_Question_Sets[[#This Row],[Header]]&lt;&gt;"Yes",Table_Question_Sets[[#This Row],[Property]]&lt;&gt;"",Table_Question_Sets[[#This Row],[Summary Label]]&lt;&gt;""),""""&amp;Table_Question_Sets[[#This Row],[Key]]&amp;""": """&amp;Table_Question_Sets[[#This Row],[Summary Label]]&amp;"""","")</f>
        <v/>
      </c>
      <c r="BB10" s="15">
        <f ca="1">IF(Table_Question_Sets[[#This Row],[Header]]="Yes","",_xlfn.NUMBERVALUE(INDIRECT(SUBSTITUTE(ADDRESS(1,COLUMN(),4),"1","")&amp;ROW()-1))+IF(Table_Question_Sets[[#This Row],[Property]]&lt;&gt;"",1,0))</f>
        <v>4</v>
      </c>
      <c r="BC10" s="15">
        <f ca="1">IF(Table_Question_Sets[[#This Row],[Header]]="Yes","",_xlfn.NUMBERVALUE(INDIRECT(SUBSTITUTE(ADDRESS(1,COLUMN(),4),"1","")&amp;ROW()+1))+IF(Table_Question_Sets[[#This Row],[Property]]&lt;&gt;"",1,0))</f>
        <v>6</v>
      </c>
      <c r="BD10" s="15" t="str">
        <f t="array" aca="1" ref="BD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"templateOptions":{"content":{"customHTML":"&lt;link rel='stylesheet' href='https://%{ referrerHostname }%/partners/%{ partnerId }%/%{ partnerId }%.css'&gt;"}}</v>
      </c>
      <c r="BH1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"externalCustomStyles","type": "content-field","className":"col-xs-12 col-md-6","templateOptions":{"content":{"customHTML":"&lt;link rel='stylesheet' href='https://%{ referrerHostname }%/partners/%{ partnerId }%/%{ partnerId }%.css'&gt;"}},"validators": {"validation": Validators.compose([])}}</v>
      </c>
      <c r="BI10" s="7" t="str">
        <f ca="1" xml:space="preserve">
IF(Table_Question_Sets[[#This Row],[Row]]="Yes","]},{""className"": ""row"",""fieldGroup"": [","")&amp;
Table_Question_Sets[[#This Row],[Config Field]]</f>
        <v>{"key": "externalCustomStyles","type": "content-field","className":"col-xs-12 col-md-6","templateOptions":{"content":{"customHTML":"&lt;link rel='stylesheet' href='https://%{ referrerHostname }%/partners/%{ partnerId }%/%{ partnerId }%.css'&gt;"}},"validators": {"validation": Validators.compose([])}}</v>
      </c>
      <c r="BJ1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0"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49</v>
      </c>
      <c r="BL10" s="7" t="str">
        <f>IF(AND(Table_Question_Sets[[#This Row],[Header]]="",Table_Question_Sets[[#This Row],[Property]]&lt;&gt;"",Table_Question_Sets[[#This Row],[Field Type]]&lt;&gt;""),
""""&amp;Table_Question_Sets[[#This Row],[Key]]&amp;"""","")</f>
        <v>"externalCustomStyles"</v>
      </c>
      <c r="BM1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"externalCustomStyles","depositBondSelection","brokerName","brokerEmail","introducerName","introducerEmail"</v>
      </c>
      <c r="BN10" s="7" t="str">
        <f>IF(AND(Table_Question_Sets[[#This Row],[Header]]&lt;&gt;"Yes",Table_Question_Sets[[#This Row],[Property]]&lt;&gt;"",Table_Question_Sets[[#This Row],[Workflow Role]]&lt;&gt;""),
""""&amp;Table_Question_Sets[[#This Row],[Workflow Role]]&amp;""":"""&amp;Table_Question_Sets[[#This Row],[Key]]&amp;"""","")</f>
        <v/>
      </c>
      <c r="BO10" s="7" t="str">
        <f>IF(AND(Table_Question_Sets[[#This Row],[Header]]&lt;&gt;"Yes",Table_Question_Sets[[#This Row],[Property]]&lt;&gt;"",Table_Question_Sets[[#This Row],[Private]]="Yes"),
""""&amp;Table_Question_Sets[[#This Row],[Key]]&amp;"""","")</f>
        <v/>
      </c>
      <c r="BP10" s="7">
        <f ca="1">IF(Table_Question_Sets[[#This Row],[Header]]="Yes","",_xlfn.NUMBERVALUE(INDIRECT(SUBSTITUTE(ADDRESS(1,COLUMN(),4),"1","")&amp;ROW()+1))+IF(OR(Table_Question_Sets[[#This Row],[Value]]&lt;&gt;"",AND(Table_Question_Sets[[#This Row],[Data Type]]="Repeating",Table_Question_Sets[[#This Row],[Calculation Repeating]]&lt;&gt;"")),1,0))</f>
        <v>0</v>
      </c>
      <c r="BQ10" s="7" t="str">
        <f ca="1" xml:space="preserve">
IF(Table_Question_Sets[[#This Row],[Data Type]]="Repeating",
OFFSET(Table_Repeating_Question_Sets[[#Headers],[Property]],MATCH(Table_Question_Sets[[#This Row],[Property]],Table_Repeating_Question_Sets[Property],0),MATCH("Calculation",Table_Repeating_Question_Sets[#Headers],0)-1,1,1),
"")</f>
        <v/>
      </c>
      <c r="BR1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0" s="7" t="str">
        <f ca="1">IF(ISNUMBER(Table_Question_Sets[[#This Row],[Config Use Row]]),INDEX(Table_Question_Sets[Config Rollup],Table_Question_Sets[[#This Row],[Config Use Row]]),"")</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U10" s="7" t="str">
        <f ca="1">IF(ISNUMBER(Table_Question_Sets[[#This Row],[Config Use Row]]),INDEX(Table_Question_Sets[Config Keys Nested Rollup],Table_Question_Sets[[#This Row],[Config Use Row]]),"")</f>
        <v>"personal":["insuredFullName","residentialHeading","residentialAddress","residentialTown","residentialState","residentialPostcode","postalHeading","postalAddress","postalTown","postalState","postalPostcode"],</v>
      </c>
      <c r="BV10" s="7" t="str">
        <f ca="1">IF(ISNUMBER(Table_Question_Sets[[#This Row],[Config Use Row]]),INDEX(Table_Question_Sets[Calculation Rollup],Table_Question_Sets[[#This Row],[Config Use Row]]),"")</f>
        <v>"personal":{},</v>
      </c>
    </row>
    <row r="11" spans="2:74" s="12" customFormat="1" ht="16.5" customHeight="1">
      <c r="B11" s="7" t="s">
        <v>85</v>
      </c>
      <c r="C11" s="84"/>
      <c r="D11" s="7" t="str">
        <f ca="1">IF(Table_Question_Sets[[#This Row],[Header]]="Yes","",
IF(INDIRECT(SUBSTITUTE(ADDRESS(1,COLUMN(),4),"1","")&amp;ROW()-1)="",
INDIRECT(SUBSTITUTE(ADDRESS(1,COLUMN(Table_Question_Sets[[#This Row],[Property]]),4),"1","")&amp;ROW()-1),
INDIRECT(SUBSTITUTE(ADDRESS(1,COLUMN(),4),"1","")&amp;ROW()-1)))</f>
        <v>Setup Details</v>
      </c>
      <c r="E1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depositBondSelection</v>
      </c>
      <c r="F11" s="7" t="str">
        <f>IF(Table_Question_Sets[[#This Row],[Header]]="Yes","",IF(Table_Question_Sets[[#This Row],[Property]]&lt;&gt;"",SUBSTITUTE(Table_Question_Sets[[#This Row],[Property]]," ",""),""))</f>
        <v>DepositBondSelection</v>
      </c>
      <c r="G11" s="50"/>
      <c r="H11" s="7" t="s">
        <v>50</v>
      </c>
      <c r="I11" s="7" t="s">
        <v>86</v>
      </c>
      <c r="J11" s="7" t="s">
        <v>87</v>
      </c>
      <c r="K11" s="34" t="s">
        <v>75</v>
      </c>
      <c r="L11" s="44"/>
      <c r="M11" s="44"/>
      <c r="N11" s="34"/>
      <c r="O11" s="34"/>
      <c r="P11" s="34"/>
      <c r="Q11" s="34"/>
      <c r="R11" s="34"/>
      <c r="S11" s="15"/>
      <c r="T11" s="7" t="s">
        <v>88</v>
      </c>
      <c r="U11" s="7"/>
      <c r="V11" s="7" t="s">
        <v>89</v>
      </c>
      <c r="W11" s="7"/>
      <c r="X11" s="7"/>
      <c r="Y11" s="7"/>
      <c r="Z11" s="7"/>
      <c r="AA11" s="7"/>
      <c r="AB11" s="8"/>
      <c r="AC11" s="7"/>
      <c r="AD11" s="7"/>
      <c r="AE11" s="7"/>
      <c r="AF11" s="7"/>
      <c r="AG11" s="7"/>
      <c r="AH11" s="44"/>
      <c r="AI11" s="74"/>
      <c r="AJ11" s="44"/>
      <c r="AK11" s="44"/>
      <c r="AL11" s="79"/>
      <c r="AM1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1" s="84"/>
      <c r="AO1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1" s="7"/>
      <c r="AR11" s="15"/>
      <c r="AS11" s="7"/>
      <c r="AT11" s="7"/>
      <c r="AU11" s="7"/>
      <c r="AV11" s="7"/>
      <c r="AW11" s="7"/>
      <c r="AX11" s="7"/>
      <c r="AY1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1" s="15" t="str">
        <f>IF(OR(Table_Question_Sets[[#This Row],[Header]]="Yes",Table_Question_Sets[[#This Row],[Text]]=""),"",IF(OR(Table_Question_Sets[[#This Row],[Text]]="true",Table_Question_Sets[[#This Row],[Text]]="false",ISNUMBER(Table_Question_Sets[[#This Row],[Text]])),Table_Question_Sets[[#This Row],[Text]],""""&amp;Table_Question_Sets[[#This Row],[Text]]&amp;""""))</f>
        <v/>
      </c>
      <c r="BA11" s="15" t="str">
        <f>IF(AND(Table_Question_Sets[[#This Row],[Header]]&lt;&gt;"Yes",Table_Question_Sets[[#This Row],[Property]]&lt;&gt;"",Table_Question_Sets[[#This Row],[Summary Label]]&lt;&gt;""),""""&amp;Table_Question_Sets[[#This Row],[Key]]&amp;""": """&amp;Table_Question_Sets[[#This Row],[Summary Label]]&amp;"""","")</f>
        <v/>
      </c>
      <c r="BB11" s="15">
        <f ca="1">IF(Table_Question_Sets[[#This Row],[Header]]="Yes","",_xlfn.NUMBERVALUE(INDIRECT(SUBSTITUTE(ADDRESS(1,COLUMN(),4),"1","")&amp;ROW()-1))+IF(Table_Question_Sets[[#This Row],[Property]]&lt;&gt;"",1,0))</f>
        <v>5</v>
      </c>
      <c r="BC11" s="15">
        <f ca="1">IF(Table_Question_Sets[[#This Row],[Header]]="Yes","",_xlfn.NUMBERVALUE(INDIRECT(SUBSTITUTE(ADDRESS(1,COLUMN(),4),"1","")&amp;ROW()+1))+IF(Table_Question_Sets[[#This Row],[Property]]&lt;&gt;"",1,0))</f>
        <v>5</v>
      </c>
      <c r="BD11" s="15" t="str">
        <f t="array" aca="1" ref="BD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{"value":"My Client","key":"My Client","icon":"fa fa-users fa-lg"},{"value":"Myself","key":"Myself","icon":"fa fa-user fa-lg"}</v>
      </c>
      <c r="BE1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'partnerSelection != \'default\'')])}</v>
      </c>
      <c r="BF1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"templateOptions":{"options":[{"value":"My Client","key":"My Client","icon":"fa fa-users fa-lg"},{"value":"Myself","key":"Myself","icon":"fa fa-user fa-lg"}],"label":"I would like to get a deposit bond for :","hideCondition":"partnerSelection != 'default'"}</v>
      </c>
      <c r="BH1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v>
      </c>
      <c r="BI11" s="7" t="str">
        <f ca="1" xml:space="preserve">
IF(Table_Question_Sets[[#This Row],[Row]]="Yes","]},{""className"": ""row"",""fieldGroup"": [","")&amp;
Table_Question_Sets[[#This Row],[Config Field]]</f>
        <v>{"key":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v>
      </c>
      <c r="BJ1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1"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62</v>
      </c>
      <c r="BL11" s="7" t="str">
        <f>IF(AND(Table_Question_Sets[[#This Row],[Header]]="",Table_Question_Sets[[#This Row],[Property]]&lt;&gt;"",Table_Question_Sets[[#This Row],[Field Type]]&lt;&gt;""),
""""&amp;Table_Question_Sets[[#This Row],[Key]]&amp;"""","")</f>
        <v>"depositBondSelection"</v>
      </c>
      <c r="BM1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"depositBondSelection","brokerName","brokerEmail","introducerName","introducerEmail"</v>
      </c>
      <c r="BN11" s="7" t="str">
        <f>IF(AND(Table_Question_Sets[[#This Row],[Header]]&lt;&gt;"Yes",Table_Question_Sets[[#This Row],[Property]]&lt;&gt;"",Table_Question_Sets[[#This Row],[Workflow Role]]&lt;&gt;""),
""""&amp;Table_Question_Sets[[#This Row],[Workflow Role]]&amp;""":"""&amp;Table_Question_Sets[[#This Row],[Key]]&amp;"""","")</f>
        <v/>
      </c>
      <c r="BO11" s="7" t="str">
        <f>IF(AND(Table_Question_Sets[[#This Row],[Header]]&lt;&gt;"Yes",Table_Question_Sets[[#This Row],[Property]]&lt;&gt;"",Table_Question_Sets[[#This Row],[Private]]="Yes"),
""""&amp;Table_Question_Sets[[#This Row],[Key]]&amp;"""","")</f>
        <v/>
      </c>
      <c r="BP11" s="7">
        <f ca="1">IF(Table_Question_Sets[[#This Row],[Header]]="Yes","",_xlfn.NUMBERVALUE(INDIRECT(SUBSTITUTE(ADDRESS(1,COLUMN(),4),"1","")&amp;ROW()+1))+IF(OR(Table_Question_Sets[[#This Row],[Value]]&lt;&gt;"",AND(Table_Question_Sets[[#This Row],[Data Type]]="Repeating",Table_Question_Sets[[#This Row],[Calculation Repeating]]&lt;&gt;"")),1,0))</f>
        <v>0</v>
      </c>
      <c r="BQ11" s="7" t="str">
        <f ca="1" xml:space="preserve">
IF(Table_Question_Sets[[#This Row],[Data Type]]="Repeating",
OFFSET(Table_Repeating_Question_Sets[[#Headers],[Property]],MATCH(Table_Question_Sets[[#This Row],[Property]],Table_Repeating_Question_Sets[Property],0),MATCH("Calculation",Table_Repeating_Question_Sets[#Headers],0)-1,1,1),
"")</f>
        <v/>
      </c>
      <c r="BR1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1" s="7"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U11" s="7" t="str">
        <f ca="1">IF(ISNUMBER(Table_Question_Sets[[#This Row],[Config Use Row]]),INDEX(Table_Question_Sets[Config Keys Nested Rollup],Table_Question_Sets[[#This Row],[Config Use Row]]),"")</f>
        <v>"disclosure":["disclosureHeading","history","historyDetails","insolvency","insolvencyDetails","declaration"],</v>
      </c>
      <c r="BV11" s="7" t="str">
        <f ca="1">IF(ISNUMBER(Table_Question_Sets[[#This Row],[Config Use Row]]),INDEX(Table_Question_Sets[Calculation Rollup],Table_Question_Sets[[#This Row],[Config Use Row]]),"")</f>
        <v>"disclosure":{"history": "No","insolvency": "No","declaration": "Yes"},</v>
      </c>
    </row>
    <row r="12" spans="2:74" s="12" customFormat="1" ht="21" customHeight="1">
      <c r="B12" s="7" t="s">
        <v>90</v>
      </c>
      <c r="C12" s="84"/>
      <c r="D12" s="7" t="str">
        <f ca="1">IF(Table_Question_Sets[[#This Row],[Header]]="Yes","",
IF(INDIRECT(SUBSTITUTE(ADDRESS(1,COLUMN(),4),"1","")&amp;ROW()-1)="",
INDIRECT(SUBSTITUTE(ADDRESS(1,COLUMN(Table_Question_Sets[[#This Row],[Property]]),4),"1","")&amp;ROW()-1),
INDIRECT(SUBSTITUTE(ADDRESS(1,COLUMN(),4),"1","")&amp;ROW()-1)))</f>
        <v>Setup Details</v>
      </c>
      <c r="E1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brokerName</v>
      </c>
      <c r="F12" s="7" t="str">
        <f>IF(Table_Question_Sets[[#This Row],[Header]]="Yes","",IF(Table_Question_Sets[[#This Row],[Property]]&lt;&gt;"",SUBSTITUTE(Table_Question_Sets[[#This Row],[Property]]," ",""),""))</f>
        <v>BrokerName</v>
      </c>
      <c r="G12" s="50"/>
      <c r="H12" s="7" t="s">
        <v>50</v>
      </c>
      <c r="I12" s="7" t="s">
        <v>50</v>
      </c>
      <c r="J12" s="7"/>
      <c r="K12" s="34"/>
      <c r="L12" s="44"/>
      <c r="M12" s="44"/>
      <c r="N12" s="36" t="s">
        <v>75</v>
      </c>
      <c r="O12" s="36"/>
      <c r="P12" s="36" t="s">
        <v>91</v>
      </c>
      <c r="Q12" s="36"/>
      <c r="R12" s="36"/>
      <c r="S12" s="29"/>
      <c r="T12" s="7" t="s">
        <v>96</v>
      </c>
      <c r="U12" s="7"/>
      <c r="V12" s="7" t="s">
        <v>92</v>
      </c>
      <c r="W12" s="7"/>
      <c r="X12" s="8"/>
      <c r="Y12" s="7"/>
      <c r="Z12" s="7"/>
      <c r="AA12" s="8"/>
      <c r="AB12" s="8"/>
      <c r="AC12" s="8"/>
      <c r="AD12" s="7"/>
      <c r="AE12" s="7"/>
      <c r="AF12" s="7"/>
      <c r="AG12" s="7"/>
      <c r="AH12" s="44"/>
      <c r="AI12" s="45"/>
      <c r="AJ12" s="45"/>
      <c r="AK12" s="45"/>
      <c r="AL12" s="7"/>
      <c r="AM1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2" s="85"/>
      <c r="AO1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2" s="7"/>
      <c r="AR12" s="29"/>
      <c r="AS12" s="8"/>
      <c r="AT12" s="7"/>
      <c r="AU12" s="8"/>
      <c r="AV12" s="8"/>
      <c r="AW12" s="8"/>
      <c r="AX12" s="8"/>
      <c r="AY1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2" s="15" t="str">
        <f>IF(OR(Table_Question_Sets[[#This Row],[Header]]="Yes",Table_Question_Sets[[#This Row],[Text]]=""),"",IF(OR(Table_Question_Sets[[#This Row],[Text]]="true",Table_Question_Sets[[#This Row],[Text]]="false",ISNUMBER(Table_Question_Sets[[#This Row],[Text]])),Table_Question_Sets[[#This Row],[Text]],""""&amp;Table_Question_Sets[[#This Row],[Text]]&amp;""""))</f>
        <v/>
      </c>
      <c r="BA12" s="15" t="str">
        <f>IF(AND(Table_Question_Sets[[#This Row],[Header]]&lt;&gt;"Yes",Table_Question_Sets[[#This Row],[Property]]&lt;&gt;"",Table_Question_Sets[[#This Row],[Summary Label]]&lt;&gt;""),""""&amp;Table_Question_Sets[[#This Row],[Key]]&amp;""": """&amp;Table_Question_Sets[[#This Row],[Summary Label]]&amp;"""","")</f>
        <v/>
      </c>
      <c r="BB12" s="15">
        <f ca="1">IF(Table_Question_Sets[[#This Row],[Header]]="Yes","",_xlfn.NUMBERVALUE(INDIRECT(SUBSTITUTE(ADDRESS(1,COLUMN(),4),"1","")&amp;ROW()-1))+IF(Table_Question_Sets[[#This Row],[Property]]&lt;&gt;"",1,0))</f>
        <v>6</v>
      </c>
      <c r="BC12" s="15">
        <f ca="1">IF(Table_Question_Sets[[#This Row],[Header]]="Yes","",_xlfn.NUMBERVALUE(INDIRECT(SUBSTITUTE(ADDRESS(1,COLUMN(),4),"1","")&amp;ROW()+1))+IF(Table_Question_Sets[[#This Row],[Property]]&lt;&gt;"",1,0))</f>
        <v>4</v>
      </c>
      <c r="BD12" s="15" t="str">
        <f t="array" aca="1" ref="BD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name","hideCondition":"partnerSelection != 'broker'"}</v>
      </c>
      <c r="BH1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"brokerName","type": "input-field","className":"col-xs-12 col-sm-6","templateOptions":{"label":"Your name","hideCondition":"partnerSelection != 'broker'"},"validators": {"validation": Validators.compose([])}}</v>
      </c>
      <c r="BI12" s="7" t="str">
        <f ca="1" xml:space="preserve">
IF(Table_Question_Sets[[#This Row],[Row]]="Yes","]},{""className"": ""row"",""fieldGroup"": [","")&amp;
Table_Question_Sets[[#This Row],[Config Field]]</f>
        <v>]},{"className": "row","fieldGroup": [{"key": "brokerName","type": "input-field","className":"col-xs-12 col-sm-6","templateOptions":{"label":"Your name","hideCondition":"partnerSelection != 'broker'"},"validators": {"validation": Validators.compose([])}}</v>
      </c>
      <c r="BJ1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2"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70</v>
      </c>
      <c r="BL12" s="7" t="str">
        <f>IF(AND(Table_Question_Sets[[#This Row],[Header]]="",Table_Question_Sets[[#This Row],[Property]]&lt;&gt;"",Table_Question_Sets[[#This Row],[Field Type]]&lt;&gt;""),
""""&amp;Table_Question_Sets[[#This Row],[Key]]&amp;"""","")</f>
        <v>"brokerName"</v>
      </c>
      <c r="BM1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"brokerName","brokerEmail","introducerName","introducerEmail"</v>
      </c>
      <c r="BN12" s="7" t="str">
        <f>IF(AND(Table_Question_Sets[[#This Row],[Header]]&lt;&gt;"Yes",Table_Question_Sets[[#This Row],[Property]]&lt;&gt;"",Table_Question_Sets[[#This Row],[Workflow Role]]&lt;&gt;""),
""""&amp;Table_Question_Sets[[#This Row],[Workflow Role]]&amp;""":"""&amp;Table_Question_Sets[[#This Row],[Key]]&amp;"""","")</f>
        <v/>
      </c>
      <c r="BO12" s="7" t="str">
        <f>IF(AND(Table_Question_Sets[[#This Row],[Header]]&lt;&gt;"Yes",Table_Question_Sets[[#This Row],[Property]]&lt;&gt;"",Table_Question_Sets[[#This Row],[Private]]="Yes"),
""""&amp;Table_Question_Sets[[#This Row],[Key]]&amp;"""","")</f>
        <v/>
      </c>
      <c r="BP12" s="7">
        <f ca="1">IF(Table_Question_Sets[[#This Row],[Header]]="Yes","",_xlfn.NUMBERVALUE(INDIRECT(SUBSTITUTE(ADDRESS(1,COLUMN(),4),"1","")&amp;ROW()+1))+IF(OR(Table_Question_Sets[[#This Row],[Value]]&lt;&gt;"",AND(Table_Question_Sets[[#This Row],[Data Type]]="Repeating",Table_Question_Sets[[#This Row],[Calculation Repeating]]&lt;&gt;"")),1,0))</f>
        <v>0</v>
      </c>
      <c r="BQ12" s="7" t="str">
        <f ca="1" xml:space="preserve">
IF(Table_Question_Sets[[#This Row],[Data Type]]="Repeating",
OFFSET(Table_Repeating_Question_Sets[[#Headers],[Property]],MATCH(Table_Question_Sets[[#This Row],[Property]],Table_Repeating_Question_Sets[Property],0),MATCH("Calculation",Table_Repeating_Question_Sets[#Headers],0)-1,1,1),
"")</f>
        <v/>
      </c>
      <c r="BR1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2" s="7" t="str">
        <f ca="1">IF(ISNUMBER(Table_Question_Sets[[#This Row],[Config Use Row]]),INDEX(Table_Question_Sets[Config Rollup],Table_Question_Sets[[#This Row],[Config Use Row]]),"")</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U12" s="7" t="str">
        <f ca="1">IF(ISNUMBER(Table_Question_Sets[[#This Row],[Config Use Row]]),INDEX(Table_Question_Sets[Config Keys Nested Rollup],Table_Question_Sets[[#This Row],[Config Use Row]]),"")</f>
        <v>"paymentOptions":["paymentOption"],</v>
      </c>
      <c r="BV12" s="7" t="str">
        <f ca="1">IF(ISNUMBER(Table_Question_Sets[[#This Row],[Config Use Row]]),INDEX(Table_Question_Sets[Calculation Rollup],Table_Question_Sets[[#This Row],[Config Use Row]]),"")</f>
        <v>"paymentOptions":{"paymentOption": "Monthly"},</v>
      </c>
    </row>
    <row r="13" spans="2:74" s="12" customFormat="1" ht="21" customHeight="1">
      <c r="B13" s="7" t="s">
        <v>93</v>
      </c>
      <c r="C13" s="84"/>
      <c r="D13" s="7" t="str">
        <f ca="1">IF(Table_Question_Sets[[#This Row],[Header]]="Yes","",
IF(INDIRECT(SUBSTITUTE(ADDRESS(1,COLUMN(),4),"1","")&amp;ROW()-1)="",
INDIRECT(SUBSTITUTE(ADDRESS(1,COLUMN(Table_Question_Sets[[#This Row],[Property]]),4),"1","")&amp;ROW()-1),
INDIRECT(SUBSTITUTE(ADDRESS(1,COLUMN(),4),"1","")&amp;ROW()-1)))</f>
        <v>Setup Details</v>
      </c>
      <c r="E1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brokerEmail</v>
      </c>
      <c r="F13" s="7" t="str">
        <f>IF(Table_Question_Sets[[#This Row],[Header]]="Yes","",IF(Table_Question_Sets[[#This Row],[Property]]&lt;&gt;"",SUBSTITUTE(Table_Question_Sets[[#This Row],[Property]]," ",""),""))</f>
        <v>BrokerEmail</v>
      </c>
      <c r="G13" s="50"/>
      <c r="H13" s="7" t="s">
        <v>94</v>
      </c>
      <c r="I13" s="7" t="s">
        <v>50</v>
      </c>
      <c r="J13" s="7"/>
      <c r="K13" s="36" t="s">
        <v>75</v>
      </c>
      <c r="L13" s="44"/>
      <c r="M13" s="44"/>
      <c r="N13" s="36"/>
      <c r="O13" s="36"/>
      <c r="P13" s="36" t="s">
        <v>91</v>
      </c>
      <c r="Q13" s="36"/>
      <c r="R13" s="36"/>
      <c r="S13" s="29"/>
      <c r="T13" s="7" t="s">
        <v>99</v>
      </c>
      <c r="U13" s="7"/>
      <c r="V13" s="7" t="s">
        <v>92</v>
      </c>
      <c r="W13" s="7"/>
      <c r="X13" s="8"/>
      <c r="Y13" s="7"/>
      <c r="Z13" s="7"/>
      <c r="AA13" s="8"/>
      <c r="AB13" s="8"/>
      <c r="AC13" s="8"/>
      <c r="AD13" s="7"/>
      <c r="AE13" s="7"/>
      <c r="AF13" s="7"/>
      <c r="AG13" s="7"/>
      <c r="AH13" s="44"/>
      <c r="AI13" s="45"/>
      <c r="AJ13" s="45"/>
      <c r="AK13" s="45"/>
      <c r="AL13" s="7"/>
      <c r="AM1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3" s="85"/>
      <c r="AO1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3" s="7"/>
      <c r="AR13" s="29"/>
      <c r="AS13" s="8"/>
      <c r="AT13" s="7"/>
      <c r="AU13" s="8"/>
      <c r="AV13" s="8"/>
      <c r="AW13" s="8"/>
      <c r="AX13" s="8"/>
      <c r="AY1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3" s="15" t="str">
        <f>IF(OR(Table_Question_Sets[[#This Row],[Header]]="Yes",Table_Question_Sets[[#This Row],[Text]]=""),"",IF(OR(Table_Question_Sets[[#This Row],[Text]]="true",Table_Question_Sets[[#This Row],[Text]]="false",ISNUMBER(Table_Question_Sets[[#This Row],[Text]])),Table_Question_Sets[[#This Row],[Text]],""""&amp;Table_Question_Sets[[#This Row],[Text]]&amp;""""))</f>
        <v/>
      </c>
      <c r="BA13" s="15" t="str">
        <f>IF(AND(Table_Question_Sets[[#This Row],[Header]]&lt;&gt;"Yes",Table_Question_Sets[[#This Row],[Property]]&lt;&gt;"",Table_Question_Sets[[#This Row],[Summary Label]]&lt;&gt;""),""""&amp;Table_Question_Sets[[#This Row],[Key]]&amp;""": """&amp;Table_Question_Sets[[#This Row],[Summary Label]]&amp;"""","")</f>
        <v/>
      </c>
      <c r="BB13" s="15">
        <f ca="1">IF(Table_Question_Sets[[#This Row],[Header]]="Yes","",_xlfn.NUMBERVALUE(INDIRECT(SUBSTITUTE(ADDRESS(1,COLUMN(),4),"1","")&amp;ROW()-1))+IF(Table_Question_Sets[[#This Row],[Property]]&lt;&gt;"",1,0))</f>
        <v>7</v>
      </c>
      <c r="BC13" s="15">
        <f ca="1">IF(Table_Question_Sets[[#This Row],[Header]]="Yes","",_xlfn.NUMBERVALUE(INDIRECT(SUBSTITUTE(ADDRESS(1,COLUMN(),4),"1","")&amp;ROW()+1))+IF(Table_Question_Sets[[#This Row],[Property]]&lt;&gt;"",1,0))</f>
        <v>3</v>
      </c>
      <c r="BD13" s="15" t="str">
        <f t="array" aca="1" ref="BD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'partnerSelection != \'broker\''), ValidationService.isEmail()])}</v>
      </c>
      <c r="BF1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email","hideCondition":"partnerSelection != 'broker'"}</v>
      </c>
      <c r="BH1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"brokerEmail","type": "input-field","className":"col-xs-12 col-sm-6","templateOptions":{"label":"Your email","hideCondition":"partnerSelection != 'broker'"},"validators": {"validation": Validators.compose([ValidationService.required('true', 'partnerSelection != \'broker\''), ValidationService.isEmail()])}}</v>
      </c>
      <c r="BI13" s="7" t="str">
        <f ca="1" xml:space="preserve">
IF(Table_Question_Sets[[#This Row],[Row]]="Yes","]},{""className"": ""row"",""fieldGroup"": [","")&amp;
Table_Question_Sets[[#This Row],[Config Field]]</f>
        <v>{"key": "brokerEmail","type": "input-field","className":"col-xs-12 col-sm-6","templateOptions":{"label":"Your email","hideCondition":"partnerSelection != 'broker'"},"validators": {"validation": Validators.compose([ValidationService.required('true', 'partnerSelection != \'broker\''), ValidationService.isEmail()])}}</v>
      </c>
      <c r="BJ1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3"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72</v>
      </c>
      <c r="BL13" s="7" t="str">
        <f>IF(AND(Table_Question_Sets[[#This Row],[Header]]="",Table_Question_Sets[[#This Row],[Property]]&lt;&gt;"",Table_Question_Sets[[#This Row],[Field Type]]&lt;&gt;""),
""""&amp;Table_Question_Sets[[#This Row],[Key]]&amp;"""","")</f>
        <v>"brokerEmail"</v>
      </c>
      <c r="BM1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"brokerEmail","introducerName","introducerEmail"</v>
      </c>
      <c r="BN13" s="7" t="str">
        <f>IF(AND(Table_Question_Sets[[#This Row],[Header]]&lt;&gt;"Yes",Table_Question_Sets[[#This Row],[Property]]&lt;&gt;"",Table_Question_Sets[[#This Row],[Workflow Role]]&lt;&gt;""),
""""&amp;Table_Question_Sets[[#This Row],[Workflow Role]]&amp;""":"""&amp;Table_Question_Sets[[#This Row],[Key]]&amp;"""","")</f>
        <v/>
      </c>
      <c r="BO13" s="7" t="str">
        <f>IF(AND(Table_Question_Sets[[#This Row],[Header]]&lt;&gt;"Yes",Table_Question_Sets[[#This Row],[Property]]&lt;&gt;"",Table_Question_Sets[[#This Row],[Private]]="Yes"),
""""&amp;Table_Question_Sets[[#This Row],[Key]]&amp;"""","")</f>
        <v/>
      </c>
      <c r="BP13" s="7">
        <f ca="1">IF(Table_Question_Sets[[#This Row],[Header]]="Yes","",_xlfn.NUMBERVALUE(INDIRECT(SUBSTITUTE(ADDRESS(1,COLUMN(),4),"1","")&amp;ROW()+1))+IF(OR(Table_Question_Sets[[#This Row],[Value]]&lt;&gt;"",AND(Table_Question_Sets[[#This Row],[Data Type]]="Repeating",Table_Question_Sets[[#This Row],[Calculation Repeating]]&lt;&gt;"")),1,0))</f>
        <v>0</v>
      </c>
      <c r="BQ13" s="7" t="str">
        <f ca="1" xml:space="preserve">
IF(Table_Question_Sets[[#This Row],[Data Type]]="Repeating",
OFFSET(Table_Repeating_Question_Sets[[#Headers],[Property]],MATCH(Table_Question_Sets[[#This Row],[Property]],Table_Repeating_Question_Sets[Property],0),MATCH("Calculation",Table_Repeating_Question_Sets[#Headers],0)-1,1,1),
"")</f>
        <v/>
      </c>
      <c r="BR1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3" s="7" t="str">
        <f ca="1">IF(ISNUMBER(Table_Question_Sets[[#This Row],[Config Use Row]]),INDEX(Table_Question_Sets[Config Rollup],Table_Question_Sets[[#This Row],[Config Use Row]]),"")</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U13" s="7" t="str">
        <f ca="1">IF(ISNUMBER(Table_Question_Sets[[#This Row],[Config Use Row]]),INDEX(Table_Question_Sets[Config Keys Nested Rollup],Table_Question_Sets[[#This Row],[Config Use Row]]),"")</f>
        <v>"paymentMethods":["paymentMethodSelect","paymentMethod","creditCardHeading","creditCardNumber","creditCardName","creditCardExpiryDate","creditCardCCV"],</v>
      </c>
      <c r="BV13" s="7" t="str">
        <f ca="1">IF(ISNUMBER(Table_Question_Sets[[#This Row],[Config Use Row]]),INDEX(Table_Question_Sets[Calculation Rollup],Table_Question_Sets[[#This Row],[Config Use Row]]),"")</f>
        <v>"paymentMethods":{"paymentMethodSelect": "Pay now with credit card"},</v>
      </c>
    </row>
    <row r="14" spans="2:74" s="12" customFormat="1" ht="21" customHeight="1">
      <c r="B14" s="7" t="s">
        <v>95</v>
      </c>
      <c r="C14" s="84"/>
      <c r="D14" s="7" t="str">
        <f ca="1">IF(Table_Question_Sets[[#This Row],[Header]]="Yes","",
IF(INDIRECT(SUBSTITUTE(ADDRESS(1,COLUMN(),4),"1","")&amp;ROW()-1)="",
INDIRECT(SUBSTITUTE(ADDRESS(1,COLUMN(Table_Question_Sets[[#This Row],[Property]]),4),"1","")&amp;ROW()-1),
INDIRECT(SUBSTITUTE(ADDRESS(1,COLUMN(),4),"1","")&amp;ROW()-1)))</f>
        <v>Setup Details</v>
      </c>
      <c r="E1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introducerName</v>
      </c>
      <c r="F14" s="7" t="str">
        <f>IF(Table_Question_Sets[[#This Row],[Header]]="Yes","",IF(Table_Question_Sets[[#This Row],[Property]]&lt;&gt;"",SUBSTITUTE(Table_Question_Sets[[#This Row],[Property]]," ",""),""))</f>
        <v>IntroducerName</v>
      </c>
      <c r="G14" s="50"/>
      <c r="H14" s="7" t="s">
        <v>50</v>
      </c>
      <c r="I14" s="7" t="s">
        <v>50</v>
      </c>
      <c r="J14" s="7"/>
      <c r="K14" s="34"/>
      <c r="L14" s="44"/>
      <c r="M14" s="44"/>
      <c r="N14" s="36" t="s">
        <v>75</v>
      </c>
      <c r="O14" s="36"/>
      <c r="P14" s="36" t="s">
        <v>91</v>
      </c>
      <c r="Q14" s="36"/>
      <c r="R14" s="36"/>
      <c r="S14" s="29"/>
      <c r="T14" s="7" t="s">
        <v>96</v>
      </c>
      <c r="U14" s="7"/>
      <c r="V14" s="7" t="s">
        <v>97</v>
      </c>
      <c r="W14" s="7"/>
      <c r="X14" s="8"/>
      <c r="Y14" s="7"/>
      <c r="Z14" s="7"/>
      <c r="AA14" s="8"/>
      <c r="AB14" s="8"/>
      <c r="AC14" s="8"/>
      <c r="AD14" s="7"/>
      <c r="AE14" s="7"/>
      <c r="AF14" s="7"/>
      <c r="AG14" s="7"/>
      <c r="AH14" s="44"/>
      <c r="AI14" s="45"/>
      <c r="AJ14" s="45"/>
      <c r="AK14" s="45"/>
      <c r="AL14" s="7"/>
      <c r="AM14"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4" s="85"/>
      <c r="AO1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4" s="7"/>
      <c r="AR14" s="29"/>
      <c r="AS14" s="8"/>
      <c r="AT14" s="7"/>
      <c r="AU14" s="8"/>
      <c r="AV14" s="8"/>
      <c r="AW14" s="8"/>
      <c r="AX14" s="8"/>
      <c r="AY1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4" s="15" t="str">
        <f>IF(OR(Table_Question_Sets[[#This Row],[Header]]="Yes",Table_Question_Sets[[#This Row],[Text]]=""),"",IF(OR(Table_Question_Sets[[#This Row],[Text]]="true",Table_Question_Sets[[#This Row],[Text]]="false",ISNUMBER(Table_Question_Sets[[#This Row],[Text]])),Table_Question_Sets[[#This Row],[Text]],""""&amp;Table_Question_Sets[[#This Row],[Text]]&amp;""""))</f>
        <v/>
      </c>
      <c r="BA14" s="15" t="str">
        <f>IF(AND(Table_Question_Sets[[#This Row],[Header]]&lt;&gt;"Yes",Table_Question_Sets[[#This Row],[Property]]&lt;&gt;"",Table_Question_Sets[[#This Row],[Summary Label]]&lt;&gt;""),""""&amp;Table_Question_Sets[[#This Row],[Key]]&amp;""": """&amp;Table_Question_Sets[[#This Row],[Summary Label]]&amp;"""","")</f>
        <v/>
      </c>
      <c r="BB14" s="15">
        <f ca="1">IF(Table_Question_Sets[[#This Row],[Header]]="Yes","",_xlfn.NUMBERVALUE(INDIRECT(SUBSTITUTE(ADDRESS(1,COLUMN(),4),"1","")&amp;ROW()-1))+IF(Table_Question_Sets[[#This Row],[Property]]&lt;&gt;"",1,0))</f>
        <v>8</v>
      </c>
      <c r="BC14" s="15">
        <f ca="1">IF(Table_Question_Sets[[#This Row],[Header]]="Yes","",_xlfn.NUMBERVALUE(INDIRECT(SUBSTITUTE(ADDRESS(1,COLUMN(),4),"1","")&amp;ROW()+1))+IF(Table_Question_Sets[[#This Row],[Property]]&lt;&gt;"",1,0))</f>
        <v>2</v>
      </c>
      <c r="BD14" s="15" t="str">
        <f t="array" aca="1" ref="BD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name","hideCondition":"partnerSelection != 'introducer' &amp;&amp; depositBondSelection != 'My Client'"}</v>
      </c>
      <c r="BH1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"introducerName","type": "input-field","className":"col-xs-12 col-sm-6","templateOptions":{"label":"Your name","hideCondition":"partnerSelection != 'introducer' &amp;&amp; depositBondSelection != 'My Client'"},"validators": {"validation": Validators.compose([])}}</v>
      </c>
      <c r="BI14" s="7" t="str">
        <f ca="1" xml:space="preserve">
IF(Table_Question_Sets[[#This Row],[Row]]="Yes","]},{""className"": ""row"",""fieldGroup"": [","")&amp;
Table_Question_Sets[[#This Row],[Config Field]]</f>
        <v>]},{"className": "row","fieldGroup": [{"key": "introducerName","type": "input-field","className":"col-xs-12 col-sm-6","templateOptions":{"label":"Your name","hideCondition":"partnerSelection != 'introducer' &amp;&amp; depositBondSelection != 'My Client'"},"validators": {"validation": Validators.compose([])}}</v>
      </c>
      <c r="BJ1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4"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81</v>
      </c>
      <c r="BL14" s="7" t="str">
        <f>IF(AND(Table_Question_Sets[[#This Row],[Header]]="",Table_Question_Sets[[#This Row],[Property]]&lt;&gt;"",Table_Question_Sets[[#This Row],[Field Type]]&lt;&gt;""),
""""&amp;Table_Question_Sets[[#This Row],[Key]]&amp;"""","")</f>
        <v>"introducerName"</v>
      </c>
      <c r="BM1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"introducerName","introducerEmail"</v>
      </c>
      <c r="BN14" s="7" t="str">
        <f>IF(AND(Table_Question_Sets[[#This Row],[Header]]&lt;&gt;"Yes",Table_Question_Sets[[#This Row],[Property]]&lt;&gt;"",Table_Question_Sets[[#This Row],[Workflow Role]]&lt;&gt;""),
""""&amp;Table_Question_Sets[[#This Row],[Workflow Role]]&amp;""":"""&amp;Table_Question_Sets[[#This Row],[Key]]&amp;"""","")</f>
        <v/>
      </c>
      <c r="BO14" s="7" t="str">
        <f>IF(AND(Table_Question_Sets[[#This Row],[Header]]&lt;&gt;"Yes",Table_Question_Sets[[#This Row],[Property]]&lt;&gt;"",Table_Question_Sets[[#This Row],[Private]]="Yes"),
""""&amp;Table_Question_Sets[[#This Row],[Key]]&amp;"""","")</f>
        <v/>
      </c>
      <c r="BP14" s="7">
        <f ca="1">IF(Table_Question_Sets[[#This Row],[Header]]="Yes","",_xlfn.NUMBERVALUE(INDIRECT(SUBSTITUTE(ADDRESS(1,COLUMN(),4),"1","")&amp;ROW()+1))+IF(OR(Table_Question_Sets[[#This Row],[Value]]&lt;&gt;"",AND(Table_Question_Sets[[#This Row],[Data Type]]="Repeating",Table_Question_Sets[[#This Row],[Calculation Repeating]]&lt;&gt;"")),1,0))</f>
        <v>0</v>
      </c>
      <c r="BQ14" s="7" t="str">
        <f ca="1" xml:space="preserve">
IF(Table_Question_Sets[[#This Row],[Data Type]]="Repeating",
OFFSET(Table_Repeating_Question_Sets[[#Headers],[Property]],MATCH(Table_Question_Sets[[#This Row],[Property]],Table_Repeating_Question_Sets[Property],0),MATCH("Calculation",Table_Repeating_Question_Sets[#Headers],0)-1,1,1),
"")</f>
        <v/>
      </c>
      <c r="BR1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4" s="7" t="str">
        <f ca="1">IF(ISNUMBER(Table_Question_Sets[[#This Row],[Config Use Row]]),INDEX(Table_Question_Sets[Config Rollup],Table_Question_Sets[[#This Row],[Config Use Row]]),"")</f>
        <v>"successPage":[{"className": "row","fieldGroup":[{"key":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U14" s="7" t="str">
        <f ca="1">IF(ISNUMBER(Table_Question_Sets[[#This Row],[Config Use Row]]),INDEX(Table_Question_Sets[Config Keys Nested Rollup],Table_Question_Sets[[#This Row],[Config Use Row]]),"")</f>
        <v>"successPage":["thankYouHeadingBroker","thankYouHeadingIntroducer","thankYouNotesIntroducer","thankYouNotesBroker"],</v>
      </c>
      <c r="BV14" s="7" t="str">
        <f ca="1">IF(ISNUMBER(Table_Question_Sets[[#This Row],[Config Use Row]]),INDEX(Table_Question_Sets[Calculation Rollup],Table_Question_Sets[[#This Row],[Config Use Row]]),"")</f>
        <v>"successPage":{},</v>
      </c>
    </row>
    <row r="15" spans="2:74" s="12" customFormat="1" ht="21" customHeight="1">
      <c r="B15" s="7" t="s">
        <v>98</v>
      </c>
      <c r="C15" s="84"/>
      <c r="D15" s="7" t="str">
        <f ca="1">IF(Table_Question_Sets[[#This Row],[Header]]="Yes","",
IF(INDIRECT(SUBSTITUTE(ADDRESS(1,COLUMN(),4),"1","")&amp;ROW()-1)="",
INDIRECT(SUBSTITUTE(ADDRESS(1,COLUMN(Table_Question_Sets[[#This Row],[Property]]),4),"1","")&amp;ROW()-1),
INDIRECT(SUBSTITUTE(ADDRESS(1,COLUMN(),4),"1","")&amp;ROW()-1)))</f>
        <v>Setup Details</v>
      </c>
      <c r="E1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introducerEmail</v>
      </c>
      <c r="F15" s="7" t="str">
        <f>IF(Table_Question_Sets[[#This Row],[Header]]="Yes","",IF(Table_Question_Sets[[#This Row],[Property]]&lt;&gt;"",SUBSTITUTE(Table_Question_Sets[[#This Row],[Property]]," ",""),""))</f>
        <v>IntroducerEmail</v>
      </c>
      <c r="G15" s="50"/>
      <c r="H15" s="7" t="s">
        <v>94</v>
      </c>
      <c r="I15" s="7" t="s">
        <v>50</v>
      </c>
      <c r="J15" s="7"/>
      <c r="K15" s="34" t="s">
        <v>75</v>
      </c>
      <c r="L15" s="44"/>
      <c r="M15" s="44"/>
      <c r="N15" s="36"/>
      <c r="O15" s="36"/>
      <c r="P15" s="36" t="s">
        <v>91</v>
      </c>
      <c r="Q15" s="36"/>
      <c r="R15" s="36"/>
      <c r="S15" s="29"/>
      <c r="T15" s="7" t="s">
        <v>99</v>
      </c>
      <c r="U15" s="7"/>
      <c r="V15" s="7" t="s">
        <v>97</v>
      </c>
      <c r="W15" s="7"/>
      <c r="X15" s="8"/>
      <c r="Y15" s="7"/>
      <c r="Z15" s="7"/>
      <c r="AA15" s="8"/>
      <c r="AB15" s="8"/>
      <c r="AC15" s="8"/>
      <c r="AD15" s="7"/>
      <c r="AE15" s="7"/>
      <c r="AF15" s="7"/>
      <c r="AG15" s="7"/>
      <c r="AH15" s="44"/>
      <c r="AI15" s="45"/>
      <c r="AJ15" s="45"/>
      <c r="AK15" s="45"/>
      <c r="AL15" s="7"/>
      <c r="AM1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5" s="85"/>
      <c r="AO1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1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5" s="7"/>
      <c r="AR15" s="29"/>
      <c r="AS15" s="8"/>
      <c r="AT15" s="7"/>
      <c r="AU15" s="8"/>
      <c r="AV15" s="8"/>
      <c r="AW15" s="8"/>
      <c r="AX15" s="8"/>
      <c r="AY1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5" s="15" t="str">
        <f>IF(OR(Table_Question_Sets[[#This Row],[Header]]="Yes",Table_Question_Sets[[#This Row],[Text]]=""),"",IF(OR(Table_Question_Sets[[#This Row],[Text]]="true",Table_Question_Sets[[#This Row],[Text]]="false",ISNUMBER(Table_Question_Sets[[#This Row],[Text]])),Table_Question_Sets[[#This Row],[Text]],""""&amp;Table_Question_Sets[[#This Row],[Text]]&amp;""""))</f>
        <v/>
      </c>
      <c r="BA15" s="15" t="str">
        <f>IF(AND(Table_Question_Sets[[#This Row],[Header]]&lt;&gt;"Yes",Table_Question_Sets[[#This Row],[Property]]&lt;&gt;"",Table_Question_Sets[[#This Row],[Summary Label]]&lt;&gt;""),""""&amp;Table_Question_Sets[[#This Row],[Key]]&amp;""": """&amp;Table_Question_Sets[[#This Row],[Summary Label]]&amp;"""","")</f>
        <v/>
      </c>
      <c r="BB15" s="15">
        <f ca="1">IF(Table_Question_Sets[[#This Row],[Header]]="Yes","",_xlfn.NUMBERVALUE(INDIRECT(SUBSTITUTE(ADDRESS(1,COLUMN(),4),"1","")&amp;ROW()-1))+IF(Table_Question_Sets[[#This Row],[Property]]&lt;&gt;"",1,0))</f>
        <v>9</v>
      </c>
      <c r="BC15" s="15">
        <f ca="1">IF(Table_Question_Sets[[#This Row],[Header]]="Yes","",_xlfn.NUMBERVALUE(INDIRECT(SUBSTITUTE(ADDRESS(1,COLUMN(),4),"1","")&amp;ROW()+1))+IF(Table_Question_Sets[[#This Row],[Property]]&lt;&gt;"",1,0))</f>
        <v>1</v>
      </c>
      <c r="BD15" s="15" t="str">
        <f t="array" aca="1" ref="BD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'partnerSelection != \'introducer\' &amp;&amp; depositBondSelection != \'My Client\''), ValidationService.isEmail()])}</v>
      </c>
      <c r="BF1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email","hideCondition":"partnerSelection != 'introducer' &amp;&amp; depositBondSelection != 'My Client'"}</v>
      </c>
      <c r="BH1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I15" s="7" t="str">
        <f ca="1" xml:space="preserve">
IF(Table_Question_Sets[[#This Row],[Row]]="Yes","]},{""className"": ""row"",""fieldGroup"": [","")&amp;
Table_Question_Sets[[#This Row],[Config Field]]</f>
        <v>{"key":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J1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BK1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5" s="7" t="str">
        <f>IF(AND(Table_Question_Sets[[#This Row],[Header]]="",Table_Question_Sets[[#This Row],[Property]]&lt;&gt;"",Table_Question_Sets[[#This Row],[Field Type]]&lt;&gt;""),
""""&amp;Table_Question_Sets[[#This Row],[Key]]&amp;"""","")</f>
        <v>"introducerEmail"</v>
      </c>
      <c r="BM1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"introducerEmail"</v>
      </c>
      <c r="BN15" s="7" t="str">
        <f>IF(AND(Table_Question_Sets[[#This Row],[Header]]&lt;&gt;"Yes",Table_Question_Sets[[#This Row],[Property]]&lt;&gt;"",Table_Question_Sets[[#This Row],[Workflow Role]]&lt;&gt;""),
""""&amp;Table_Question_Sets[[#This Row],[Workflow Role]]&amp;""":"""&amp;Table_Question_Sets[[#This Row],[Key]]&amp;"""","")</f>
        <v/>
      </c>
      <c r="BO15" s="7" t="str">
        <f>IF(AND(Table_Question_Sets[[#This Row],[Header]]&lt;&gt;"Yes",Table_Question_Sets[[#This Row],[Property]]&lt;&gt;"",Table_Question_Sets[[#This Row],[Private]]="Yes"),
""""&amp;Table_Question_Sets[[#This Row],[Key]]&amp;"""","")</f>
        <v/>
      </c>
      <c r="BP15" s="7">
        <f ca="1">IF(Table_Question_Sets[[#This Row],[Header]]="Yes","",_xlfn.NUMBERVALUE(INDIRECT(SUBSTITUTE(ADDRESS(1,COLUMN(),4),"1","")&amp;ROW()+1))+IF(OR(Table_Question_Sets[[#This Row],[Value]]&lt;&gt;"",AND(Table_Question_Sets[[#This Row],[Data Type]]="Repeating",Table_Question_Sets[[#This Row],[Calculation Repeating]]&lt;&gt;"")),1,0))</f>
        <v>0</v>
      </c>
      <c r="BQ15" s="7" t="str">
        <f ca="1" xml:space="preserve">
IF(Table_Question_Sets[[#This Row],[Data Type]]="Repeating",
OFFSET(Table_Repeating_Question_Sets[[#Headers],[Property]],MATCH(Table_Question_Sets[[#This Row],[Property]],Table_Repeating_Question_Sets[Property],0),MATCH("Calculation",Table_Repeating_Question_Sets[#Headers],0)-1,1,1),
"")</f>
        <v/>
      </c>
      <c r="BR1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5" s="7" t="str">
        <f ca="1">IF(ISNUMBER(Table_Question_Sets[[#This Row],[Config Use Row]]),INDEX(Table_Question_Sets[Config Rollup],Table_Question_Sets[[#This Row],[Config Use Row]]),"")</f>
        <v/>
      </c>
      <c r="BU15" s="7" t="str">
        <f ca="1">IF(ISNUMBER(Table_Question_Sets[[#This Row],[Config Use Row]]),INDEX(Table_Question_Sets[Config Keys Nested Rollup],Table_Question_Sets[[#This Row],[Config Use Row]]),"")</f>
        <v/>
      </c>
      <c r="BV15" s="7" t="str">
        <f ca="1">IF(ISNUMBER(Table_Question_Sets[[#This Row],[Config Use Row]]),INDEX(Table_Question_Sets[Calculation Rollup],Table_Question_Sets[[#This Row],[Config Use Row]]),"")</f>
        <v/>
      </c>
    </row>
    <row r="16" spans="2:74" ht="29.4" thickBot="1">
      <c r="B16" s="3" t="s">
        <v>100</v>
      </c>
      <c r="C16" s="3" t="s">
        <v>75</v>
      </c>
      <c r="D16" s="3" t="str">
        <f ca="1">IF(Table_Question_Sets[[#This Row],[Header]]="Yes","",
IF(INDIRECT(SUBSTITUTE(ADDRESS(1,COLUMN(),4),"1","")&amp;ROW()-1)="",
INDIRECT(SUBSTITUTE(ADDRESS(1,COLUMN(Table_Question_Sets[[#This Row],[Property]]),4),"1","")&amp;ROW()-1),
INDIRECT(SUBSTITUTE(ADDRESS(1,COLUMN(),4),"1","")&amp;ROW()-1)))</f>
        <v/>
      </c>
      <c r="E1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applicantDetails</v>
      </c>
      <c r="F16" s="3" t="str">
        <f>IF(Table_Question_Sets[[#This Row],[Header]]="Yes","",IF(Table_Question_Sets[[#This Row],[Property]]&lt;&gt;"",SUBSTITUTE(Table_Question_Sets[[#This Row],[Property]]," ",""),""))</f>
        <v/>
      </c>
      <c r="G16" s="18"/>
      <c r="H16" s="3"/>
      <c r="I16" s="3"/>
      <c r="J16" s="3"/>
      <c r="K16" s="18"/>
      <c r="L16" s="3"/>
      <c r="M16" s="3"/>
      <c r="N16" s="18"/>
      <c r="O16" s="18"/>
      <c r="P16" s="18"/>
      <c r="Q16" s="18"/>
      <c r="R16" s="18"/>
      <c r="S16" s="18"/>
      <c r="T16" s="3"/>
      <c r="U16" s="3"/>
      <c r="V16" s="3"/>
      <c r="W16" s="3"/>
      <c r="X16" s="3"/>
      <c r="Y16" s="3"/>
      <c r="Z16" s="3"/>
      <c r="AA16" s="3"/>
      <c r="AB16" s="3"/>
      <c r="AC16" s="3"/>
      <c r="AD16" s="3"/>
      <c r="AE16" s="3"/>
      <c r="AF16" s="3"/>
      <c r="AG16" s="3"/>
      <c r="AH16" s="3"/>
      <c r="AI16" s="3"/>
      <c r="AJ16" s="3"/>
      <c r="AK16" s="3"/>
      <c r="AL16" s="3"/>
      <c r="AM16"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6" s="28"/>
      <c r="AO1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6" s="3"/>
      <c r="AR16" s="18"/>
      <c r="AS16" s="3"/>
      <c r="AT16" s="3"/>
      <c r="AU16" s="3"/>
      <c r="AV16" s="3"/>
      <c r="AW16" s="3"/>
      <c r="AX16" s="3"/>
      <c r="AY16"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6" s="18" t="str">
        <f>IF(OR(Table_Question_Sets[[#This Row],[Header]]="Yes",Table_Question_Sets[[#This Row],[Text]]=""),"",IF(OR(Table_Question_Sets[[#This Row],[Text]]="true",Table_Question_Sets[[#This Row],[Text]]="false",ISNUMBER(Table_Question_Sets[[#This Row],[Text]])),Table_Question_Sets[[#This Row],[Text]],""""&amp;Table_Question_Sets[[#This Row],[Text]]&amp;""""))</f>
        <v/>
      </c>
      <c r="BA16" s="18" t="str">
        <f>IF(AND(Table_Question_Sets[[#This Row],[Header]]&lt;&gt;"Yes",Table_Question_Sets[[#This Row],[Property]]&lt;&gt;"",Table_Question_Sets[[#This Row],[Summary Label]]&lt;&gt;""),""""&amp;Table_Question_Sets[[#This Row],[Key]]&amp;""": """&amp;Table_Question_Sets[[#This Row],[Summary Label]]&amp;"""","")</f>
        <v/>
      </c>
      <c r="BB16" s="18" t="str">
        <f ca="1">IF(Table_Question_Sets[[#This Row],[Header]]="Yes","",_xlfn.NUMBERVALUE(INDIRECT(SUBSTITUTE(ADDRESS(1,COLUMN(),4),"1","")&amp;ROW()-1))+IF(Table_Question_Sets[[#This Row],[Property]]&lt;&gt;"",1,0))</f>
        <v/>
      </c>
      <c r="BC16" s="18" t="str">
        <f ca="1">IF(Table_Question_Sets[[#This Row],[Header]]="Yes","",_xlfn.NUMBERVALUE(INDIRECT(SUBSTITUTE(ADDRESS(1,COLUMN(),4),"1","")&amp;ROW()+1))+IF(Table_Question_Sets[[#This Row],[Property]]&lt;&gt;"",1,0))</f>
        <v/>
      </c>
      <c r="BD16" s="18" t="str">
        <f t="array" aca="1" ref="BD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6"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6" s="3" t="str">
        <f xml:space="preserve">
IF(Table_Question_Sets[[#This Row],[Row]]="Yes","]},{""className"": ""row"",""fieldGroup"": [","")&amp;
Table_Question_Sets[[#This Row],[Config Field]]</f>
        <v/>
      </c>
      <c r="BJ16"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v>
      </c>
      <c r="BK1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6" s="3" t="str">
        <f>IF(AND(Table_Question_Sets[[#This Row],[Header]]="",Table_Question_Sets[[#This Row],[Property]]&lt;&gt;"",Table_Question_Sets[[#This Row],[Field Type]]&lt;&gt;""),
""""&amp;Table_Question_Sets[[#This Row],[Key]]&amp;"""","")</f>
        <v/>
      </c>
      <c r="BM1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"applicantDetails":["applicantDetailsHeading","applicants"],</v>
      </c>
      <c r="BN16" s="3" t="str">
        <f>IF(AND(Table_Question_Sets[[#This Row],[Header]]&lt;&gt;"Yes",Table_Question_Sets[[#This Row],[Property]]&lt;&gt;"",Table_Question_Sets[[#This Row],[Workflow Role]]&lt;&gt;""),
""""&amp;Table_Question_Sets[[#This Row],[Workflow Role]]&amp;""":"""&amp;Table_Question_Sets[[#This Row],[Key]]&amp;"""","")</f>
        <v/>
      </c>
      <c r="BO16" s="3" t="str">
        <f>IF(AND(Table_Question_Sets[[#This Row],[Header]]&lt;&gt;"Yes",Table_Question_Sets[[#This Row],[Property]]&lt;&gt;"",Table_Question_Sets[[#This Row],[Private]]="Yes"),
""""&amp;Table_Question_Sets[[#This Row],[Key]]&amp;"""","")</f>
        <v/>
      </c>
      <c r="BP16" s="3" t="str">
        <f ca="1">IF(Table_Question_Sets[[#This Row],[Header]]="Yes","",_xlfn.NUMBERVALUE(INDIRECT(SUBSTITUTE(ADDRESS(1,COLUMN(),4),"1","")&amp;ROW()+1))+IF(OR(Table_Question_Sets[[#This Row],[Value]]&lt;&gt;"",AND(Table_Question_Sets[[#This Row],[Data Type]]="Repeating",Table_Question_Sets[[#This Row],[Calculation Repeating]]&lt;&gt;"")),1,0))</f>
        <v/>
      </c>
      <c r="BQ16" s="3" t="str">
        <f ca="1" xml:space="preserve">
IF(Table_Question_Sets[[#This Row],[Data Type]]="Repeating",
OFFSET(Table_Repeating_Question_Sets[[#Headers],[Property]],MATCH(Table_Question_Sets[[#This Row],[Property]],Table_Repeating_Question_Sets[Property],0),MATCH("Calculation",Table_Repeating_Question_Sets[#Headers],0)-1,1,1),
"")</f>
        <v/>
      </c>
      <c r="BR1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"applicantDetails":{},</v>
      </c>
      <c r="BT16" s="3" t="str">
        <f ca="1">IF(ISNUMBER(Table_Question_Sets[[#This Row],[Config Use Row]]),INDEX(Table_Question_Sets[Config Rollup],Table_Question_Sets[[#This Row],[Config Use Row]]),"")</f>
        <v/>
      </c>
      <c r="BU16" s="3" t="str">
        <f ca="1">IF(ISNUMBER(Table_Question_Sets[[#This Row],[Config Use Row]]),INDEX(Table_Question_Sets[Config Keys Nested Rollup],Table_Question_Sets[[#This Row],[Config Use Row]]),"")</f>
        <v/>
      </c>
      <c r="BV16" s="3" t="str">
        <f ca="1">IF(ISNUMBER(Table_Question_Sets[[#This Row],[Config Use Row]]),INDEX(Table_Question_Sets[Calculation Rollup],Table_Question_Sets[[#This Row],[Config Use Row]]),"")</f>
        <v/>
      </c>
    </row>
    <row r="17" spans="2:74" s="12" customFormat="1" ht="16.5" hidden="1" customHeight="1">
      <c r="B17" s="7"/>
      <c r="C17" s="84"/>
      <c r="D17" s="7" t="str">
        <f ca="1">IF(Table_Question_Sets[[#This Row],[Header]]="Yes","",
IF(INDIRECT(SUBSTITUTE(ADDRESS(1,COLUMN(),4),"1","")&amp;ROW()-1)="",
INDIRECT(SUBSTITUTE(ADDRESS(1,COLUMN(Table_Question_Sets[[#This Row],[Property]]),4),"1","")&amp;ROW()-1),
INDIRECT(SUBSTITUTE(ADDRESS(1,COLUMN(),4),"1","")&amp;ROW()-1)))</f>
        <v>Applicant Details</v>
      </c>
      <c r="E1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7" s="7" t="str">
        <f>IF(Table_Question_Sets[[#This Row],[Header]]="Yes","",IF(Table_Question_Sets[[#This Row],[Property]]&lt;&gt;"",SUBSTITUTE(Table_Question_Sets[[#This Row],[Property]]," ",""),""))</f>
        <v/>
      </c>
      <c r="G17" s="50"/>
      <c r="H17" s="7"/>
      <c r="I17" s="7"/>
      <c r="J17" s="7"/>
      <c r="K17" s="34"/>
      <c r="L17" s="44"/>
      <c r="M17" s="44"/>
      <c r="N17" s="15"/>
      <c r="O17" s="15"/>
      <c r="P17" s="15"/>
      <c r="Q17" s="15"/>
      <c r="R17" s="15"/>
      <c r="S17" s="15"/>
      <c r="T17" s="7"/>
      <c r="U17" s="7"/>
      <c r="V17" s="7"/>
      <c r="W17" s="7"/>
      <c r="X17" s="7"/>
      <c r="Y17" s="7"/>
      <c r="Z17" s="7"/>
      <c r="AA17" s="7"/>
      <c r="AB17" s="7"/>
      <c r="AC17" s="7"/>
      <c r="AD17" s="7"/>
      <c r="AE17" s="7"/>
      <c r="AF17" s="7"/>
      <c r="AG17" s="7"/>
      <c r="AH17" s="44"/>
      <c r="AI17" s="44"/>
      <c r="AJ17" s="44"/>
      <c r="AK17" s="44"/>
      <c r="AL17" s="7"/>
      <c r="AM1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7" s="84"/>
      <c r="AO1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7" s="7"/>
      <c r="AR17" s="15"/>
      <c r="AS17" s="7"/>
      <c r="AT17" s="7"/>
      <c r="AU17" s="7"/>
      <c r="AV17" s="7"/>
      <c r="AW17" s="7"/>
      <c r="AX17" s="7"/>
      <c r="AY1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7" s="15" t="str">
        <f>IF(OR(Table_Question_Sets[[#This Row],[Header]]="Yes",Table_Question_Sets[[#This Row],[Text]]=""),"",IF(OR(Table_Question_Sets[[#This Row],[Text]]="true",Table_Question_Sets[[#This Row],[Text]]="false",ISNUMBER(Table_Question_Sets[[#This Row],[Text]])),Table_Question_Sets[[#This Row],[Text]],""""&amp;Table_Question_Sets[[#This Row],[Text]]&amp;""""))</f>
        <v/>
      </c>
      <c r="BA17" s="15" t="str">
        <f>IF(AND(Table_Question_Sets[[#This Row],[Header]]&lt;&gt;"Yes",Table_Question_Sets[[#This Row],[Property]]&lt;&gt;"",Table_Question_Sets[[#This Row],[Summary Label]]&lt;&gt;""),""""&amp;Table_Question_Sets[[#This Row],[Key]]&amp;""": """&amp;Table_Question_Sets[[#This Row],[Summary Label]]&amp;"""","")</f>
        <v/>
      </c>
      <c r="BB17" s="15">
        <f ca="1">IF(Table_Question_Sets[[#This Row],[Header]]="Yes","",_xlfn.NUMBERVALUE(INDIRECT(SUBSTITUTE(ADDRESS(1,COLUMN(),4),"1","")&amp;ROW()-1))+IF(Table_Question_Sets[[#This Row],[Property]]&lt;&gt;"",1,0))</f>
        <v>0</v>
      </c>
      <c r="BC17" s="15">
        <f ca="1">IF(Table_Question_Sets[[#This Row],[Header]]="Yes","",_xlfn.NUMBERVALUE(INDIRECT(SUBSTITUTE(ADDRESS(1,COLUMN(),4),"1","")&amp;ROW()+1))+IF(Table_Question_Sets[[#This Row],[Property]]&lt;&gt;"",1,0))</f>
        <v>2</v>
      </c>
      <c r="BD17" s="15" t="str">
        <f t="array" aca="1" ref="BD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7"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7"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7" s="7" t="str">
        <f xml:space="preserve">
IF(Table_Question_Sets[[#This Row],[Row]]="Yes","]},{""className"": ""row"",""fieldGroup"": [","")&amp;
Table_Question_Sets[[#This Row],[Config Field]]</f>
        <v/>
      </c>
      <c r="BJ1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v>
      </c>
      <c r="BK1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7" s="7" t="str">
        <f>IF(AND(Table_Question_Sets[[#This Row],[Header]]="",Table_Question_Sets[[#This Row],[Property]]&lt;&gt;"",Table_Question_Sets[[#This Row],[Field Type]]&lt;&gt;""),
""""&amp;Table_Question_Sets[[#This Row],[Key]]&amp;"""","")</f>
        <v/>
      </c>
      <c r="BM1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"applicantDetailsHeading","applicants"</v>
      </c>
      <c r="BN17" s="7" t="str">
        <f>IF(AND(Table_Question_Sets[[#This Row],[Header]]&lt;&gt;"Yes",Table_Question_Sets[[#This Row],[Property]]&lt;&gt;"",Table_Question_Sets[[#This Row],[Workflow Role]]&lt;&gt;""),
""""&amp;Table_Question_Sets[[#This Row],[Workflow Role]]&amp;""":"""&amp;Table_Question_Sets[[#This Row],[Key]]&amp;"""","")</f>
        <v/>
      </c>
      <c r="BO17" s="7" t="str">
        <f>IF(AND(Table_Question_Sets[[#This Row],[Header]]&lt;&gt;"Yes",Table_Question_Sets[[#This Row],[Property]]&lt;&gt;"",Table_Question_Sets[[#This Row],[Private]]="Yes"),
""""&amp;Table_Question_Sets[[#This Row],[Key]]&amp;"""","")</f>
        <v/>
      </c>
      <c r="BP17" s="7">
        <f ca="1">IF(Table_Question_Sets[[#This Row],[Header]]="Yes","",_xlfn.NUMBERVALUE(INDIRECT(SUBSTITUTE(ADDRESS(1,COLUMN(),4),"1","")&amp;ROW()+1))+IF(OR(Table_Question_Sets[[#This Row],[Value]]&lt;&gt;"",AND(Table_Question_Sets[[#This Row],[Data Type]]="Repeating",Table_Question_Sets[[#This Row],[Calculation Repeating]]&lt;&gt;"")),1,0))</f>
        <v>0</v>
      </c>
      <c r="BQ17" s="7" t="str">
        <f ca="1" xml:space="preserve">
IF(Table_Question_Sets[[#This Row],[Data Type]]="Repeating",
OFFSET(Table_Repeating_Question_Sets[[#Headers],[Property]],MATCH(Table_Question_Sets[[#This Row],[Property]],Table_Repeating_Question_Sets[Property],0),MATCH("Calculation",Table_Repeating_Question_Sets[#Headers],0)-1,1,1),
"")</f>
        <v/>
      </c>
      <c r="BR1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7" s="7" t="str">
        <f ca="1">IF(ISNUMBER(Table_Question_Sets[[#This Row],[Config Use Row]]),INDEX(Table_Question_Sets[Config Rollup],Table_Question_Sets[[#This Row],[Config Use Row]]),"")</f>
        <v/>
      </c>
      <c r="BU17" s="7" t="str">
        <f ca="1">IF(ISNUMBER(Table_Question_Sets[[#This Row],[Config Use Row]]),INDEX(Table_Question_Sets[Config Keys Nested Rollup],Table_Question_Sets[[#This Row],[Config Use Row]]),"")</f>
        <v/>
      </c>
      <c r="BV17" s="7" t="str">
        <f ca="1">IF(ISNUMBER(Table_Question_Sets[[#This Row],[Config Use Row]]),INDEX(Table_Question_Sets[Calculation Rollup],Table_Question_Sets[[#This Row],[Config Use Row]]),"")</f>
        <v/>
      </c>
    </row>
    <row r="18" spans="2:74" s="12" customFormat="1" ht="16.5" customHeight="1">
      <c r="B18" s="7" t="s">
        <v>101</v>
      </c>
      <c r="C18" s="84"/>
      <c r="D18" s="7" t="str">
        <f ca="1">IF(Table_Question_Sets[[#This Row],[Header]]="Yes","",
IF(INDIRECT(SUBSTITUTE(ADDRESS(1,COLUMN(),4),"1","")&amp;ROW()-1)="",
INDIRECT(SUBSTITUTE(ADDRESS(1,COLUMN(Table_Question_Sets[[#This Row],[Property]]),4),"1","")&amp;ROW()-1),
INDIRECT(SUBSTITUTE(ADDRESS(1,COLUMN(),4),"1","")&amp;ROW()-1)))</f>
        <v>Applicant Details</v>
      </c>
      <c r="E1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applicantDetailsHeading</v>
      </c>
      <c r="F18" s="7" t="str">
        <f>IF(Table_Question_Sets[[#This Row],[Header]]="Yes","",IF(Table_Question_Sets[[#This Row],[Property]]&lt;&gt;"",SUBSTITUTE(Table_Question_Sets[[#This Row],[Property]]," ",""),""))</f>
        <v>ApplicantDetailsHeading</v>
      </c>
      <c r="G18" s="50"/>
      <c r="H18" s="7" t="s">
        <v>83</v>
      </c>
      <c r="I18" s="7" t="s">
        <v>83</v>
      </c>
      <c r="J18" s="7"/>
      <c r="K18" s="34"/>
      <c r="L18" s="44"/>
      <c r="M18" s="44"/>
      <c r="N18" s="34"/>
      <c r="O18" s="34" t="s">
        <v>102</v>
      </c>
      <c r="P18" s="34"/>
      <c r="Q18" s="34"/>
      <c r="R18" s="34"/>
      <c r="S18" s="15"/>
      <c r="T18" s="7"/>
      <c r="U18" s="7"/>
      <c r="V18" s="7"/>
      <c r="W18" s="7"/>
      <c r="X18" s="7" t="s">
        <v>100</v>
      </c>
      <c r="Y18" s="7"/>
      <c r="Z18" s="7"/>
      <c r="AA18" s="7"/>
      <c r="AB18" s="8"/>
      <c r="AC18" s="7"/>
      <c r="AD18" s="7"/>
      <c r="AE18" s="7"/>
      <c r="AF18" s="7"/>
      <c r="AG18" s="7"/>
      <c r="AH18" s="44"/>
      <c r="AI18" s="44"/>
      <c r="AJ18" s="44"/>
      <c r="AK18" s="44"/>
      <c r="AL18" s="7"/>
      <c r="AM1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8" s="84"/>
      <c r="AO1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8" s="7"/>
      <c r="AR18" s="15"/>
      <c r="AS18" s="7"/>
      <c r="AT18" s="7"/>
      <c r="AU18" s="7"/>
      <c r="AV18" s="7"/>
      <c r="AW18" s="7"/>
      <c r="AX18" s="7"/>
      <c r="AY1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8" s="15" t="str">
        <f>IF(OR(Table_Question_Sets[[#This Row],[Header]]="Yes",Table_Question_Sets[[#This Row],[Text]]=""),"",IF(OR(Table_Question_Sets[[#This Row],[Text]]="true",Table_Question_Sets[[#This Row],[Text]]="false",ISNUMBER(Table_Question_Sets[[#This Row],[Text]])),Table_Question_Sets[[#This Row],[Text]],""""&amp;Table_Question_Sets[[#This Row],[Text]]&amp;""""))</f>
        <v/>
      </c>
      <c r="BA18" s="15" t="str">
        <f>IF(AND(Table_Question_Sets[[#This Row],[Header]]&lt;&gt;"Yes",Table_Question_Sets[[#This Row],[Property]]&lt;&gt;"",Table_Question_Sets[[#This Row],[Summary Label]]&lt;&gt;""),""""&amp;Table_Question_Sets[[#This Row],[Key]]&amp;""": """&amp;Table_Question_Sets[[#This Row],[Summary Label]]&amp;"""","")</f>
        <v/>
      </c>
      <c r="BB18" s="15">
        <f ca="1">IF(Table_Question_Sets[[#This Row],[Header]]="Yes","",_xlfn.NUMBERVALUE(INDIRECT(SUBSTITUTE(ADDRESS(1,COLUMN(),4),"1","")&amp;ROW()-1))+IF(Table_Question_Sets[[#This Row],[Property]]&lt;&gt;"",1,0))</f>
        <v>1</v>
      </c>
      <c r="BC18" s="15">
        <f ca="1">IF(Table_Question_Sets[[#This Row],[Header]]="Yes","",_xlfn.NUMBERVALUE(INDIRECT(SUBSTITUTE(ADDRESS(1,COLUMN(),4),"1","")&amp;ROW()+1))+IF(Table_Question_Sets[[#This Row],[Property]]&lt;&gt;"",1,0))</f>
        <v>2</v>
      </c>
      <c r="BD18" s="15" t="str">
        <f t="array" aca="1" ref="BD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"templateOptions":{"content":{"heading2":"Applicant Details"}}</v>
      </c>
      <c r="BH1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"applicantDetailsHeading","type": "content-field","className":"col-xs-12","templateOptions":{"content":{"heading2":"Applicant Details"}},"validators": {"validation": Validators.compose([])}}</v>
      </c>
      <c r="BI18" s="7" t="str">
        <f ca="1" xml:space="preserve">
IF(Table_Question_Sets[[#This Row],[Row]]="Yes","]},{""className"": ""row"",""fieldGroup"": [","")&amp;
Table_Question_Sets[[#This Row],[Config Field]]</f>
        <v>{"key": "applicantDetailsHeading","type": "content-field","className":"col-xs-12","templateOptions":{"content":{"heading2":"Applicant Details"}},"validators": {"validation": Validators.compose([])}}</v>
      </c>
      <c r="BJ1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v>
      </c>
      <c r="BK1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8" s="7" t="str">
        <f>IF(AND(Table_Question_Sets[[#This Row],[Header]]="",Table_Question_Sets[[#This Row],[Property]]&lt;&gt;"",Table_Question_Sets[[#This Row],[Field Type]]&lt;&gt;""),
""""&amp;Table_Question_Sets[[#This Row],[Key]]&amp;"""","")</f>
        <v>"applicantDetailsHeading"</v>
      </c>
      <c r="BM1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"applicantDetailsHeading","applicants"</v>
      </c>
      <c r="BN18" s="7" t="str">
        <f>IF(AND(Table_Question_Sets[[#This Row],[Header]]&lt;&gt;"Yes",Table_Question_Sets[[#This Row],[Property]]&lt;&gt;"",Table_Question_Sets[[#This Row],[Workflow Role]]&lt;&gt;""),
""""&amp;Table_Question_Sets[[#This Row],[Workflow Role]]&amp;""":"""&amp;Table_Question_Sets[[#This Row],[Key]]&amp;"""","")</f>
        <v/>
      </c>
      <c r="BO18" s="7" t="str">
        <f>IF(AND(Table_Question_Sets[[#This Row],[Header]]&lt;&gt;"Yes",Table_Question_Sets[[#This Row],[Property]]&lt;&gt;"",Table_Question_Sets[[#This Row],[Private]]="Yes"),
""""&amp;Table_Question_Sets[[#This Row],[Key]]&amp;"""","")</f>
        <v/>
      </c>
      <c r="BP18" s="7">
        <f ca="1">IF(Table_Question_Sets[[#This Row],[Header]]="Yes","",_xlfn.NUMBERVALUE(INDIRECT(SUBSTITUTE(ADDRESS(1,COLUMN(),4),"1","")&amp;ROW()+1))+IF(OR(Table_Question_Sets[[#This Row],[Value]]&lt;&gt;"",AND(Table_Question_Sets[[#This Row],[Data Type]]="Repeating",Table_Question_Sets[[#This Row],[Calculation Repeating]]&lt;&gt;"")),1,0))</f>
        <v>0</v>
      </c>
      <c r="BQ18" s="7" t="str">
        <f ca="1" xml:space="preserve">
IF(Table_Question_Sets[[#This Row],[Data Type]]="Repeating",
OFFSET(Table_Repeating_Question_Sets[[#Headers],[Property]],MATCH(Table_Question_Sets[[#This Row],[Property]],Table_Repeating_Question_Sets[Property],0),MATCH("Calculation",Table_Repeating_Question_Sets[#Headers],0)-1,1,1),
"")</f>
        <v/>
      </c>
      <c r="BR1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8" s="7" t="str">
        <f ca="1">IF(ISNUMBER(Table_Question_Sets[[#This Row],[Config Use Row]]),INDEX(Table_Question_Sets[Config Rollup],Table_Question_Sets[[#This Row],[Config Use Row]]),"")</f>
        <v/>
      </c>
      <c r="BU18" s="7" t="str">
        <f ca="1">IF(ISNUMBER(Table_Question_Sets[[#This Row],[Config Use Row]]),INDEX(Table_Question_Sets[Config Keys Nested Rollup],Table_Question_Sets[[#This Row],[Config Use Row]]),"")</f>
        <v/>
      </c>
      <c r="BV18" s="7" t="str">
        <f ca="1">IF(ISNUMBER(Table_Question_Sets[[#This Row],[Config Use Row]]),INDEX(Table_Question_Sets[Calculation Rollup],Table_Question_Sets[[#This Row],[Config Use Row]]),"")</f>
        <v/>
      </c>
    </row>
    <row r="19" spans="2:74" s="12" customFormat="1" ht="21" customHeight="1">
      <c r="B19" s="7" t="s">
        <v>103</v>
      </c>
      <c r="C19" s="84"/>
      <c r="D19" s="7" t="str">
        <f ca="1">IF(Table_Question_Sets[[#This Row],[Header]]="Yes","",
IF(INDIRECT(SUBSTITUTE(ADDRESS(1,COLUMN(),4),"1","")&amp;ROW()-1)="",
INDIRECT(SUBSTITUTE(ADDRESS(1,COLUMN(Table_Question_Sets[[#This Row],[Property]]),4),"1","")&amp;ROW()-1),
INDIRECT(SUBSTITUTE(ADDRESS(1,COLUMN(),4),"1","")&amp;ROW()-1)))</f>
        <v>Applicant Details</v>
      </c>
      <c r="E1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applicants</v>
      </c>
      <c r="F19" s="7" t="str">
        <f>IF(Table_Question_Sets[[#This Row],[Header]]="Yes","",IF(Table_Question_Sets[[#This Row],[Property]]&lt;&gt;"",SUBSTITUTE(Table_Question_Sets[[#This Row],[Property]]," ",""),""))</f>
        <v>Applicants</v>
      </c>
      <c r="G19" s="50"/>
      <c r="H19" s="7" t="s">
        <v>104</v>
      </c>
      <c r="I19" s="7" t="s">
        <v>105</v>
      </c>
      <c r="J19" s="8"/>
      <c r="K19" s="34"/>
      <c r="L19" s="44" t="s">
        <v>106</v>
      </c>
      <c r="M19" s="44" t="s">
        <v>107</v>
      </c>
      <c r="N19" s="34"/>
      <c r="O19" s="86"/>
      <c r="P19" s="86"/>
      <c r="Q19" s="86"/>
      <c r="R19" s="86"/>
      <c r="S19" s="86"/>
      <c r="T19" s="7"/>
      <c r="U19" s="8"/>
      <c r="V19" s="7"/>
      <c r="W19" s="7"/>
      <c r="X19" s="7"/>
      <c r="Y19" s="8"/>
      <c r="Z19" s="8"/>
      <c r="AA19" s="7"/>
      <c r="AB19" s="8"/>
      <c r="AC19" s="7"/>
      <c r="AD19" s="7"/>
      <c r="AE19" s="7"/>
      <c r="AF19" s="84"/>
      <c r="AG19" s="84"/>
      <c r="AH19" s="44"/>
      <c r="AI19" s="44"/>
      <c r="AJ19" s="44"/>
      <c r="AK19" s="44"/>
      <c r="AL19" s="7"/>
      <c r="AM1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9" s="84"/>
      <c r="AO1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9" s="7"/>
      <c r="AR19" s="81"/>
      <c r="AS19" s="7"/>
      <c r="AT19" s="7"/>
      <c r="AU19" s="7"/>
      <c r="AV19" s="7"/>
      <c r="AW19" s="7"/>
      <c r="AX19" s="7"/>
      <c r="AY1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9" s="15" t="str">
        <f>IF(OR(Table_Question_Sets[[#This Row],[Header]]="Yes",Table_Question_Sets[[#This Row],[Text]]=""),"",IF(OR(Table_Question_Sets[[#This Row],[Text]]="true",Table_Question_Sets[[#This Row],[Text]]="false",ISNUMBER(Table_Question_Sets[[#This Row],[Text]])),Table_Question_Sets[[#This Row],[Text]],""""&amp;Table_Question_Sets[[#This Row],[Text]]&amp;""""))</f>
        <v/>
      </c>
      <c r="BA19" s="15" t="str">
        <f>IF(AND(Table_Question_Sets[[#This Row],[Header]]&lt;&gt;"Yes",Table_Question_Sets[[#This Row],[Property]]&lt;&gt;"",Table_Question_Sets[[#This Row],[Summary Label]]&lt;&gt;""),""""&amp;Table_Question_Sets[[#This Row],[Key]]&amp;""": """&amp;Table_Question_Sets[[#This Row],[Summary Label]]&amp;"""","")</f>
        <v/>
      </c>
      <c r="BB19" s="15">
        <f ca="1">IF(Table_Question_Sets[[#This Row],[Header]]="Yes","",_xlfn.NUMBERVALUE(INDIRECT(SUBSTITUTE(ADDRESS(1,COLUMN(),4),"1","")&amp;ROW()-1))+IF(Table_Question_Sets[[#This Row],[Property]]&lt;&gt;"",1,0))</f>
        <v>2</v>
      </c>
      <c r="BC19" s="15">
        <f ca="1">IF(Table_Question_Sets[[#This Row],[Header]]="Yes","",_xlfn.NUMBERVALUE(INDIRECT(SUBSTITUTE(ADDRESS(1,COLUMN(),4),"1","")&amp;ROW()+1))+IF(Table_Question_Sets[[#This Row],[Property]]&lt;&gt;"",1,0))</f>
        <v>1</v>
      </c>
      <c r="BD19" s="15" t="str">
        <f t="array" aca="1" ref="BD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9" s="15"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"templateOptions":{"minQuantity":"1","maxQuantity":"5","questionSet":"applicantDetails","repeatingFieldSetName":"Applicant","repeatingFieldSetHeadingType":"h3","content":{},}</v>
      </c>
      <c r="BG19"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"applicants","type": "repeating-field","className":"col-xs-12","templateOptions":{"minQuantity":"1","maxQuantity":"5","questionSet":"applicantDetails","repeatingFieldSetName":"Applicant","repeatingFieldSetHeadingType":"h3","content":{},},"validators": {"validation": Validators.compose([])}}</v>
      </c>
      <c r="BI19" s="7" t="str">
        <f ca="1" xml:space="preserve">
IF(Table_Question_Sets[[#This Row],[Row]]="Yes","]},{""className"": ""row"",""fieldGroup"": [","")&amp;
Table_Question_Sets[[#This Row],[Config Field]]</f>
        <v>{"key": "applicants","type": "repeating-field","className":"col-xs-12","templateOptions":{"minQuantity":"1","maxQuantity":"5","questionSet":"applicantDetails","repeatingFieldSetName":"Applicant","repeatingFieldSetHeadingType":"h3","content":{},},"validators": {"validation": Validators.compose([])}}</v>
      </c>
      <c r="BJ1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"applicants","type": "repeating-field","className":"col-xs-12","templateOptions":{"minQuantity":"1","maxQuantity":"5","questionSet":"applicantDetails","repeatingFieldSetName":"Applicant","repeatingFieldSetHeadingType":"h3","content":{},},"validators": {"validation": Validators.compose([])}}</v>
      </c>
      <c r="BK1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9" s="7" t="str">
        <f>IF(AND(Table_Question_Sets[[#This Row],[Header]]="",Table_Question_Sets[[#This Row],[Property]]&lt;&gt;"",Table_Question_Sets[[#This Row],[Field Type]]&lt;&gt;""),
""""&amp;Table_Question_Sets[[#This Row],[Key]]&amp;"""","")</f>
        <v>"applicants"</v>
      </c>
      <c r="BM1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"applicants"</v>
      </c>
      <c r="BN19" s="7" t="str">
        <f>IF(AND(Table_Question_Sets[[#This Row],[Header]]&lt;&gt;"Yes",Table_Question_Sets[[#This Row],[Property]]&lt;&gt;"",Table_Question_Sets[[#This Row],[Workflow Role]]&lt;&gt;""),
""""&amp;Table_Question_Sets[[#This Row],[Workflow Role]]&amp;""":"""&amp;Table_Question_Sets[[#This Row],[Key]]&amp;"""","")</f>
        <v/>
      </c>
      <c r="BO19" s="7" t="str">
        <f>IF(AND(Table_Question_Sets[[#This Row],[Header]]&lt;&gt;"Yes",Table_Question_Sets[[#This Row],[Property]]&lt;&gt;"",Table_Question_Sets[[#This Row],[Private]]="Yes"),
""""&amp;Table_Question_Sets[[#This Row],[Key]]&amp;"""","")</f>
        <v/>
      </c>
      <c r="BP19" s="7">
        <f ca="1">IF(Table_Question_Sets[[#This Row],[Header]]="Yes","",_xlfn.NUMBERVALUE(INDIRECT(SUBSTITUTE(ADDRESS(1,COLUMN(),4),"1","")&amp;ROW()+1))+IF(OR(Table_Question_Sets[[#This Row],[Value]]&lt;&gt;"",AND(Table_Question_Sets[[#This Row],[Data Type]]="Repeating",Table_Question_Sets[[#This Row],[Calculation Repeating]]&lt;&gt;"")),1,0))</f>
        <v>0</v>
      </c>
      <c r="BQ19" s="7" t="str">
        <f ca="1" xml:space="preserve">
IF(Table_Question_Sets[[#This Row],[Data Type]]="Repeating",
OFFSET(Table_Repeating_Question_Sets[[#Headers],[Property]],MATCH(Table_Question_Sets[[#This Row],[Property]],Table_Repeating_Question_Sets[Property],0),MATCH("Calculation",Table_Repeating_Question_Sets[#Headers],0)-1,1,1),
"")</f>
        <v/>
      </c>
      <c r="BR19"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9" s="7" t="str">
        <f ca="1">IF(ISNUMBER(Table_Question_Sets[[#This Row],[Config Use Row]]),INDEX(Table_Question_Sets[Config Rollup],Table_Question_Sets[[#This Row],[Config Use Row]]),"")</f>
        <v/>
      </c>
      <c r="BU19" s="7" t="str">
        <f ca="1">IF(ISNUMBER(Table_Question_Sets[[#This Row],[Config Use Row]]),INDEX(Table_Question_Sets[Config Keys Nested Rollup],Table_Question_Sets[[#This Row],[Config Use Row]]),"")</f>
        <v/>
      </c>
      <c r="BV19" s="7" t="str">
        <f ca="1">IF(ISNUMBER(Table_Question_Sets[[#This Row],[Config Use Row]]),INDEX(Table_Question_Sets[Calculation Rollup],Table_Question_Sets[[#This Row],[Config Use Row]]),"")</f>
        <v/>
      </c>
    </row>
    <row r="20" spans="2:74" ht="29.4" thickBot="1">
      <c r="B20" s="3" t="s">
        <v>108</v>
      </c>
      <c r="C20" s="3" t="s">
        <v>75</v>
      </c>
      <c r="D20" s="3" t="str">
        <f ca="1">IF(Table_Question_Sets[[#This Row],[Header]]="Yes","",
IF(INDIRECT(SUBSTITUTE(ADDRESS(1,COLUMN(),4),"1","")&amp;ROW()-1)="",
INDIRECT(SUBSTITUTE(ADDRESS(1,COLUMN(Table_Question_Sets[[#This Row],[Property]]),4),"1","")&amp;ROW()-1),
INDIRECT(SUBSTITUTE(ADDRESS(1,COLUMN(),4),"1","")&amp;ROW()-1)))</f>
        <v/>
      </c>
      <c r="E20"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purchaseDetails</v>
      </c>
      <c r="F20" s="3" t="str">
        <f>IF(Table_Question_Sets[[#This Row],[Header]]="Yes","",IF(Table_Question_Sets[[#This Row],[Property]]&lt;&gt;"",SUBSTITUTE(Table_Question_Sets[[#This Row],[Property]]," ",""),""))</f>
        <v/>
      </c>
      <c r="G20" s="33"/>
      <c r="H20" s="3"/>
      <c r="I20" s="3"/>
      <c r="J20" s="3"/>
      <c r="K20" s="33"/>
      <c r="L20" s="43"/>
      <c r="M20" s="43"/>
      <c r="N20" s="18"/>
      <c r="O20" s="18"/>
      <c r="P20" s="18"/>
      <c r="Q20" s="18"/>
      <c r="R20" s="18"/>
      <c r="S20" s="18"/>
      <c r="T20" s="3"/>
      <c r="U20" s="3"/>
      <c r="V20" s="3"/>
      <c r="W20" s="3"/>
      <c r="X20" s="3"/>
      <c r="Y20" s="3"/>
      <c r="Z20" s="3"/>
      <c r="AA20" s="3"/>
      <c r="AB20" s="3"/>
      <c r="AC20" s="3"/>
      <c r="AD20" s="3"/>
      <c r="AE20" s="3"/>
      <c r="AF20" s="3"/>
      <c r="AG20" s="3"/>
      <c r="AH20" s="43"/>
      <c r="AI20" s="43"/>
      <c r="AJ20" s="43"/>
      <c r="AK20" s="43"/>
      <c r="AL20" s="3"/>
      <c r="AM20"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0" s="28"/>
      <c r="AO20"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0"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0" s="3"/>
      <c r="AR20" s="18"/>
      <c r="AS20" s="3"/>
      <c r="AT20" s="3"/>
      <c r="AU20" s="3"/>
      <c r="AV20" s="3"/>
      <c r="AW20" s="3"/>
      <c r="AX20" s="3"/>
      <c r="AY20"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0" s="18" t="str">
        <f>IF(OR(Table_Question_Sets[[#This Row],[Header]]="Yes",Table_Question_Sets[[#This Row],[Text]]=""),"",IF(OR(Table_Question_Sets[[#This Row],[Text]]="true",Table_Question_Sets[[#This Row],[Text]]="false",ISNUMBER(Table_Question_Sets[[#This Row],[Text]])),Table_Question_Sets[[#This Row],[Text]],""""&amp;Table_Question_Sets[[#This Row],[Text]]&amp;""""))</f>
        <v/>
      </c>
      <c r="BA20" s="18" t="str">
        <f>IF(AND(Table_Question_Sets[[#This Row],[Header]]&lt;&gt;"Yes",Table_Question_Sets[[#This Row],[Property]]&lt;&gt;"",Table_Question_Sets[[#This Row],[Summary Label]]&lt;&gt;""),""""&amp;Table_Question_Sets[[#This Row],[Key]]&amp;""": """&amp;Table_Question_Sets[[#This Row],[Summary Label]]&amp;"""","")</f>
        <v/>
      </c>
      <c r="BB20" s="18" t="str">
        <f ca="1">IF(Table_Question_Sets[[#This Row],[Header]]="Yes","",_xlfn.NUMBERVALUE(INDIRECT(SUBSTITUTE(ADDRESS(1,COLUMN(),4),"1","")&amp;ROW()-1))+IF(Table_Question_Sets[[#This Row],[Property]]&lt;&gt;"",1,0))</f>
        <v/>
      </c>
      <c r="BC20" s="18" t="str">
        <f ca="1">IF(Table_Question_Sets[[#This Row],[Header]]="Yes","",_xlfn.NUMBERVALUE(INDIRECT(SUBSTITUTE(ADDRESS(1,COLUMN(),4),"1","")&amp;ROW()+1))+IF(Table_Question_Sets[[#This Row],[Property]]&lt;&gt;"",1,0))</f>
        <v/>
      </c>
      <c r="BD20" s="18" t="str">
        <f t="array" aca="1" ref="BD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0"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0" s="3" t="str">
        <f xml:space="preserve">
IF(Table_Question_Sets[[#This Row],[Row]]="Yes","]},{""className"": ""row"",""fieldGroup"": [","")&amp;
Table_Question_Sets[[#This Row],[Config Field]]</f>
        <v/>
      </c>
      <c r="BJ20"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0"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0" s="3" t="str">
        <f>IF(AND(Table_Question_Sets[[#This Row],[Header]]="",Table_Question_Sets[[#This Row],[Property]]&lt;&gt;"",Table_Question_Sets[[#This Row],[Field Type]]&lt;&gt;""),
""""&amp;Table_Question_Sets[[#This Row],[Key]]&amp;"""","")</f>
        <v/>
      </c>
      <c r="BM20"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purchaseDetailsHeading","purchasePrice","depositBondAmount","financeApprovalAmount","additionalSourceOfFunds","additionalSourceOfFundsOther","salePrice","propertyMortgage","finalEmailName","finalEmailDestination","workflowCustomerName","workflowCustomerEmail"],</v>
      </c>
      <c r="BN20" s="3" t="str">
        <f>IF(AND(Table_Question_Sets[[#This Row],[Header]]&lt;&gt;"Yes",Table_Question_Sets[[#This Row],[Property]]&lt;&gt;"",Table_Question_Sets[[#This Row],[Workflow Role]]&lt;&gt;""),
""""&amp;Table_Question_Sets[[#This Row],[Workflow Role]]&amp;""":"""&amp;Table_Question_Sets[[#This Row],[Key]]&amp;"""","")</f>
        <v/>
      </c>
      <c r="BO20" s="3" t="str">
        <f>IF(AND(Table_Question_Sets[[#This Row],[Header]]&lt;&gt;"Yes",Table_Question_Sets[[#This Row],[Property]]&lt;&gt;"",Table_Question_Sets[[#This Row],[Private]]="Yes"),
""""&amp;Table_Question_Sets[[#This Row],[Key]]&amp;"""","")</f>
        <v/>
      </c>
      <c r="BP20" s="3" t="str">
        <f ca="1">IF(Table_Question_Sets[[#This Row],[Header]]="Yes","",_xlfn.NUMBERVALUE(INDIRECT(SUBSTITUTE(ADDRESS(1,COLUMN(),4),"1","")&amp;ROW()+1))+IF(OR(Table_Question_Sets[[#This Row],[Value]]&lt;&gt;"",AND(Table_Question_Sets[[#This Row],[Data Type]]="Repeating",Table_Question_Sets[[#This Row],[Calculation Repeating]]&lt;&gt;"")),1,0))</f>
        <v/>
      </c>
      <c r="BQ20" s="3" t="str">
        <f ca="1" xml:space="preserve">
IF(Table_Question_Sets[[#This Row],[Data Type]]="Repeating",
OFFSET(Table_Repeating_Question_Sets[[#Headers],[Property]],MATCH(Table_Question_Sets[[#This Row],[Property]],Table_Repeating_Question_Sets[Property],0),MATCH("Calculation",Table_Repeating_Question_Sets[#Headers],0)-1,1,1),
"")</f>
        <v/>
      </c>
      <c r="BR20"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0"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"purchaseDetails":{},</v>
      </c>
      <c r="BT20" s="3" t="str">
        <f ca="1">IF(ISNUMBER(Table_Question_Sets[[#This Row],[Config Use Row]]),INDEX(Table_Question_Sets[Config Rollup],Table_Question_Sets[[#This Row],[Config Use Row]]),"")</f>
        <v/>
      </c>
      <c r="BU20" s="3" t="str">
        <f ca="1">IF(ISNUMBER(Table_Question_Sets[[#This Row],[Config Use Row]]),INDEX(Table_Question_Sets[Config Keys Nested Rollup],Table_Question_Sets[[#This Row],[Config Use Row]]),"")</f>
        <v/>
      </c>
      <c r="BV20" s="3" t="str">
        <f ca="1">IF(ISNUMBER(Table_Question_Sets[[#This Row],[Config Use Row]]),INDEX(Table_Question_Sets[Calculation Rollup],Table_Question_Sets[[#This Row],[Config Use Row]]),"")</f>
        <v/>
      </c>
    </row>
    <row r="21" spans="2:74" s="12" customFormat="1" ht="21" hidden="1" customHeight="1">
      <c r="B21" s="7"/>
      <c r="C21" s="84"/>
      <c r="D21" s="7" t="str">
        <f ca="1">IF(Table_Question_Sets[[#This Row],[Header]]="Yes","",
IF(INDIRECT(SUBSTITUTE(ADDRESS(1,COLUMN(),4),"1","")&amp;ROW()-1)="",
INDIRECT(SUBSTITUTE(ADDRESS(1,COLUMN(Table_Question_Sets[[#This Row],[Property]]),4),"1","")&amp;ROW()-1),
INDIRECT(SUBSTITUTE(ADDRESS(1,COLUMN(),4),"1","")&amp;ROW()-1)))</f>
        <v>Purchase Details</v>
      </c>
      <c r="E2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1" s="7" t="str">
        <f>IF(Table_Question_Sets[[#This Row],[Header]]="Yes","",IF(Table_Question_Sets[[#This Row],[Property]]&lt;&gt;"",SUBSTITUTE(Table_Question_Sets[[#This Row],[Property]]," ",""),""))</f>
        <v/>
      </c>
      <c r="G21" s="50"/>
      <c r="H21" s="7"/>
      <c r="I21" s="7"/>
      <c r="J21" s="7"/>
      <c r="K21" s="34"/>
      <c r="L21" s="44"/>
      <c r="M21" s="44"/>
      <c r="N21" s="36"/>
      <c r="O21" s="36"/>
      <c r="P21" s="36"/>
      <c r="Q21" s="36"/>
      <c r="R21" s="36"/>
      <c r="S21" s="29"/>
      <c r="T21" s="7"/>
      <c r="U21" s="7"/>
      <c r="V21" s="7"/>
      <c r="W21" s="7"/>
      <c r="X21" s="8"/>
      <c r="Y21" s="7"/>
      <c r="Z21" s="7"/>
      <c r="AA21" s="8"/>
      <c r="AB21" s="8"/>
      <c r="AC21" s="8"/>
      <c r="AD21" s="7"/>
      <c r="AE21" s="7"/>
      <c r="AF21" s="7"/>
      <c r="AG21" s="7"/>
      <c r="AH21" s="44"/>
      <c r="AI21" s="45"/>
      <c r="AJ21" s="45"/>
      <c r="AK21" s="45"/>
      <c r="AL21" s="7"/>
      <c r="AM2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1" s="85"/>
      <c r="AO2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1" s="7"/>
      <c r="AR21" s="29"/>
      <c r="AS21" s="8"/>
      <c r="AT21" s="7"/>
      <c r="AU21" s="8"/>
      <c r="AV21" s="8"/>
      <c r="AW21" s="8"/>
      <c r="AX21" s="8"/>
      <c r="AY2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1" s="15" t="str">
        <f>IF(OR(Table_Question_Sets[[#This Row],[Header]]="Yes",Table_Question_Sets[[#This Row],[Text]]=""),"",IF(OR(Table_Question_Sets[[#This Row],[Text]]="true",Table_Question_Sets[[#This Row],[Text]]="false",ISNUMBER(Table_Question_Sets[[#This Row],[Text]])),Table_Question_Sets[[#This Row],[Text]],""""&amp;Table_Question_Sets[[#This Row],[Text]]&amp;""""))</f>
        <v/>
      </c>
      <c r="BA21" s="15" t="str">
        <f>IF(AND(Table_Question_Sets[[#This Row],[Header]]&lt;&gt;"Yes",Table_Question_Sets[[#This Row],[Property]]&lt;&gt;"",Table_Question_Sets[[#This Row],[Summary Label]]&lt;&gt;""),""""&amp;Table_Question_Sets[[#This Row],[Key]]&amp;""": """&amp;Table_Question_Sets[[#This Row],[Summary Label]]&amp;"""","")</f>
        <v/>
      </c>
      <c r="BB21" s="15">
        <f ca="1">IF(Table_Question_Sets[[#This Row],[Header]]="Yes","",_xlfn.NUMBERVALUE(INDIRECT(SUBSTITUTE(ADDRESS(1,COLUMN(),4),"1","")&amp;ROW()-1))+IF(Table_Question_Sets[[#This Row],[Property]]&lt;&gt;"",1,0))</f>
        <v>0</v>
      </c>
      <c r="BC21" s="15">
        <f ca="1">IF(Table_Question_Sets[[#This Row],[Header]]="Yes","",_xlfn.NUMBERVALUE(INDIRECT(SUBSTITUTE(ADDRESS(1,COLUMN(),4),"1","")&amp;ROW()+1))+IF(Table_Question_Sets[[#This Row],[Property]]&lt;&gt;"",1,0))</f>
        <v>12</v>
      </c>
      <c r="BD21" s="15" t="str">
        <f t="array" aca="1" ref="BD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1"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1"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1" s="7" t="str">
        <f xml:space="preserve">
IF(Table_Question_Sets[[#This Row],[Row]]="Yes","]},{""className"": ""row"",""fieldGroup"": [","")&amp;
Table_Question_Sets[[#This Row],[Config Field]]</f>
        <v/>
      </c>
      <c r="BJ2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1" s="7" t="str">
        <f>IF(AND(Table_Question_Sets[[#This Row],[Header]]="",Table_Question_Sets[[#This Row],[Property]]&lt;&gt;"",Table_Question_Sets[[#This Row],[Field Type]]&lt;&gt;""),
""""&amp;Table_Question_Sets[[#This Row],[Key]]&amp;"""","")</f>
        <v/>
      </c>
      <c r="BM2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"purchaseDetailsHeading","purchasePrice","depositBondAmount","financeApprovalAmount","additionalSourceOfFunds","additionalSourceOfFundsOther","salePrice","propertyMortgage","finalEmailName","finalEmailDestination","workflowCustomerName","workflowCustomerEmail"</v>
      </c>
      <c r="BN21" s="7" t="str">
        <f>IF(AND(Table_Question_Sets[[#This Row],[Header]]&lt;&gt;"Yes",Table_Question_Sets[[#This Row],[Property]]&lt;&gt;"",Table_Question_Sets[[#This Row],[Workflow Role]]&lt;&gt;""),
""""&amp;Table_Question_Sets[[#This Row],[Workflow Role]]&amp;""":"""&amp;Table_Question_Sets[[#This Row],[Key]]&amp;"""","")</f>
        <v/>
      </c>
      <c r="BO21" s="7" t="str">
        <f>IF(AND(Table_Question_Sets[[#This Row],[Header]]&lt;&gt;"Yes",Table_Question_Sets[[#This Row],[Property]]&lt;&gt;"",Table_Question_Sets[[#This Row],[Private]]="Yes"),
""""&amp;Table_Question_Sets[[#This Row],[Key]]&amp;"""","")</f>
        <v/>
      </c>
      <c r="BP21" s="7">
        <f ca="1">IF(Table_Question_Sets[[#This Row],[Header]]="Yes","",_xlfn.NUMBERVALUE(INDIRECT(SUBSTITUTE(ADDRESS(1,COLUMN(),4),"1","")&amp;ROW()+1))+IF(OR(Table_Question_Sets[[#This Row],[Value]]&lt;&gt;"",AND(Table_Question_Sets[[#This Row],[Data Type]]="Repeating",Table_Question_Sets[[#This Row],[Calculation Repeating]]&lt;&gt;"")),1,0))</f>
        <v>0</v>
      </c>
      <c r="BQ21" s="7" t="str">
        <f ca="1" xml:space="preserve">
IF(Table_Question_Sets[[#This Row],[Data Type]]="Repeating",
OFFSET(Table_Repeating_Question_Sets[[#Headers],[Property]],MATCH(Table_Question_Sets[[#This Row],[Property]],Table_Repeating_Question_Sets[Property],0),MATCH("Calculation",Table_Repeating_Question_Sets[#Headers],0)-1,1,1),
"")</f>
        <v/>
      </c>
      <c r="BR2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1" s="7" t="str">
        <f ca="1">IF(ISNUMBER(Table_Question_Sets[[#This Row],[Config Use Row]]),INDEX(Table_Question_Sets[Config Rollup],Table_Question_Sets[[#This Row],[Config Use Row]]),"")</f>
        <v/>
      </c>
      <c r="BU21" s="7" t="str">
        <f ca="1">IF(ISNUMBER(Table_Question_Sets[[#This Row],[Config Use Row]]),INDEX(Table_Question_Sets[Config Keys Nested Rollup],Table_Question_Sets[[#This Row],[Config Use Row]]),"")</f>
        <v/>
      </c>
      <c r="BV21" s="7" t="str">
        <f ca="1">IF(ISNUMBER(Table_Question_Sets[[#This Row],[Config Use Row]]),INDEX(Table_Question_Sets[Calculation Rollup],Table_Question_Sets[[#This Row],[Config Use Row]]),"")</f>
        <v/>
      </c>
    </row>
    <row r="22" spans="2:74" s="12" customFormat="1" ht="21" customHeight="1">
      <c r="B22" s="7" t="s">
        <v>109</v>
      </c>
      <c r="C22" s="84"/>
      <c r="D22" s="7" t="str">
        <f ca="1">IF(Table_Question_Sets[[#This Row],[Header]]="Yes","",
IF(INDIRECT(SUBSTITUTE(ADDRESS(1,COLUMN(),4),"1","")&amp;ROW()-1)="",
INDIRECT(SUBSTITUTE(ADDRESS(1,COLUMN(Table_Question_Sets[[#This Row],[Property]]),4),"1","")&amp;ROW()-1),
INDIRECT(SUBSTITUTE(ADDRESS(1,COLUMN(),4),"1","")&amp;ROW()-1)))</f>
        <v>Purchase Details</v>
      </c>
      <c r="E2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purchaseDetailsHeading</v>
      </c>
      <c r="F22" s="7" t="str">
        <f>IF(Table_Question_Sets[[#This Row],[Header]]="Yes","",IF(Table_Question_Sets[[#This Row],[Property]]&lt;&gt;"",SUBSTITUTE(Table_Question_Sets[[#This Row],[Property]]," ",""),""))</f>
        <v>PurchaseDetailsHeading</v>
      </c>
      <c r="G22" s="50"/>
      <c r="H22" s="7" t="s">
        <v>83</v>
      </c>
      <c r="I22" s="7" t="s">
        <v>83</v>
      </c>
      <c r="J22" s="7"/>
      <c r="K22" s="34"/>
      <c r="L22" s="44"/>
      <c r="M22" s="44"/>
      <c r="N22" s="36"/>
      <c r="O22" s="36" t="s">
        <v>102</v>
      </c>
      <c r="P22" s="36"/>
      <c r="Q22" s="36"/>
      <c r="R22" s="36"/>
      <c r="S22" s="29"/>
      <c r="T22" s="7"/>
      <c r="U22" s="7"/>
      <c r="V22" s="7"/>
      <c r="W22" s="7"/>
      <c r="X22" s="8" t="s">
        <v>110</v>
      </c>
      <c r="Y22" s="7"/>
      <c r="Z22" s="7"/>
      <c r="AA22" s="8"/>
      <c r="AB22" s="8"/>
      <c r="AC22" s="8"/>
      <c r="AD22" s="7"/>
      <c r="AE22" s="7"/>
      <c r="AF22" s="7"/>
      <c r="AG22" s="7"/>
      <c r="AH22" s="44"/>
      <c r="AI22" s="45"/>
      <c r="AJ22" s="45"/>
      <c r="AK22" s="45"/>
      <c r="AL22" s="7"/>
      <c r="AM2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2" s="85"/>
      <c r="AO2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2" s="7"/>
      <c r="AR22" s="29"/>
      <c r="AS22" s="8"/>
      <c r="AT22" s="7"/>
      <c r="AU22" s="8"/>
      <c r="AV22" s="8"/>
      <c r="AW22" s="8"/>
      <c r="AX22" s="8"/>
      <c r="AY2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2" s="15" t="str">
        <f>IF(OR(Table_Question_Sets[[#This Row],[Header]]="Yes",Table_Question_Sets[[#This Row],[Text]]=""),"",IF(OR(Table_Question_Sets[[#This Row],[Text]]="true",Table_Question_Sets[[#This Row],[Text]]="false",ISNUMBER(Table_Question_Sets[[#This Row],[Text]])),Table_Question_Sets[[#This Row],[Text]],""""&amp;Table_Question_Sets[[#This Row],[Text]]&amp;""""))</f>
        <v/>
      </c>
      <c r="BA22" s="15" t="str">
        <f>IF(AND(Table_Question_Sets[[#This Row],[Header]]&lt;&gt;"Yes",Table_Question_Sets[[#This Row],[Property]]&lt;&gt;"",Table_Question_Sets[[#This Row],[Summary Label]]&lt;&gt;""),""""&amp;Table_Question_Sets[[#This Row],[Key]]&amp;""": """&amp;Table_Question_Sets[[#This Row],[Summary Label]]&amp;"""","")</f>
        <v/>
      </c>
      <c r="BB22" s="15">
        <f ca="1">IF(Table_Question_Sets[[#This Row],[Header]]="Yes","",_xlfn.NUMBERVALUE(INDIRECT(SUBSTITUTE(ADDRESS(1,COLUMN(),4),"1","")&amp;ROW()-1))+IF(Table_Question_Sets[[#This Row],[Property]]&lt;&gt;"",1,0))</f>
        <v>1</v>
      </c>
      <c r="BC22" s="15">
        <f ca="1">IF(Table_Question_Sets[[#This Row],[Header]]="Yes","",_xlfn.NUMBERVALUE(INDIRECT(SUBSTITUTE(ADDRESS(1,COLUMN(),4),"1","")&amp;ROW()+1))+IF(Table_Question_Sets[[#This Row],[Property]]&lt;&gt;"",1,0))</f>
        <v>12</v>
      </c>
      <c r="BD22" s="15" t="str">
        <f t="array" aca="1" ref="BD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"templateOptions":{"content":{"heading2":"Purchase Details "}}</v>
      </c>
      <c r="BH2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"purchaseDetailsHeading","type": "content-field","className":"col-xs-12","templateOptions":{"content":{"heading2":"Purchase Details "}},"validators": {"validation": Validators.compose([])}}</v>
      </c>
      <c r="BI22" s="7" t="str">
        <f ca="1" xml:space="preserve">
IF(Table_Question_Sets[[#This Row],[Row]]="Yes","]},{""className"": ""row"",""fieldGroup"": [","")&amp;
Table_Question_Sets[[#This Row],[Config Field]]</f>
        <v>{"key": "purchaseDetailsHeading","type": "content-field","className":"col-xs-12","templateOptions":{"content":{"heading2":"Purchase Details "}},"validators": {"validation": Validators.compose([])}}</v>
      </c>
      <c r="BJ2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2" s="7" t="str">
        <f>IF(AND(Table_Question_Sets[[#This Row],[Header]]="",Table_Question_Sets[[#This Row],[Property]]&lt;&gt;"",Table_Question_Sets[[#This Row],[Field Type]]&lt;&gt;""),
""""&amp;Table_Question_Sets[[#This Row],[Key]]&amp;"""","")</f>
        <v>"purchaseDetailsHeading"</v>
      </c>
      <c r="BM2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"purchaseDetailsHeading","purchasePrice","depositBondAmount","financeApprovalAmount","additionalSourceOfFunds","additionalSourceOfFundsOther","salePrice","propertyMortgage","finalEmailName","finalEmailDestination","workflowCustomerName","workflowCustomerEmail"</v>
      </c>
      <c r="BN22" s="7" t="str">
        <f>IF(AND(Table_Question_Sets[[#This Row],[Header]]&lt;&gt;"Yes",Table_Question_Sets[[#This Row],[Property]]&lt;&gt;"",Table_Question_Sets[[#This Row],[Workflow Role]]&lt;&gt;""),
""""&amp;Table_Question_Sets[[#This Row],[Workflow Role]]&amp;""":"""&amp;Table_Question_Sets[[#This Row],[Key]]&amp;"""","")</f>
        <v/>
      </c>
      <c r="BO22" s="7" t="str">
        <f>IF(AND(Table_Question_Sets[[#This Row],[Header]]&lt;&gt;"Yes",Table_Question_Sets[[#This Row],[Property]]&lt;&gt;"",Table_Question_Sets[[#This Row],[Private]]="Yes"),
""""&amp;Table_Question_Sets[[#This Row],[Key]]&amp;"""","")</f>
        <v/>
      </c>
      <c r="BP22" s="7">
        <f ca="1">IF(Table_Question_Sets[[#This Row],[Header]]="Yes","",_xlfn.NUMBERVALUE(INDIRECT(SUBSTITUTE(ADDRESS(1,COLUMN(),4),"1","")&amp;ROW()+1))+IF(OR(Table_Question_Sets[[#This Row],[Value]]&lt;&gt;"",AND(Table_Question_Sets[[#This Row],[Data Type]]="Repeating",Table_Question_Sets[[#This Row],[Calculation Repeating]]&lt;&gt;"")),1,0))</f>
        <v>0</v>
      </c>
      <c r="BQ22" s="7" t="str">
        <f ca="1" xml:space="preserve">
IF(Table_Question_Sets[[#This Row],[Data Type]]="Repeating",
OFFSET(Table_Repeating_Question_Sets[[#Headers],[Property]],MATCH(Table_Question_Sets[[#This Row],[Property]],Table_Repeating_Question_Sets[Property],0),MATCH("Calculation",Table_Repeating_Question_Sets[#Headers],0)-1,1,1),
"")</f>
        <v/>
      </c>
      <c r="BR2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2" s="7" t="str">
        <f ca="1">IF(ISNUMBER(Table_Question_Sets[[#This Row],[Config Use Row]]),INDEX(Table_Question_Sets[Config Rollup],Table_Question_Sets[[#This Row],[Config Use Row]]),"")</f>
        <v/>
      </c>
      <c r="BU22" s="7" t="str">
        <f ca="1">IF(ISNUMBER(Table_Question_Sets[[#This Row],[Config Use Row]]),INDEX(Table_Question_Sets[Config Keys Nested Rollup],Table_Question_Sets[[#This Row],[Config Use Row]]),"")</f>
        <v/>
      </c>
      <c r="BV22" s="7" t="str">
        <f ca="1">IF(ISNUMBER(Table_Question_Sets[[#This Row],[Config Use Row]]),INDEX(Table_Question_Sets[Calculation Rollup],Table_Question_Sets[[#This Row],[Config Use Row]]),"")</f>
        <v/>
      </c>
    </row>
    <row r="23" spans="2:74" s="12" customFormat="1" ht="21" customHeight="1">
      <c r="B23" s="7" t="s">
        <v>111</v>
      </c>
      <c r="C23" s="84"/>
      <c r="D23" s="7" t="str">
        <f ca="1">IF(Table_Question_Sets[[#This Row],[Header]]="Yes","",
IF(INDIRECT(SUBSTITUTE(ADDRESS(1,COLUMN(),4),"1","")&amp;ROW()-1)="",
INDIRECT(SUBSTITUTE(ADDRESS(1,COLUMN(Table_Question_Sets[[#This Row],[Property]]),4),"1","")&amp;ROW()-1),
INDIRECT(SUBSTITUTE(ADDRESS(1,COLUMN(),4),"1","")&amp;ROW()-1)))</f>
        <v>Purchase Details</v>
      </c>
      <c r="E2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purchasePrice</v>
      </c>
      <c r="F23" s="7" t="str">
        <f>IF(Table_Question_Sets[[#This Row],[Header]]="Yes","",IF(Table_Question_Sets[[#This Row],[Property]]&lt;&gt;"",SUBSTITUTE(Table_Question_Sets[[#This Row],[Property]]," ",""),""))</f>
        <v>PurchasePrice</v>
      </c>
      <c r="G23" s="50"/>
      <c r="H23" s="7" t="s">
        <v>112</v>
      </c>
      <c r="I23" s="7" t="s">
        <v>50</v>
      </c>
      <c r="J23" s="7"/>
      <c r="K23" s="34"/>
      <c r="L23" s="44"/>
      <c r="M23" s="44"/>
      <c r="N23" s="36"/>
      <c r="O23" s="36"/>
      <c r="P23" s="36" t="s">
        <v>91</v>
      </c>
      <c r="Q23" s="36"/>
      <c r="R23" s="36"/>
      <c r="S23" s="29"/>
      <c r="T23" s="7" t="s">
        <v>113</v>
      </c>
      <c r="U23" s="7"/>
      <c r="V23" s="7"/>
      <c r="W23" s="7"/>
      <c r="X23" s="8"/>
      <c r="Y23" s="7"/>
      <c r="Z23" s="7"/>
      <c r="AA23" s="8"/>
      <c r="AB23" s="8"/>
      <c r="AC23" s="8"/>
      <c r="AD23" s="7"/>
      <c r="AE23" s="7"/>
      <c r="AF23" s="7"/>
      <c r="AG23" s="7"/>
      <c r="AH23" s="44"/>
      <c r="AI23" s="45"/>
      <c r="AJ23" s="45"/>
      <c r="AK23" s="45"/>
      <c r="AL23" s="7"/>
      <c r="AM2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3" s="85"/>
      <c r="AO2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3" s="7"/>
      <c r="AR23" s="29"/>
      <c r="AS23" s="8"/>
      <c r="AT23" s="7"/>
      <c r="AU23" s="8"/>
      <c r="AV23" s="8"/>
      <c r="AW23" s="8"/>
      <c r="AX23" s="8"/>
      <c r="AY2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3" s="15" t="str">
        <f>IF(OR(Table_Question_Sets[[#This Row],[Header]]="Yes",Table_Question_Sets[[#This Row],[Text]]=""),"",IF(OR(Table_Question_Sets[[#This Row],[Text]]="true",Table_Question_Sets[[#This Row],[Text]]="false",ISNUMBER(Table_Question_Sets[[#This Row],[Text]])),Table_Question_Sets[[#This Row],[Text]],""""&amp;Table_Question_Sets[[#This Row],[Text]]&amp;""""))</f>
        <v/>
      </c>
      <c r="BA23" s="15" t="str">
        <f>IF(AND(Table_Question_Sets[[#This Row],[Header]]&lt;&gt;"Yes",Table_Question_Sets[[#This Row],[Property]]&lt;&gt;"",Table_Question_Sets[[#This Row],[Summary Label]]&lt;&gt;""),""""&amp;Table_Question_Sets[[#This Row],[Key]]&amp;""": """&amp;Table_Question_Sets[[#This Row],[Summary Label]]&amp;"""","")</f>
        <v/>
      </c>
      <c r="BB23" s="15">
        <f ca="1">IF(Table_Question_Sets[[#This Row],[Header]]="Yes","",_xlfn.NUMBERVALUE(INDIRECT(SUBSTITUTE(ADDRESS(1,COLUMN(),4),"1","")&amp;ROW()-1))+IF(Table_Question_Sets[[#This Row],[Property]]&lt;&gt;"",1,0))</f>
        <v>2</v>
      </c>
      <c r="BC23" s="15">
        <f ca="1">IF(Table_Question_Sets[[#This Row],[Header]]="Yes","",_xlfn.NUMBERVALUE(INDIRECT(SUBSTITUTE(ADDRESS(1,COLUMN(),4),"1","")&amp;ROW()+1))+IF(Table_Question_Sets[[#This Row],[Property]]&lt;&gt;"",1,0))</f>
        <v>11</v>
      </c>
      <c r="BD23" s="15" t="str">
        <f t="array" aca="1" ref="BD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2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"templateOptions":{"label":"Purchase price","formatTextInput":"currency","addonLeft":{"class":"fa fa-usd"}}</v>
      </c>
      <c r="BH2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"purchasePrice","type": "input-field","className":"col-xs-12 col-sm-6","templateOptions":{"label":"Purchase price","formatTextInput":"currency","addonLeft":{"class":"fa fa-usd"}},"validators": {"validation": Validators.compose([ValidationService.isCurrency(), ValidationService.maxDecimals(2)])}}</v>
      </c>
      <c r="BI23" s="7" t="str">
        <f ca="1" xml:space="preserve">
IF(Table_Question_Sets[[#This Row],[Row]]="Yes","]},{""className"": ""row"",""fieldGroup"": [","")&amp;
Table_Question_Sets[[#This Row],[Config Field]]</f>
        <v>{"key": "purchasePrice","type": "input-field","className":"col-xs-12 col-sm-6","templateOptions":{"label":"Purchase price","formatTextInput":"currency","addonLeft":{"class":"fa fa-usd"}},"validators": {"validation": Validators.compose([ValidationService.isCurrency(), ValidationService.maxDecimals(2)])}}</v>
      </c>
      <c r="BJ2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3" s="7" t="str">
        <f>IF(AND(Table_Question_Sets[[#This Row],[Header]]="",Table_Question_Sets[[#This Row],[Property]]&lt;&gt;"",Table_Question_Sets[[#This Row],[Field Type]]&lt;&gt;""),
""""&amp;Table_Question_Sets[[#This Row],[Key]]&amp;"""","")</f>
        <v>"purchasePrice"</v>
      </c>
      <c r="BM2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"purchasePrice","depositBondAmount","financeApprovalAmount","additionalSourceOfFunds","additionalSourceOfFundsOther","salePrice","propertyMortgage","finalEmailName","finalEmailDestination","workflowCustomerName","workflowCustomerEmail"</v>
      </c>
      <c r="BN23" s="7" t="str">
        <f>IF(AND(Table_Question_Sets[[#This Row],[Header]]&lt;&gt;"Yes",Table_Question_Sets[[#This Row],[Property]]&lt;&gt;"",Table_Question_Sets[[#This Row],[Workflow Role]]&lt;&gt;""),
""""&amp;Table_Question_Sets[[#This Row],[Workflow Role]]&amp;""":"""&amp;Table_Question_Sets[[#This Row],[Key]]&amp;"""","")</f>
        <v/>
      </c>
      <c r="BO23" s="7" t="str">
        <f>IF(AND(Table_Question_Sets[[#This Row],[Header]]&lt;&gt;"Yes",Table_Question_Sets[[#This Row],[Property]]&lt;&gt;"",Table_Question_Sets[[#This Row],[Private]]="Yes"),
""""&amp;Table_Question_Sets[[#This Row],[Key]]&amp;"""","")</f>
        <v/>
      </c>
      <c r="BP23" s="7">
        <f ca="1">IF(Table_Question_Sets[[#This Row],[Header]]="Yes","",_xlfn.NUMBERVALUE(INDIRECT(SUBSTITUTE(ADDRESS(1,COLUMN(),4),"1","")&amp;ROW()+1))+IF(OR(Table_Question_Sets[[#This Row],[Value]]&lt;&gt;"",AND(Table_Question_Sets[[#This Row],[Data Type]]="Repeating",Table_Question_Sets[[#This Row],[Calculation Repeating]]&lt;&gt;"")),1,0))</f>
        <v>0</v>
      </c>
      <c r="BQ23" s="7" t="str">
        <f ca="1" xml:space="preserve">
IF(Table_Question_Sets[[#This Row],[Data Type]]="Repeating",
OFFSET(Table_Repeating_Question_Sets[[#Headers],[Property]],MATCH(Table_Question_Sets[[#This Row],[Property]],Table_Repeating_Question_Sets[Property],0),MATCH("Calculation",Table_Repeating_Question_Sets[#Headers],0)-1,1,1),
"")</f>
        <v/>
      </c>
      <c r="BR2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3" s="7" t="str">
        <f ca="1">IF(ISNUMBER(Table_Question_Sets[[#This Row],[Config Use Row]]),INDEX(Table_Question_Sets[Config Rollup],Table_Question_Sets[[#This Row],[Config Use Row]]),"")</f>
        <v/>
      </c>
      <c r="BU23" s="7" t="str">
        <f ca="1">IF(ISNUMBER(Table_Question_Sets[[#This Row],[Config Use Row]]),INDEX(Table_Question_Sets[Config Keys Nested Rollup],Table_Question_Sets[[#This Row],[Config Use Row]]),"")</f>
        <v/>
      </c>
      <c r="BV23" s="7" t="str">
        <f ca="1">IF(ISNUMBER(Table_Question_Sets[[#This Row],[Config Use Row]]),INDEX(Table_Question_Sets[Calculation Rollup],Table_Question_Sets[[#This Row],[Config Use Row]]),"")</f>
        <v/>
      </c>
    </row>
    <row r="24" spans="2:74" s="12" customFormat="1" ht="21" customHeight="1">
      <c r="B24" s="7" t="s">
        <v>114</v>
      </c>
      <c r="C24" s="84"/>
      <c r="D24" s="7" t="str">
        <f ca="1">IF(Table_Question_Sets[[#This Row],[Header]]="Yes","",
IF(INDIRECT(SUBSTITUTE(ADDRESS(1,COLUMN(),4),"1","")&amp;ROW()-1)="",
INDIRECT(SUBSTITUTE(ADDRESS(1,COLUMN(Table_Question_Sets[[#This Row],[Property]]),4),"1","")&amp;ROW()-1),
INDIRECT(SUBSTITUTE(ADDRESS(1,COLUMN(),4),"1","")&amp;ROW()-1)))</f>
        <v>Purchase Details</v>
      </c>
      <c r="E2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depositBondAmount</v>
      </c>
      <c r="F24" s="7" t="str">
        <f>IF(Table_Question_Sets[[#This Row],[Header]]="Yes","",IF(Table_Question_Sets[[#This Row],[Property]]&lt;&gt;"",SUBSTITUTE(Table_Question_Sets[[#This Row],[Property]]," ",""),""))</f>
        <v>DepositBondAmount</v>
      </c>
      <c r="G24" s="50"/>
      <c r="H24" s="7" t="s">
        <v>112</v>
      </c>
      <c r="I24" s="7" t="s">
        <v>50</v>
      </c>
      <c r="J24" s="7"/>
      <c r="K24" s="34"/>
      <c r="L24" s="44"/>
      <c r="M24" s="44"/>
      <c r="N24" s="36"/>
      <c r="O24" s="36"/>
      <c r="P24" s="36" t="s">
        <v>91</v>
      </c>
      <c r="Q24" s="36"/>
      <c r="R24" s="36"/>
      <c r="S24" s="29"/>
      <c r="T24" s="7" t="s">
        <v>115</v>
      </c>
      <c r="U24" s="7"/>
      <c r="V24" s="7"/>
      <c r="W24" s="7" t="s">
        <v>116</v>
      </c>
      <c r="X24" s="8"/>
      <c r="Y24" s="7"/>
      <c r="Z24" s="7"/>
      <c r="AA24" s="8"/>
      <c r="AB24" s="8"/>
      <c r="AC24" s="8"/>
      <c r="AD24" s="7"/>
      <c r="AE24" s="7"/>
      <c r="AF24" s="7"/>
      <c r="AG24" s="7"/>
      <c r="AH24" s="44"/>
      <c r="AI24" s="45"/>
      <c r="AJ24" s="45"/>
      <c r="AK24" s="45"/>
      <c r="AL24" s="7"/>
      <c r="AM24"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4" s="85"/>
      <c r="AO2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4" s="7"/>
      <c r="AR24" s="29"/>
      <c r="AS24" s="8"/>
      <c r="AT24" s="7"/>
      <c r="AU24" s="8"/>
      <c r="AV24" s="8"/>
      <c r="AW24" s="8"/>
      <c r="AX24" s="8"/>
      <c r="AY2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4" s="15" t="str">
        <f>IF(OR(Table_Question_Sets[[#This Row],[Header]]="Yes",Table_Question_Sets[[#This Row],[Text]]=""),"",IF(OR(Table_Question_Sets[[#This Row],[Text]]="true",Table_Question_Sets[[#This Row],[Text]]="false",ISNUMBER(Table_Question_Sets[[#This Row],[Text]])),Table_Question_Sets[[#This Row],[Text]],""""&amp;Table_Question_Sets[[#This Row],[Text]]&amp;""""))</f>
        <v/>
      </c>
      <c r="BA24" s="15" t="str">
        <f>IF(AND(Table_Question_Sets[[#This Row],[Header]]&lt;&gt;"Yes",Table_Question_Sets[[#This Row],[Property]]&lt;&gt;"",Table_Question_Sets[[#This Row],[Summary Label]]&lt;&gt;""),""""&amp;Table_Question_Sets[[#This Row],[Key]]&amp;""": """&amp;Table_Question_Sets[[#This Row],[Summary Label]]&amp;"""","")</f>
        <v/>
      </c>
      <c r="BB24" s="15">
        <f ca="1">IF(Table_Question_Sets[[#This Row],[Header]]="Yes","",_xlfn.NUMBERVALUE(INDIRECT(SUBSTITUTE(ADDRESS(1,COLUMN(),4),"1","")&amp;ROW()-1))+IF(Table_Question_Sets[[#This Row],[Property]]&lt;&gt;"",1,0))</f>
        <v>3</v>
      </c>
      <c r="BC24" s="15">
        <f ca="1">IF(Table_Question_Sets[[#This Row],[Header]]="Yes","",_xlfn.NUMBERVALUE(INDIRECT(SUBSTITUTE(ADDRESS(1,COLUMN(),4),"1","")&amp;ROW()+1))+IF(Table_Question_Sets[[#This Row],[Property]]&lt;&gt;"",1,0))</f>
        <v>10</v>
      </c>
      <c r="BD24" s="15" t="str">
        <f t="array" aca="1" ref="BD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 ValidationService.customExpression('fieldValue == \'\' || (number(fieldValue) &lt;= (number(purchasePrice) * 0.1))','The maximum deposit bond amoount can only be 10% of the purchase price.')])}</v>
      </c>
      <c r="BF2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"templateOptions":{"label":"Deposit bond amount","formatTextInput":"currency","addonLeft":{"class":"fa fa-usd"}}</v>
      </c>
      <c r="BH2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v>
      </c>
      <c r="BI24" s="7" t="str">
        <f ca="1" xml:space="preserve">
IF(Table_Question_Sets[[#This Row],[Row]]="Yes","]},{""className"": ""row"",""fieldGroup"": [","")&amp;
Table_Question_Sets[[#This Row],[Config Field]]</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v>
      </c>
      <c r="BJ2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4" s="7" t="str">
        <f>IF(AND(Table_Question_Sets[[#This Row],[Header]]="",Table_Question_Sets[[#This Row],[Property]]&lt;&gt;"",Table_Question_Sets[[#This Row],[Field Type]]&lt;&gt;""),
""""&amp;Table_Question_Sets[[#This Row],[Key]]&amp;"""","")</f>
        <v>"depositBondAmount"</v>
      </c>
      <c r="BM2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"depositBondAmount","financeApprovalAmount","additionalSourceOfFunds","additionalSourceOfFundsOther","salePrice","propertyMortgage","finalEmailName","finalEmailDestination","workflowCustomerName","workflowCustomerEmail"</v>
      </c>
      <c r="BN24" s="7" t="str">
        <f>IF(AND(Table_Question_Sets[[#This Row],[Header]]&lt;&gt;"Yes",Table_Question_Sets[[#This Row],[Property]]&lt;&gt;"",Table_Question_Sets[[#This Row],[Workflow Role]]&lt;&gt;""),
""""&amp;Table_Question_Sets[[#This Row],[Workflow Role]]&amp;""":"""&amp;Table_Question_Sets[[#This Row],[Key]]&amp;"""","")</f>
        <v/>
      </c>
      <c r="BO24" s="7" t="str">
        <f>IF(AND(Table_Question_Sets[[#This Row],[Header]]&lt;&gt;"Yes",Table_Question_Sets[[#This Row],[Property]]&lt;&gt;"",Table_Question_Sets[[#This Row],[Private]]="Yes"),
""""&amp;Table_Question_Sets[[#This Row],[Key]]&amp;"""","")</f>
        <v/>
      </c>
      <c r="BP24" s="7">
        <f ca="1">IF(Table_Question_Sets[[#This Row],[Header]]="Yes","",_xlfn.NUMBERVALUE(INDIRECT(SUBSTITUTE(ADDRESS(1,COLUMN(),4),"1","")&amp;ROW()+1))+IF(OR(Table_Question_Sets[[#This Row],[Value]]&lt;&gt;"",AND(Table_Question_Sets[[#This Row],[Data Type]]="Repeating",Table_Question_Sets[[#This Row],[Calculation Repeating]]&lt;&gt;"")),1,0))</f>
        <v>0</v>
      </c>
      <c r="BQ24" s="7" t="str">
        <f ca="1" xml:space="preserve">
IF(Table_Question_Sets[[#This Row],[Data Type]]="Repeating",
OFFSET(Table_Repeating_Question_Sets[[#Headers],[Property]],MATCH(Table_Question_Sets[[#This Row],[Property]],Table_Repeating_Question_Sets[Property],0),MATCH("Calculation",Table_Repeating_Question_Sets[#Headers],0)-1,1,1),
"")</f>
        <v/>
      </c>
      <c r="BR2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4" s="7" t="str">
        <f ca="1">IF(ISNUMBER(Table_Question_Sets[[#This Row],[Config Use Row]]),INDEX(Table_Question_Sets[Config Rollup],Table_Question_Sets[[#This Row],[Config Use Row]]),"")</f>
        <v/>
      </c>
      <c r="BU24" s="7" t="str">
        <f ca="1">IF(ISNUMBER(Table_Question_Sets[[#This Row],[Config Use Row]]),INDEX(Table_Question_Sets[Config Keys Nested Rollup],Table_Question_Sets[[#This Row],[Config Use Row]]),"")</f>
        <v/>
      </c>
      <c r="BV24" s="7" t="str">
        <f ca="1">IF(ISNUMBER(Table_Question_Sets[[#This Row],[Config Use Row]]),INDEX(Table_Question_Sets[Calculation Rollup],Table_Question_Sets[[#This Row],[Config Use Row]]),"")</f>
        <v/>
      </c>
    </row>
    <row r="25" spans="2:74" s="12" customFormat="1" ht="21" customHeight="1">
      <c r="B25" s="7" t="s">
        <v>117</v>
      </c>
      <c r="C25" s="84"/>
      <c r="D25" s="7" t="str">
        <f ca="1">IF(Table_Question_Sets[[#This Row],[Header]]="Yes","",
IF(INDIRECT(SUBSTITUTE(ADDRESS(1,COLUMN(),4),"1","")&amp;ROW()-1)="",
INDIRECT(SUBSTITUTE(ADDRESS(1,COLUMN(Table_Question_Sets[[#This Row],[Property]]),4),"1","")&amp;ROW()-1),
INDIRECT(SUBSTITUTE(ADDRESS(1,COLUMN(),4),"1","")&amp;ROW()-1)))</f>
        <v>Purchase Details</v>
      </c>
      <c r="E2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financeApprovalAmount</v>
      </c>
      <c r="F25" s="7" t="str">
        <f>IF(Table_Question_Sets[[#This Row],[Header]]="Yes","",IF(Table_Question_Sets[[#This Row],[Property]]&lt;&gt;"",SUBSTITUTE(Table_Question_Sets[[#This Row],[Property]]," ",""),""))</f>
        <v>FinanceApprovalAmount</v>
      </c>
      <c r="G25" s="50"/>
      <c r="H25" s="7" t="s">
        <v>112</v>
      </c>
      <c r="I25" s="7" t="s">
        <v>50</v>
      </c>
      <c r="J25" s="7"/>
      <c r="K25" s="34"/>
      <c r="L25" s="44"/>
      <c r="M25" s="44"/>
      <c r="N25" s="36"/>
      <c r="O25" s="36"/>
      <c r="P25" s="36" t="s">
        <v>91</v>
      </c>
      <c r="Q25" s="36"/>
      <c r="R25" s="36"/>
      <c r="S25" s="29"/>
      <c r="T25" s="7" t="s">
        <v>118</v>
      </c>
      <c r="U25" s="7"/>
      <c r="V25" s="7"/>
      <c r="W25" s="7"/>
      <c r="X25" s="8"/>
      <c r="Y25" s="7"/>
      <c r="Z25" s="7"/>
      <c r="AA25" s="8"/>
      <c r="AB25" s="8"/>
      <c r="AC25" s="8"/>
      <c r="AD25" s="7"/>
      <c r="AE25" s="7"/>
      <c r="AF25" s="7"/>
      <c r="AG25" s="7"/>
      <c r="AH25" s="44" t="s">
        <v>119</v>
      </c>
      <c r="AI25" s="45"/>
      <c r="AJ25" s="45"/>
      <c r="AK25" s="45"/>
      <c r="AL25" s="7"/>
      <c r="AM2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5" s="85"/>
      <c r="AO2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5" s="7"/>
      <c r="AR25" s="29"/>
      <c r="AS25" s="8"/>
      <c r="AT25" s="7"/>
      <c r="AU25" s="8"/>
      <c r="AV25" s="8"/>
      <c r="AW25" s="8"/>
      <c r="AX25" s="8"/>
      <c r="AY2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5" s="15" t="str">
        <f>IF(OR(Table_Question_Sets[[#This Row],[Header]]="Yes",Table_Question_Sets[[#This Row],[Text]]=""),"",IF(OR(Table_Question_Sets[[#This Row],[Text]]="true",Table_Question_Sets[[#This Row],[Text]]="false",ISNUMBER(Table_Question_Sets[[#This Row],[Text]])),Table_Question_Sets[[#This Row],[Text]],""""&amp;Table_Question_Sets[[#This Row],[Text]]&amp;""""))</f>
        <v/>
      </c>
      <c r="BA25" s="15" t="str">
        <f>IF(AND(Table_Question_Sets[[#This Row],[Header]]&lt;&gt;"Yes",Table_Question_Sets[[#This Row],[Property]]&lt;&gt;"",Table_Question_Sets[[#This Row],[Summary Label]]&lt;&gt;""),""""&amp;Table_Question_Sets[[#This Row],[Key]]&amp;""": """&amp;Table_Question_Sets[[#This Row],[Summary Label]]&amp;"""","")</f>
        <v/>
      </c>
      <c r="BB25" s="15">
        <f ca="1">IF(Table_Question_Sets[[#This Row],[Header]]="Yes","",_xlfn.NUMBERVALUE(INDIRECT(SUBSTITUTE(ADDRESS(1,COLUMN(),4),"1","")&amp;ROW()-1))+IF(Table_Question_Sets[[#This Row],[Property]]&lt;&gt;"",1,0))</f>
        <v>4</v>
      </c>
      <c r="BC25" s="15">
        <f ca="1">IF(Table_Question_Sets[[#This Row],[Header]]="Yes","",_xlfn.NUMBERVALUE(INDIRECT(SUBSTITUTE(ADDRESS(1,COLUMN(),4),"1","")&amp;ROW()+1))+IF(Table_Question_Sets[[#This Row],[Property]]&lt;&gt;"",1,0))</f>
        <v>9</v>
      </c>
      <c r="BD25" s="15" t="str">
        <f t="array" aca="1" ref="BD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2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"templateOptions":{"defaultValue":"0","label":"Finance approval amount","formatTextInput":"currency","addonLeft":{"class":"fa fa-usd"}}</v>
      </c>
      <c r="BH2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"financeApprovalAmount","type": "input-field","className":"col-xs-12 col-sm-6","templateOptions":{"defaultValue":"0","label":"Finance approval amount","formatTextInput":"currency","addonLeft":{"class":"fa fa-usd"}},"validators": {"validation": Validators.compose([ValidationService.isCurrency(), ValidationService.maxDecimals(2)])}}</v>
      </c>
      <c r="BI25" s="7" t="str">
        <f ca="1" xml:space="preserve">
IF(Table_Question_Sets[[#This Row],[Row]]="Yes","]},{""className"": ""row"",""fieldGroup"": [","")&amp;
Table_Question_Sets[[#This Row],[Config Field]]</f>
        <v>{"key": "financeApprovalAmount","type": "input-field","className":"col-xs-12 col-sm-6","templateOptions":{"defaultValue":"0","label":"Finance approval amount","formatTextInput":"currency","addonLeft":{"class":"fa fa-usd"}},"validators": {"validation": Validators.compose([ValidationService.isCurrency(), ValidationService.maxDecimals(2)])}}</v>
      </c>
      <c r="BJ2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5" s="7" t="str">
        <f>IF(AND(Table_Question_Sets[[#This Row],[Header]]="",Table_Question_Sets[[#This Row],[Property]]&lt;&gt;"",Table_Question_Sets[[#This Row],[Field Type]]&lt;&gt;""),
""""&amp;Table_Question_Sets[[#This Row],[Key]]&amp;"""","")</f>
        <v>"financeApprovalAmount"</v>
      </c>
      <c r="BM2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"financeApprovalAmount","additionalSourceOfFunds","additionalSourceOfFundsOther","salePrice","propertyMortgage","finalEmailName","finalEmailDestination","workflowCustomerName","workflowCustomerEmail"</v>
      </c>
      <c r="BN25" s="7" t="str">
        <f>IF(AND(Table_Question_Sets[[#This Row],[Header]]&lt;&gt;"Yes",Table_Question_Sets[[#This Row],[Property]]&lt;&gt;"",Table_Question_Sets[[#This Row],[Workflow Role]]&lt;&gt;""),
""""&amp;Table_Question_Sets[[#This Row],[Workflow Role]]&amp;""":"""&amp;Table_Question_Sets[[#This Row],[Key]]&amp;"""","")</f>
        <v/>
      </c>
      <c r="BO25" s="7" t="str">
        <f>IF(AND(Table_Question_Sets[[#This Row],[Header]]&lt;&gt;"Yes",Table_Question_Sets[[#This Row],[Property]]&lt;&gt;"",Table_Question_Sets[[#This Row],[Private]]="Yes"),
""""&amp;Table_Question_Sets[[#This Row],[Key]]&amp;"""","")</f>
        <v/>
      </c>
      <c r="BP25" s="7">
        <f ca="1">IF(Table_Question_Sets[[#This Row],[Header]]="Yes","",_xlfn.NUMBERVALUE(INDIRECT(SUBSTITUTE(ADDRESS(1,COLUMN(),4),"1","")&amp;ROW()+1))+IF(OR(Table_Question_Sets[[#This Row],[Value]]&lt;&gt;"",AND(Table_Question_Sets[[#This Row],[Data Type]]="Repeating",Table_Question_Sets[[#This Row],[Calculation Repeating]]&lt;&gt;"")),1,0))</f>
        <v>0</v>
      </c>
      <c r="BQ25" s="7" t="str">
        <f ca="1" xml:space="preserve">
IF(Table_Question_Sets[[#This Row],[Data Type]]="Repeating",
OFFSET(Table_Repeating_Question_Sets[[#Headers],[Property]],MATCH(Table_Question_Sets[[#This Row],[Property]],Table_Repeating_Question_Sets[Property],0),MATCH("Calculation",Table_Repeating_Question_Sets[#Headers],0)-1,1,1),
"")</f>
        <v/>
      </c>
      <c r="BR2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5" s="7" t="str">
        <f ca="1">IF(ISNUMBER(Table_Question_Sets[[#This Row],[Config Use Row]]),INDEX(Table_Question_Sets[Config Rollup],Table_Question_Sets[[#This Row],[Config Use Row]]),"")</f>
        <v/>
      </c>
      <c r="BU25" s="7" t="str">
        <f ca="1">IF(ISNUMBER(Table_Question_Sets[[#This Row],[Config Use Row]]),INDEX(Table_Question_Sets[Config Keys Nested Rollup],Table_Question_Sets[[#This Row],[Config Use Row]]),"")</f>
        <v/>
      </c>
      <c r="BV25" s="7" t="str">
        <f ca="1">IF(ISNUMBER(Table_Question_Sets[[#This Row],[Config Use Row]]),INDEX(Table_Question_Sets[Calculation Rollup],Table_Question_Sets[[#This Row],[Config Use Row]]),"")</f>
        <v/>
      </c>
    </row>
    <row r="26" spans="2:74" s="12" customFormat="1" ht="21" customHeight="1">
      <c r="B26" s="7" t="s">
        <v>120</v>
      </c>
      <c r="C26" s="84"/>
      <c r="D26" s="7" t="str">
        <f ca="1">IF(Table_Question_Sets[[#This Row],[Header]]="Yes","",
IF(INDIRECT(SUBSTITUTE(ADDRESS(1,COLUMN(),4),"1","")&amp;ROW()-1)="",
INDIRECT(SUBSTITUTE(ADDRESS(1,COLUMN(Table_Question_Sets[[#This Row],[Property]]),4),"1","")&amp;ROW()-1),
INDIRECT(SUBSTITUTE(ADDRESS(1,COLUMN(),4),"1","")&amp;ROW()-1)))</f>
        <v>Purchase Details</v>
      </c>
      <c r="E2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v>
      </c>
      <c r="F26" s="7" t="str">
        <f>IF(Table_Question_Sets[[#This Row],[Header]]="Yes","",IF(Table_Question_Sets[[#This Row],[Property]]&lt;&gt;"",SUBSTITUTE(Table_Question_Sets[[#This Row],[Property]]," ",""),""))</f>
        <v>AdditionalSourceOfFunds</v>
      </c>
      <c r="G26" s="50"/>
      <c r="H26" s="7" t="s">
        <v>50</v>
      </c>
      <c r="I26" s="7" t="s">
        <v>121</v>
      </c>
      <c r="J26" s="7" t="s">
        <v>122</v>
      </c>
      <c r="K26" s="34"/>
      <c r="L26" s="44"/>
      <c r="M26" s="44"/>
      <c r="N26" s="36"/>
      <c r="O26" s="36"/>
      <c r="P26" s="36" t="s">
        <v>91</v>
      </c>
      <c r="Q26" s="36"/>
      <c r="R26" s="36"/>
      <c r="S26" s="29"/>
      <c r="T26" s="7" t="s">
        <v>123</v>
      </c>
      <c r="U26" s="7"/>
      <c r="V26" s="7"/>
      <c r="W26" s="7"/>
      <c r="X26" s="8"/>
      <c r="Y26" s="7"/>
      <c r="Z26" s="7"/>
      <c r="AA26" s="8"/>
      <c r="AB26" s="8"/>
      <c r="AC26" s="8"/>
      <c r="AD26" s="79" t="s">
        <v>124</v>
      </c>
      <c r="AE26" s="7"/>
      <c r="AF26" s="7"/>
      <c r="AG26" s="7"/>
      <c r="AH26" s="44"/>
      <c r="AI26" s="45"/>
      <c r="AJ26" s="45"/>
      <c r="AK26" s="45"/>
      <c r="AL26" s="7"/>
      <c r="AM26"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6" s="85"/>
      <c r="AO2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6" s="7"/>
      <c r="AR26" s="29"/>
      <c r="AS26" s="8"/>
      <c r="AT26" s="7"/>
      <c r="AU26" s="8"/>
      <c r="AV26" s="8"/>
      <c r="AW26" s="8"/>
      <c r="AX26" s="8"/>
      <c r="AY2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6" s="15" t="str">
        <f>IF(OR(Table_Question_Sets[[#This Row],[Header]]="Yes",Table_Question_Sets[[#This Row],[Text]]=""),"",IF(OR(Table_Question_Sets[[#This Row],[Text]]="true",Table_Question_Sets[[#This Row],[Text]]="false",ISNUMBER(Table_Question_Sets[[#This Row],[Text]])),Table_Question_Sets[[#This Row],[Text]],""""&amp;Table_Question_Sets[[#This Row],[Text]]&amp;""""))</f>
        <v/>
      </c>
      <c r="BA26" s="15" t="str">
        <f>IF(AND(Table_Question_Sets[[#This Row],[Header]]&lt;&gt;"Yes",Table_Question_Sets[[#This Row],[Property]]&lt;&gt;"",Table_Question_Sets[[#This Row],[Summary Label]]&lt;&gt;""),""""&amp;Table_Question_Sets[[#This Row],[Key]]&amp;""": """&amp;Table_Question_Sets[[#This Row],[Summary Label]]&amp;"""","")</f>
        <v/>
      </c>
      <c r="BB26" s="15">
        <f ca="1">IF(Table_Question_Sets[[#This Row],[Header]]="Yes","",_xlfn.NUMBERVALUE(INDIRECT(SUBSTITUTE(ADDRESS(1,COLUMN(),4),"1","")&amp;ROW()-1))+IF(Table_Question_Sets[[#This Row],[Property]]&lt;&gt;"",1,0))</f>
        <v>5</v>
      </c>
      <c r="BC26" s="15">
        <f ca="1">IF(Table_Question_Sets[[#This Row],[Header]]="Yes","",_xlfn.NUMBERVALUE(INDIRECT(SUBSTITUTE(ADDRESS(1,COLUMN(),4),"1","")&amp;ROW()+1))+IF(Table_Question_Sets[[#This Row],[Property]]&lt;&gt;"",1,0))</f>
        <v>8</v>
      </c>
      <c r="BD26" s="15" t="str">
        <f t="array" aca="1" ref="BD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{"label":"Gift","value":"Gift"},{"label":"Sale of property","value":"Sale of property"},{"label":"Court Order","value":"Court Order"},{"label":"Other","value":"Other"}</v>
      </c>
      <c r="BE2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"templateOptions":{"options":[{"label":"Gift","value":"Gift"},{"label":"Sale of property","value":"Sale of property"},{"label":"Court Order","value":"Court Order"},{"label":"Other","value":"Other"}],"label":"Additional source of funds?","placeholder":"-- Select --"}</v>
      </c>
      <c r="BH2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v>
      </c>
      <c r="BI26" s="7" t="str">
        <f ca="1" xml:space="preserve">
IF(Table_Question_Sets[[#This Row],[Row]]="Yes","]},{""className"": ""row"",""fieldGroup"": [","")&amp;
Table_Question_Sets[[#This Row],[Config Field]]</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v>
      </c>
      <c r="BJ2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6" s="7" t="str">
        <f>IF(AND(Table_Question_Sets[[#This Row],[Header]]="",Table_Question_Sets[[#This Row],[Property]]&lt;&gt;"",Table_Question_Sets[[#This Row],[Field Type]]&lt;&gt;""),
""""&amp;Table_Question_Sets[[#This Row],[Key]]&amp;"""","")</f>
        <v>"additionalSourceOfFunds"</v>
      </c>
      <c r="BM2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"additionalSourceOfFunds","additionalSourceOfFundsOther","salePrice","propertyMortgage","finalEmailName","finalEmailDestination","workflowCustomerName","workflowCustomerEmail"</v>
      </c>
      <c r="BN26" s="7" t="str">
        <f>IF(AND(Table_Question_Sets[[#This Row],[Header]]&lt;&gt;"Yes",Table_Question_Sets[[#This Row],[Property]]&lt;&gt;"",Table_Question_Sets[[#This Row],[Workflow Role]]&lt;&gt;""),
""""&amp;Table_Question_Sets[[#This Row],[Workflow Role]]&amp;""":"""&amp;Table_Question_Sets[[#This Row],[Key]]&amp;"""","")</f>
        <v/>
      </c>
      <c r="BO26" s="7" t="str">
        <f>IF(AND(Table_Question_Sets[[#This Row],[Header]]&lt;&gt;"Yes",Table_Question_Sets[[#This Row],[Property]]&lt;&gt;"",Table_Question_Sets[[#This Row],[Private]]="Yes"),
""""&amp;Table_Question_Sets[[#This Row],[Key]]&amp;"""","")</f>
        <v/>
      </c>
      <c r="BP26" s="7">
        <f ca="1">IF(Table_Question_Sets[[#This Row],[Header]]="Yes","",_xlfn.NUMBERVALUE(INDIRECT(SUBSTITUTE(ADDRESS(1,COLUMN(),4),"1","")&amp;ROW()+1))+IF(OR(Table_Question_Sets[[#This Row],[Value]]&lt;&gt;"",AND(Table_Question_Sets[[#This Row],[Data Type]]="Repeating",Table_Question_Sets[[#This Row],[Calculation Repeating]]&lt;&gt;"")),1,0))</f>
        <v>0</v>
      </c>
      <c r="BQ26" s="7" t="str">
        <f ca="1" xml:space="preserve">
IF(Table_Question_Sets[[#This Row],[Data Type]]="Repeating",
OFFSET(Table_Repeating_Question_Sets[[#Headers],[Property]],MATCH(Table_Question_Sets[[#This Row],[Property]],Table_Repeating_Question_Sets[Property],0),MATCH("Calculation",Table_Repeating_Question_Sets[#Headers],0)-1,1,1),
"")</f>
        <v/>
      </c>
      <c r="BR2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6" s="7" t="str">
        <f ca="1">IF(ISNUMBER(Table_Question_Sets[[#This Row],[Config Use Row]]),INDEX(Table_Question_Sets[Config Rollup],Table_Question_Sets[[#This Row],[Config Use Row]]),"")</f>
        <v/>
      </c>
      <c r="BU26" s="7" t="str">
        <f ca="1">IF(ISNUMBER(Table_Question_Sets[[#This Row],[Config Use Row]]),INDEX(Table_Question_Sets[Config Keys Nested Rollup],Table_Question_Sets[[#This Row],[Config Use Row]]),"")</f>
        <v/>
      </c>
      <c r="BV26" s="7" t="str">
        <f ca="1">IF(ISNUMBER(Table_Question_Sets[[#This Row],[Config Use Row]]),INDEX(Table_Question_Sets[Calculation Rollup],Table_Question_Sets[[#This Row],[Config Use Row]]),"")</f>
        <v/>
      </c>
    </row>
    <row r="27" spans="2:74" s="12" customFormat="1" ht="21" customHeight="1">
      <c r="B27" s="7" t="s">
        <v>125</v>
      </c>
      <c r="C27" s="84"/>
      <c r="D27" s="7" t="str">
        <f ca="1">IF(Table_Question_Sets[[#This Row],[Header]]="Yes","",
IF(INDIRECT(SUBSTITUTE(ADDRESS(1,COLUMN(),4),"1","")&amp;ROW()-1)="",
INDIRECT(SUBSTITUTE(ADDRESS(1,COLUMN(Table_Question_Sets[[#This Row],[Property]]),4),"1","")&amp;ROW()-1),
INDIRECT(SUBSTITUTE(ADDRESS(1,COLUMN(),4),"1","")&amp;ROW()-1)))</f>
        <v>Purchase Details</v>
      </c>
      <c r="E2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additionalSourceOfFundsOther</v>
      </c>
      <c r="F27" s="7" t="str">
        <f>IF(Table_Question_Sets[[#This Row],[Header]]="Yes","",IF(Table_Question_Sets[[#This Row],[Property]]&lt;&gt;"",SUBSTITUTE(Table_Question_Sets[[#This Row],[Property]]," ",""),""))</f>
        <v>AdditionalSourceOfFundsOther</v>
      </c>
      <c r="G27" s="50"/>
      <c r="H27" s="7" t="s">
        <v>50</v>
      </c>
      <c r="I27" s="7" t="s">
        <v>126</v>
      </c>
      <c r="J27" s="7"/>
      <c r="K27" s="34"/>
      <c r="L27" s="44"/>
      <c r="M27" s="44"/>
      <c r="N27" s="36"/>
      <c r="O27" s="36"/>
      <c r="P27" s="36" t="s">
        <v>102</v>
      </c>
      <c r="Q27" s="36"/>
      <c r="R27" s="36"/>
      <c r="S27" s="29"/>
      <c r="T27" s="7" t="s">
        <v>127</v>
      </c>
      <c r="U27" s="7" t="s">
        <v>128</v>
      </c>
      <c r="V27" s="7" t="s">
        <v>129</v>
      </c>
      <c r="W27" s="7"/>
      <c r="X27" s="8"/>
      <c r="Y27" s="7"/>
      <c r="Z27" s="7"/>
      <c r="AA27" s="8"/>
      <c r="AB27" s="8"/>
      <c r="AC27" s="8"/>
      <c r="AD27" s="7"/>
      <c r="AE27" s="7"/>
      <c r="AF27" s="7"/>
      <c r="AG27" s="7"/>
      <c r="AH27" s="44"/>
      <c r="AI27" s="45"/>
      <c r="AJ27" s="45"/>
      <c r="AK27" s="45"/>
      <c r="AL27" s="7"/>
      <c r="AM2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7" s="85"/>
      <c r="AO2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7" s="7"/>
      <c r="AR27" s="29"/>
      <c r="AS27" s="8"/>
      <c r="AT27" s="7"/>
      <c r="AU27" s="8"/>
      <c r="AV27" s="8"/>
      <c r="AW27" s="8"/>
      <c r="AX27" s="8"/>
      <c r="AY2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7" s="15" t="str">
        <f>IF(OR(Table_Question_Sets[[#This Row],[Header]]="Yes",Table_Question_Sets[[#This Row],[Text]]=""),"",IF(OR(Table_Question_Sets[[#This Row],[Text]]="true",Table_Question_Sets[[#This Row],[Text]]="false",ISNUMBER(Table_Question_Sets[[#This Row],[Text]])),Table_Question_Sets[[#This Row],[Text]],""""&amp;Table_Question_Sets[[#This Row],[Text]]&amp;""""))</f>
        <v/>
      </c>
      <c r="BA27" s="15" t="str">
        <f>IF(AND(Table_Question_Sets[[#This Row],[Header]]&lt;&gt;"Yes",Table_Question_Sets[[#This Row],[Property]]&lt;&gt;"",Table_Question_Sets[[#This Row],[Summary Label]]&lt;&gt;""),""""&amp;Table_Question_Sets[[#This Row],[Key]]&amp;""": """&amp;Table_Question_Sets[[#This Row],[Summary Label]]&amp;"""","")</f>
        <v/>
      </c>
      <c r="BB27" s="15">
        <f ca="1">IF(Table_Question_Sets[[#This Row],[Header]]="Yes","",_xlfn.NUMBERVALUE(INDIRECT(SUBSTITUTE(ADDRESS(1,COLUMN(),4),"1","")&amp;ROW()-1))+IF(Table_Question_Sets[[#This Row],[Property]]&lt;&gt;"",1,0))</f>
        <v>6</v>
      </c>
      <c r="BC27" s="15">
        <f ca="1">IF(Table_Question_Sets[[#This Row],[Header]]="Yes","",_xlfn.NUMBERVALUE(INDIRECT(SUBSTITUTE(ADDRESS(1,COLUMN(),4),"1","")&amp;ROW()+1))+IF(Table_Question_Sets[[#This Row],[Property]]&lt;&gt;"",1,0))</f>
        <v>7</v>
      </c>
      <c r="BD27" s="15" t="str">
        <f t="array" aca="1" ref="BD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"templateOptions":{"label":"Comments","question":"Please specify additional source of funds","hideCondition":"additionalSourceOfFunds != 'Other'"}</v>
      </c>
      <c r="BH2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"additionalSourceOfFundsOther","type": "textarea-field","className":"col-xs-12 col-sm-12","templateOptions":{"label":"Comments","question":"Please specify additional source of funds","hideCondition":"additionalSourceOfFunds != 'Other'"},"validators": {"validation": Validators.compose([])}}</v>
      </c>
      <c r="BI27" s="7" t="str">
        <f ca="1" xml:space="preserve">
IF(Table_Question_Sets[[#This Row],[Row]]="Yes","]},{""className"": ""row"",""fieldGroup"": [","")&amp;
Table_Question_Sets[[#This Row],[Config Field]]</f>
        <v>{"key": "additionalSourceOfFundsOther","type": "textarea-field","className":"col-xs-12 col-sm-12","templateOptions":{"label":"Comments","question":"Please specify additional source of funds","hideCondition":"additionalSourceOfFunds != 'Other'"},"validators": {"validation": Validators.compose([])}}</v>
      </c>
      <c r="BJ2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7" s="7" t="str">
        <f>IF(AND(Table_Question_Sets[[#This Row],[Header]]="",Table_Question_Sets[[#This Row],[Property]]&lt;&gt;"",Table_Question_Sets[[#This Row],[Field Type]]&lt;&gt;""),
""""&amp;Table_Question_Sets[[#This Row],[Key]]&amp;"""","")</f>
        <v>"additionalSourceOfFundsOther"</v>
      </c>
      <c r="BM2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"additionalSourceOfFundsOther","salePrice","propertyMortgage","finalEmailName","finalEmailDestination","workflowCustomerName","workflowCustomerEmail"</v>
      </c>
      <c r="BN27" s="7" t="str">
        <f>IF(AND(Table_Question_Sets[[#This Row],[Header]]&lt;&gt;"Yes",Table_Question_Sets[[#This Row],[Property]]&lt;&gt;"",Table_Question_Sets[[#This Row],[Workflow Role]]&lt;&gt;""),
""""&amp;Table_Question_Sets[[#This Row],[Workflow Role]]&amp;""":"""&amp;Table_Question_Sets[[#This Row],[Key]]&amp;"""","")</f>
        <v/>
      </c>
      <c r="BO27" s="7" t="str">
        <f>IF(AND(Table_Question_Sets[[#This Row],[Header]]&lt;&gt;"Yes",Table_Question_Sets[[#This Row],[Property]]&lt;&gt;"",Table_Question_Sets[[#This Row],[Private]]="Yes"),
""""&amp;Table_Question_Sets[[#This Row],[Key]]&amp;"""","")</f>
        <v/>
      </c>
      <c r="BP27" s="7">
        <f ca="1">IF(Table_Question_Sets[[#This Row],[Header]]="Yes","",_xlfn.NUMBERVALUE(INDIRECT(SUBSTITUTE(ADDRESS(1,COLUMN(),4),"1","")&amp;ROW()+1))+IF(OR(Table_Question_Sets[[#This Row],[Value]]&lt;&gt;"",AND(Table_Question_Sets[[#This Row],[Data Type]]="Repeating",Table_Question_Sets[[#This Row],[Calculation Repeating]]&lt;&gt;"")),1,0))</f>
        <v>0</v>
      </c>
      <c r="BQ27" s="7" t="str">
        <f ca="1" xml:space="preserve">
IF(Table_Question_Sets[[#This Row],[Data Type]]="Repeating",
OFFSET(Table_Repeating_Question_Sets[[#Headers],[Property]],MATCH(Table_Question_Sets[[#This Row],[Property]],Table_Repeating_Question_Sets[Property],0),MATCH("Calculation",Table_Repeating_Question_Sets[#Headers],0)-1,1,1),
"")</f>
        <v/>
      </c>
      <c r="BR2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7" s="7" t="str">
        <f ca="1">IF(ISNUMBER(Table_Question_Sets[[#This Row],[Config Use Row]]),INDEX(Table_Question_Sets[Config Rollup],Table_Question_Sets[[#This Row],[Config Use Row]]),"")</f>
        <v/>
      </c>
      <c r="BU27" s="7" t="str">
        <f ca="1">IF(ISNUMBER(Table_Question_Sets[[#This Row],[Config Use Row]]),INDEX(Table_Question_Sets[Config Keys Nested Rollup],Table_Question_Sets[[#This Row],[Config Use Row]]),"")</f>
        <v/>
      </c>
      <c r="BV27" s="7" t="str">
        <f ca="1">IF(ISNUMBER(Table_Question_Sets[[#This Row],[Config Use Row]]),INDEX(Table_Question_Sets[Calculation Rollup],Table_Question_Sets[[#This Row],[Config Use Row]]),"")</f>
        <v/>
      </c>
    </row>
    <row r="28" spans="2:74" s="12" customFormat="1" ht="21" customHeight="1">
      <c r="B28" s="7" t="s">
        <v>130</v>
      </c>
      <c r="C28" s="84"/>
      <c r="D28" s="7" t="str">
        <f ca="1">IF(Table_Question_Sets[[#This Row],[Header]]="Yes","",
IF(INDIRECT(SUBSTITUTE(ADDRESS(1,COLUMN(),4),"1","")&amp;ROW()-1)="",
INDIRECT(SUBSTITUTE(ADDRESS(1,COLUMN(Table_Question_Sets[[#This Row],[Property]]),4),"1","")&amp;ROW()-1),
INDIRECT(SUBSTITUTE(ADDRESS(1,COLUMN(),4),"1","")&amp;ROW()-1)))</f>
        <v>Purchase Details</v>
      </c>
      <c r="E2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salePrice</v>
      </c>
      <c r="F28" s="7" t="str">
        <f>IF(Table_Question_Sets[[#This Row],[Header]]="Yes","",IF(Table_Question_Sets[[#This Row],[Property]]&lt;&gt;"",SUBSTITUTE(Table_Question_Sets[[#This Row],[Property]]," ",""),""))</f>
        <v>SalePrice</v>
      </c>
      <c r="G28" s="50"/>
      <c r="H28" s="7" t="s">
        <v>112</v>
      </c>
      <c r="I28" s="7" t="s">
        <v>50</v>
      </c>
      <c r="J28" s="7"/>
      <c r="K28" s="34" t="s">
        <v>75</v>
      </c>
      <c r="L28" s="44"/>
      <c r="M28" s="44"/>
      <c r="N28" s="36"/>
      <c r="O28" s="36"/>
      <c r="P28" s="36" t="s">
        <v>91</v>
      </c>
      <c r="Q28" s="36"/>
      <c r="R28" s="36"/>
      <c r="S28" s="29"/>
      <c r="T28" s="7" t="s">
        <v>131</v>
      </c>
      <c r="U28" s="7"/>
      <c r="V28" s="7" t="s">
        <v>132</v>
      </c>
      <c r="W28" s="7"/>
      <c r="X28" s="8"/>
      <c r="Y28" s="7"/>
      <c r="Z28" s="7"/>
      <c r="AA28" s="8"/>
      <c r="AB28" s="8"/>
      <c r="AC28" s="8"/>
      <c r="AD28" s="7"/>
      <c r="AE28" s="7"/>
      <c r="AF28" s="7"/>
      <c r="AG28" s="7"/>
      <c r="AH28" s="44"/>
      <c r="AI28" s="45"/>
      <c r="AJ28" s="45"/>
      <c r="AK28" s="45"/>
      <c r="AL28" s="7"/>
      <c r="AM2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8" s="85"/>
      <c r="AO2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8" s="7"/>
      <c r="AR28" s="29"/>
      <c r="AS28" s="8"/>
      <c r="AT28" s="7"/>
      <c r="AU28" s="8"/>
      <c r="AV28" s="8"/>
      <c r="AW28" s="8"/>
      <c r="AX28" s="8"/>
      <c r="AY2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8" s="15" t="str">
        <f>IF(OR(Table_Question_Sets[[#This Row],[Header]]="Yes",Table_Question_Sets[[#This Row],[Text]]=""),"",IF(OR(Table_Question_Sets[[#This Row],[Text]]="true",Table_Question_Sets[[#This Row],[Text]]="false",ISNUMBER(Table_Question_Sets[[#This Row],[Text]])),Table_Question_Sets[[#This Row],[Text]],""""&amp;Table_Question_Sets[[#This Row],[Text]]&amp;""""))</f>
        <v/>
      </c>
      <c r="BA28" s="15" t="str">
        <f>IF(AND(Table_Question_Sets[[#This Row],[Header]]&lt;&gt;"Yes",Table_Question_Sets[[#This Row],[Property]]&lt;&gt;"",Table_Question_Sets[[#This Row],[Summary Label]]&lt;&gt;""),""""&amp;Table_Question_Sets[[#This Row],[Key]]&amp;""": """&amp;Table_Question_Sets[[#This Row],[Summary Label]]&amp;"""","")</f>
        <v/>
      </c>
      <c r="BB28" s="15">
        <f ca="1">IF(Table_Question_Sets[[#This Row],[Header]]="Yes","",_xlfn.NUMBERVALUE(INDIRECT(SUBSTITUTE(ADDRESS(1,COLUMN(),4),"1","")&amp;ROW()-1))+IF(Table_Question_Sets[[#This Row],[Property]]&lt;&gt;"",1,0))</f>
        <v>7</v>
      </c>
      <c r="BC28" s="15">
        <f ca="1">IF(Table_Question_Sets[[#This Row],[Header]]="Yes","",_xlfn.NUMBERVALUE(INDIRECT(SUBSTITUTE(ADDRESS(1,COLUMN(),4),"1","")&amp;ROW()+1))+IF(Table_Question_Sets[[#This Row],[Property]]&lt;&gt;"",1,0))</f>
        <v>6</v>
      </c>
      <c r="BD28" s="15" t="str">
        <f t="array" aca="1" ref="BD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'additionalSourceOfFunds != \'Sale of property\''), ValidationService.isCurrency(), ValidationService.maxDecimals(2)])}</v>
      </c>
      <c r="BF2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"templateOptions":{"label":"Sale price","formatTextInput":"currency","addonLeft":{"class":"fa fa-usd"},"hideCondition":"additionalSourceOfFunds != 'Sale of property'"}</v>
      </c>
      <c r="BH2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v>
      </c>
      <c r="BI28" s="7" t="str">
        <f ca="1" xml:space="preserve">
IF(Table_Question_Sets[[#This Row],[Row]]="Yes","]},{""className"": ""row"",""fieldGroup"": [","")&amp;
Table_Question_Sets[[#This Row],[Config Field]]</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v>
      </c>
      <c r="BJ2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8" s="7" t="str">
        <f>IF(AND(Table_Question_Sets[[#This Row],[Header]]="",Table_Question_Sets[[#This Row],[Property]]&lt;&gt;"",Table_Question_Sets[[#This Row],[Field Type]]&lt;&gt;""),
""""&amp;Table_Question_Sets[[#This Row],[Key]]&amp;"""","")</f>
        <v>"salePrice"</v>
      </c>
      <c r="BM2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"salePrice","propertyMortgage","finalEmailName","finalEmailDestination","workflowCustomerName","workflowCustomerEmail"</v>
      </c>
      <c r="BN28" s="7" t="str">
        <f>IF(AND(Table_Question_Sets[[#This Row],[Header]]&lt;&gt;"Yes",Table_Question_Sets[[#This Row],[Property]]&lt;&gt;"",Table_Question_Sets[[#This Row],[Workflow Role]]&lt;&gt;""),
""""&amp;Table_Question_Sets[[#This Row],[Workflow Role]]&amp;""":"""&amp;Table_Question_Sets[[#This Row],[Key]]&amp;"""","")</f>
        <v/>
      </c>
      <c r="BO28" s="7" t="str">
        <f>IF(AND(Table_Question_Sets[[#This Row],[Header]]&lt;&gt;"Yes",Table_Question_Sets[[#This Row],[Property]]&lt;&gt;"",Table_Question_Sets[[#This Row],[Private]]="Yes"),
""""&amp;Table_Question_Sets[[#This Row],[Key]]&amp;"""","")</f>
        <v/>
      </c>
      <c r="BP28" s="7">
        <f ca="1">IF(Table_Question_Sets[[#This Row],[Header]]="Yes","",_xlfn.NUMBERVALUE(INDIRECT(SUBSTITUTE(ADDRESS(1,COLUMN(),4),"1","")&amp;ROW()+1))+IF(OR(Table_Question_Sets[[#This Row],[Value]]&lt;&gt;"",AND(Table_Question_Sets[[#This Row],[Data Type]]="Repeating",Table_Question_Sets[[#This Row],[Calculation Repeating]]&lt;&gt;"")),1,0))</f>
        <v>0</v>
      </c>
      <c r="BQ28" s="7" t="str">
        <f ca="1" xml:space="preserve">
IF(Table_Question_Sets[[#This Row],[Data Type]]="Repeating",
OFFSET(Table_Repeating_Question_Sets[[#Headers],[Property]],MATCH(Table_Question_Sets[[#This Row],[Property]],Table_Repeating_Question_Sets[Property],0),MATCH("Calculation",Table_Repeating_Question_Sets[#Headers],0)-1,1,1),
"")</f>
        <v/>
      </c>
      <c r="BR2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8" s="7" t="str">
        <f ca="1">IF(ISNUMBER(Table_Question_Sets[[#This Row],[Config Use Row]]),INDEX(Table_Question_Sets[Config Rollup],Table_Question_Sets[[#This Row],[Config Use Row]]),"")</f>
        <v/>
      </c>
      <c r="BU28" s="7" t="str">
        <f ca="1">IF(ISNUMBER(Table_Question_Sets[[#This Row],[Config Use Row]]),INDEX(Table_Question_Sets[Config Keys Nested Rollup],Table_Question_Sets[[#This Row],[Config Use Row]]),"")</f>
        <v/>
      </c>
      <c r="BV28" s="7" t="str">
        <f ca="1">IF(ISNUMBER(Table_Question_Sets[[#This Row],[Config Use Row]]),INDEX(Table_Question_Sets[Calculation Rollup],Table_Question_Sets[[#This Row],[Config Use Row]]),"")</f>
        <v/>
      </c>
    </row>
    <row r="29" spans="2:74" s="12" customFormat="1" ht="21" customHeight="1">
      <c r="B29" s="7" t="s">
        <v>133</v>
      </c>
      <c r="C29" s="84"/>
      <c r="D29" s="7" t="str">
        <f ca="1">IF(Table_Question_Sets[[#This Row],[Header]]="Yes","",
IF(INDIRECT(SUBSTITUTE(ADDRESS(1,COLUMN(),4),"1","")&amp;ROW()-1)="",
INDIRECT(SUBSTITUTE(ADDRESS(1,COLUMN(Table_Question_Sets[[#This Row],[Property]]),4),"1","")&amp;ROW()-1),
INDIRECT(SUBSTITUTE(ADDRESS(1,COLUMN(),4),"1","")&amp;ROW()-1)))</f>
        <v>Purchase Details</v>
      </c>
      <c r="E2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propertyMortgage</v>
      </c>
      <c r="F29" s="7" t="str">
        <f>IF(Table_Question_Sets[[#This Row],[Header]]="Yes","",IF(Table_Question_Sets[[#This Row],[Property]]&lt;&gt;"",SUBSTITUTE(Table_Question_Sets[[#This Row],[Property]]," ",""),""))</f>
        <v>PropertyMortgage</v>
      </c>
      <c r="G29" s="50"/>
      <c r="H29" s="7" t="s">
        <v>112</v>
      </c>
      <c r="I29" s="7" t="s">
        <v>50</v>
      </c>
      <c r="J29" s="7"/>
      <c r="K29" s="34"/>
      <c r="L29" s="44"/>
      <c r="M29" s="44"/>
      <c r="N29" s="36"/>
      <c r="O29" s="36"/>
      <c r="P29" s="36" t="s">
        <v>91</v>
      </c>
      <c r="Q29" s="36"/>
      <c r="R29" s="36"/>
      <c r="S29" s="29"/>
      <c r="T29" s="7" t="s">
        <v>134</v>
      </c>
      <c r="U29" s="7"/>
      <c r="V29" s="7" t="s">
        <v>132</v>
      </c>
      <c r="W29" s="7"/>
      <c r="X29" s="8"/>
      <c r="Y29" s="7"/>
      <c r="Z29" s="7"/>
      <c r="AA29" s="8"/>
      <c r="AB29" s="8"/>
      <c r="AC29" s="8"/>
      <c r="AD29" s="7"/>
      <c r="AE29" s="7"/>
      <c r="AF29" s="7"/>
      <c r="AG29" s="7"/>
      <c r="AH29" s="44"/>
      <c r="AI29" s="45"/>
      <c r="AJ29" s="45"/>
      <c r="AK29" s="45"/>
      <c r="AL29" s="7"/>
      <c r="AM2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9" s="85"/>
      <c r="AO2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9" s="7"/>
      <c r="AR29" s="29"/>
      <c r="AS29" s="8"/>
      <c r="AT29" s="7"/>
      <c r="AU29" s="8"/>
      <c r="AV29" s="8"/>
      <c r="AW29" s="8"/>
      <c r="AX29" s="8"/>
      <c r="AY2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9" s="15" t="str">
        <f>IF(OR(Table_Question_Sets[[#This Row],[Header]]="Yes",Table_Question_Sets[[#This Row],[Text]]=""),"",IF(OR(Table_Question_Sets[[#This Row],[Text]]="true",Table_Question_Sets[[#This Row],[Text]]="false",ISNUMBER(Table_Question_Sets[[#This Row],[Text]])),Table_Question_Sets[[#This Row],[Text]],""""&amp;Table_Question_Sets[[#This Row],[Text]]&amp;""""))</f>
        <v/>
      </c>
      <c r="BA29" s="15" t="str">
        <f>IF(AND(Table_Question_Sets[[#This Row],[Header]]&lt;&gt;"Yes",Table_Question_Sets[[#This Row],[Property]]&lt;&gt;"",Table_Question_Sets[[#This Row],[Summary Label]]&lt;&gt;""),""""&amp;Table_Question_Sets[[#This Row],[Key]]&amp;""": """&amp;Table_Question_Sets[[#This Row],[Summary Label]]&amp;"""","")</f>
        <v/>
      </c>
      <c r="BB29" s="15">
        <f ca="1">IF(Table_Question_Sets[[#This Row],[Header]]="Yes","",_xlfn.NUMBERVALUE(INDIRECT(SUBSTITUTE(ADDRESS(1,COLUMN(),4),"1","")&amp;ROW()-1))+IF(Table_Question_Sets[[#This Row],[Property]]&lt;&gt;"",1,0))</f>
        <v>8</v>
      </c>
      <c r="BC29" s="15">
        <f ca="1">IF(Table_Question_Sets[[#This Row],[Header]]="Yes","",_xlfn.NUMBERVALUE(INDIRECT(SUBSTITUTE(ADDRESS(1,COLUMN(),4),"1","")&amp;ROW()+1))+IF(Table_Question_Sets[[#This Row],[Property]]&lt;&gt;"",1,0))</f>
        <v>5</v>
      </c>
      <c r="BD29" s="15" t="str">
        <f t="array" aca="1" ref="BD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2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"templateOptions":{"label":"Mortgage on property (if applicable)","formatTextInput":"currency","addonLeft":{"class":"fa fa-usd"},"hideCondition":"additionalSourceOfFunds != 'Sale of property'"}</v>
      </c>
      <c r="BH2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v>
      </c>
      <c r="BI29" s="7" t="str">
        <f ca="1" xml:space="preserve">
IF(Table_Question_Sets[[#This Row],[Row]]="Yes","]},{""className"": ""row"",""fieldGroup"": [","")&amp;
Table_Question_Sets[[#This Row],[Config Field]]</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v>
      </c>
      <c r="BJ2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2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9" s="7" t="str">
        <f>IF(AND(Table_Question_Sets[[#This Row],[Header]]="",Table_Question_Sets[[#This Row],[Property]]&lt;&gt;"",Table_Question_Sets[[#This Row],[Field Type]]&lt;&gt;""),
""""&amp;Table_Question_Sets[[#This Row],[Key]]&amp;"""","")</f>
        <v>"propertyMortgage"</v>
      </c>
      <c r="BM2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"propertyMortgage","finalEmailName","finalEmailDestination","workflowCustomerName","workflowCustomerEmail"</v>
      </c>
      <c r="BN29" s="7" t="str">
        <f>IF(AND(Table_Question_Sets[[#This Row],[Header]]&lt;&gt;"Yes",Table_Question_Sets[[#This Row],[Property]]&lt;&gt;"",Table_Question_Sets[[#This Row],[Workflow Role]]&lt;&gt;""),
""""&amp;Table_Question_Sets[[#This Row],[Workflow Role]]&amp;""":"""&amp;Table_Question_Sets[[#This Row],[Key]]&amp;"""","")</f>
        <v/>
      </c>
      <c r="BO29" s="7" t="str">
        <f>IF(AND(Table_Question_Sets[[#This Row],[Header]]&lt;&gt;"Yes",Table_Question_Sets[[#This Row],[Property]]&lt;&gt;"",Table_Question_Sets[[#This Row],[Private]]="Yes"),
""""&amp;Table_Question_Sets[[#This Row],[Key]]&amp;"""","")</f>
        <v/>
      </c>
      <c r="BP29" s="7">
        <f ca="1">IF(Table_Question_Sets[[#This Row],[Header]]="Yes","",_xlfn.NUMBERVALUE(INDIRECT(SUBSTITUTE(ADDRESS(1,COLUMN(),4),"1","")&amp;ROW()+1))+IF(OR(Table_Question_Sets[[#This Row],[Value]]&lt;&gt;"",AND(Table_Question_Sets[[#This Row],[Data Type]]="Repeating",Table_Question_Sets[[#This Row],[Calculation Repeating]]&lt;&gt;"")),1,0))</f>
        <v>0</v>
      </c>
      <c r="BQ29" s="7" t="str">
        <f ca="1" xml:space="preserve">
IF(Table_Question_Sets[[#This Row],[Data Type]]="Repeating",
OFFSET(Table_Repeating_Question_Sets[[#Headers],[Property]],MATCH(Table_Question_Sets[[#This Row],[Property]],Table_Repeating_Question_Sets[Property],0),MATCH("Calculation",Table_Repeating_Question_Sets[#Headers],0)-1,1,1),
"")</f>
        <v/>
      </c>
      <c r="BR2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9" s="7" t="str">
        <f ca="1">IF(ISNUMBER(Table_Question_Sets[[#This Row],[Config Use Row]]),INDEX(Table_Question_Sets[Config Rollup],Table_Question_Sets[[#This Row],[Config Use Row]]),"")</f>
        <v/>
      </c>
      <c r="BU29" s="7" t="str">
        <f ca="1">IF(ISNUMBER(Table_Question_Sets[[#This Row],[Config Use Row]]),INDEX(Table_Question_Sets[Config Keys Nested Rollup],Table_Question_Sets[[#This Row],[Config Use Row]]),"")</f>
        <v/>
      </c>
      <c r="BV29" s="7" t="str">
        <f ca="1">IF(ISNUMBER(Table_Question_Sets[[#This Row],[Config Use Row]]),INDEX(Table_Question_Sets[Calculation Rollup],Table_Question_Sets[[#This Row],[Config Use Row]]),"")</f>
        <v/>
      </c>
    </row>
    <row r="30" spans="2:74" s="12" customFormat="1" ht="16.5" customHeight="1">
      <c r="B30" s="7" t="s">
        <v>135</v>
      </c>
      <c r="C30" s="84"/>
      <c r="D30" s="7" t="str">
        <f ca="1">IF(Table_Question_Sets[[#This Row],[Header]]="Yes","",
IF(INDIRECT(SUBSTITUTE(ADDRESS(1,COLUMN(),4),"1","")&amp;ROW()-1)="",
INDIRECT(SUBSTITUTE(ADDRESS(1,COLUMN(Table_Question_Sets[[#This Row],[Property]]),4),"1","")&amp;ROW()-1),
INDIRECT(SUBSTITUTE(ADDRESS(1,COLUMN(),4),"1","")&amp;ROW()-1)))</f>
        <v>Purchase Details</v>
      </c>
      <c r="E3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finalEmailName</v>
      </c>
      <c r="F30" s="7" t="str">
        <f>IF(Table_Question_Sets[[#This Row],[Header]]="Yes","",IF(Table_Question_Sets[[#This Row],[Property]]&lt;&gt;"",SUBSTITUTE(Table_Question_Sets[[#This Row],[Property]]," ",""),""))</f>
        <v>FinalEmailName</v>
      </c>
      <c r="G30" s="50"/>
      <c r="H30" s="7" t="s">
        <v>50</v>
      </c>
      <c r="I30" s="7" t="s">
        <v>77</v>
      </c>
      <c r="J30" s="7"/>
      <c r="K30" s="34"/>
      <c r="L30" s="44"/>
      <c r="M30" s="44"/>
      <c r="N30" s="34"/>
      <c r="O30" s="34"/>
      <c r="P30" s="34"/>
      <c r="Q30" s="34"/>
      <c r="R30" s="34"/>
      <c r="S30" s="15"/>
      <c r="T30" s="7"/>
      <c r="U30" s="7"/>
      <c r="V30" s="7"/>
      <c r="W30" s="7"/>
      <c r="X30" s="7"/>
      <c r="Y30" s="7"/>
      <c r="Z30" s="7"/>
      <c r="AA30" s="7"/>
      <c r="AB30" s="8"/>
      <c r="AC30" s="7"/>
      <c r="AD30" s="7"/>
      <c r="AE30" s="7"/>
      <c r="AF30" s="7"/>
      <c r="AG30" s="7"/>
      <c r="AH30" s="44"/>
      <c r="AI30" s="44" t="s">
        <v>136</v>
      </c>
      <c r="AJ30" s="44"/>
      <c r="AK30" s="44"/>
      <c r="AL30" s="79"/>
      <c r="AM3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0" s="84"/>
      <c r="AO3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0" s="7"/>
      <c r="AR30" s="15"/>
      <c r="AS30" s="7"/>
      <c r="AT30" s="7"/>
      <c r="AU30" s="7"/>
      <c r="AV30" s="7"/>
      <c r="AW30" s="7"/>
      <c r="AX30" s="7"/>
      <c r="AY3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0" s="15" t="str">
        <f>IF(OR(Table_Question_Sets[[#This Row],[Header]]="Yes",Table_Question_Sets[[#This Row],[Text]]=""),"",IF(OR(Table_Question_Sets[[#This Row],[Text]]="true",Table_Question_Sets[[#This Row],[Text]]="false",ISNUMBER(Table_Question_Sets[[#This Row],[Text]])),Table_Question_Sets[[#This Row],[Text]],""""&amp;Table_Question_Sets[[#This Row],[Text]]&amp;""""))</f>
        <v/>
      </c>
      <c r="BA30" s="15" t="str">
        <f>IF(AND(Table_Question_Sets[[#This Row],[Header]]&lt;&gt;"Yes",Table_Question_Sets[[#This Row],[Property]]&lt;&gt;"",Table_Question_Sets[[#This Row],[Summary Label]]&lt;&gt;""),""""&amp;Table_Question_Sets[[#This Row],[Key]]&amp;""": """&amp;Table_Question_Sets[[#This Row],[Summary Label]]&amp;"""","")</f>
        <v/>
      </c>
      <c r="BB30" s="15">
        <f ca="1">IF(Table_Question_Sets[[#This Row],[Header]]="Yes","",_xlfn.NUMBERVALUE(INDIRECT(SUBSTITUTE(ADDRESS(1,COLUMN(),4),"1","")&amp;ROW()-1))+IF(Table_Question_Sets[[#This Row],[Property]]&lt;&gt;"",1,0))</f>
        <v>9</v>
      </c>
      <c r="BC30" s="15">
        <f ca="1">IF(Table_Question_Sets[[#This Row],[Header]]="Yes","",_xlfn.NUMBERVALUE(INDIRECT(SUBSTITUTE(ADDRESS(1,COLUMN(),4),"1","")&amp;ROW()+1))+IF(Table_Question_Sets[[#This Row],[Property]]&lt;&gt;"",1,0))</f>
        <v>4</v>
      </c>
      <c r="BD30" s="15" t="str">
        <f t="array" aca="1" ref="BD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"templateOptions":{"calculatedValue":"(brokerName != '')? brokerName:((introducerName != '')? introducerName:((countRepeating(applicants)&gt;0 &amp;&amp; applicants[0].applicantFirstName != '')? applicants[0].applicantFirstName+' '+applicants[0].applicantLastName:''))"}</v>
      </c>
      <c r="BH3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v>
      </c>
      <c r="BI30" s="7" t="str">
        <f ca="1" xml:space="preserve">
IF(Table_Question_Sets[[#This Row],[Row]]="Yes","]},{""className"": ""row"",""fieldGroup"": [","")&amp;
Table_Question_Sets[[#This Row],[Config Field]]</f>
        <v>{"key":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v>
      </c>
      <c r="BJ3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3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0" s="7" t="str">
        <f>IF(AND(Table_Question_Sets[[#This Row],[Header]]="",Table_Question_Sets[[#This Row],[Property]]&lt;&gt;"",Table_Question_Sets[[#This Row],[Field Type]]&lt;&gt;""),
""""&amp;Table_Question_Sets[[#This Row],[Key]]&amp;"""","")</f>
        <v>"finalEmailName"</v>
      </c>
      <c r="BM3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"finalEmailName","finalEmailDestination","workflowCustomerName","workflowCustomerEmail"</v>
      </c>
      <c r="BN30" s="7" t="str">
        <f>IF(AND(Table_Question_Sets[[#This Row],[Header]]&lt;&gt;"Yes",Table_Question_Sets[[#This Row],[Property]]&lt;&gt;"",Table_Question_Sets[[#This Row],[Workflow Role]]&lt;&gt;""),
""""&amp;Table_Question_Sets[[#This Row],[Workflow Role]]&amp;""":"""&amp;Table_Question_Sets[[#This Row],[Key]]&amp;"""","")</f>
        <v/>
      </c>
      <c r="BO30" s="7" t="str">
        <f>IF(AND(Table_Question_Sets[[#This Row],[Header]]&lt;&gt;"Yes",Table_Question_Sets[[#This Row],[Property]]&lt;&gt;"",Table_Question_Sets[[#This Row],[Private]]="Yes"),
""""&amp;Table_Question_Sets[[#This Row],[Key]]&amp;"""","")</f>
        <v/>
      </c>
      <c r="BP30" s="7">
        <f ca="1">IF(Table_Question_Sets[[#This Row],[Header]]="Yes","",_xlfn.NUMBERVALUE(INDIRECT(SUBSTITUTE(ADDRESS(1,COLUMN(),4),"1","")&amp;ROW()+1))+IF(OR(Table_Question_Sets[[#This Row],[Value]]&lt;&gt;"",AND(Table_Question_Sets[[#This Row],[Data Type]]="Repeating",Table_Question_Sets[[#This Row],[Calculation Repeating]]&lt;&gt;"")),1,0))</f>
        <v>0</v>
      </c>
      <c r="BQ30" s="7" t="str">
        <f ca="1" xml:space="preserve">
IF(Table_Question_Sets[[#This Row],[Data Type]]="Repeating",
OFFSET(Table_Repeating_Question_Sets[[#Headers],[Property]],MATCH(Table_Question_Sets[[#This Row],[Property]],Table_Repeating_Question_Sets[Property],0),MATCH("Calculation",Table_Repeating_Question_Sets[#Headers],0)-1,1,1),
"")</f>
        <v/>
      </c>
      <c r="BR3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0" s="7" t="str">
        <f ca="1">IF(ISNUMBER(Table_Question_Sets[[#This Row],[Config Use Row]]),INDEX(Table_Question_Sets[Config Rollup],Table_Question_Sets[[#This Row],[Config Use Row]]),"")</f>
        <v/>
      </c>
      <c r="BU30" s="7" t="str">
        <f ca="1">IF(ISNUMBER(Table_Question_Sets[[#This Row],[Config Use Row]]),INDEX(Table_Question_Sets[Config Keys Nested Rollup],Table_Question_Sets[[#This Row],[Config Use Row]]),"")</f>
        <v/>
      </c>
      <c r="BV30" s="7" t="str">
        <f ca="1">IF(ISNUMBER(Table_Question_Sets[[#This Row],[Config Use Row]]),INDEX(Table_Question_Sets[Calculation Rollup],Table_Question_Sets[[#This Row],[Config Use Row]]),"")</f>
        <v/>
      </c>
    </row>
    <row r="31" spans="2:74" s="12" customFormat="1" ht="16.5" customHeight="1">
      <c r="B31" s="7" t="s">
        <v>137</v>
      </c>
      <c r="C31" s="84"/>
      <c r="D31" s="7" t="str">
        <f ca="1">IF(Table_Question_Sets[[#This Row],[Header]]="Yes","",
IF(INDIRECT(SUBSTITUTE(ADDRESS(1,COLUMN(),4),"1","")&amp;ROW()-1)="",
INDIRECT(SUBSTITUTE(ADDRESS(1,COLUMN(Table_Question_Sets[[#This Row],[Property]]),4),"1","")&amp;ROW()-1),
INDIRECT(SUBSTITUTE(ADDRESS(1,COLUMN(),4),"1","")&amp;ROW()-1)))</f>
        <v>Purchase Details</v>
      </c>
      <c r="E3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finalEmailDestination</v>
      </c>
      <c r="F31" s="7" t="str">
        <f>IF(Table_Question_Sets[[#This Row],[Header]]="Yes","",IF(Table_Question_Sets[[#This Row],[Property]]&lt;&gt;"",SUBSTITUTE(Table_Question_Sets[[#This Row],[Property]]," ",""),""))</f>
        <v>FinalEmailDestination</v>
      </c>
      <c r="G31" s="50"/>
      <c r="H31" s="7" t="s">
        <v>50</v>
      </c>
      <c r="I31" s="7" t="s">
        <v>77</v>
      </c>
      <c r="J31" s="7"/>
      <c r="K31" s="34"/>
      <c r="L31" s="44"/>
      <c r="M31" s="44"/>
      <c r="N31" s="34"/>
      <c r="O31" s="34"/>
      <c r="P31" s="34"/>
      <c r="Q31" s="34"/>
      <c r="R31" s="34"/>
      <c r="S31" s="15"/>
      <c r="T31" s="7"/>
      <c r="U31" s="7"/>
      <c r="V31" s="7"/>
      <c r="W31" s="7"/>
      <c r="X31" s="7"/>
      <c r="Y31" s="7"/>
      <c r="Z31" s="7"/>
      <c r="AA31" s="7"/>
      <c r="AB31" s="8"/>
      <c r="AC31" s="7"/>
      <c r="AD31" s="7"/>
      <c r="AE31" s="7"/>
      <c r="AF31" s="7"/>
      <c r="AG31" s="7"/>
      <c r="AH31" s="44"/>
      <c r="AI31" s="44" t="s">
        <v>138</v>
      </c>
      <c r="AJ31" s="44"/>
      <c r="AK31" s="44"/>
      <c r="AL31" s="7"/>
      <c r="AM3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1" s="84"/>
      <c r="AO3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1" s="7"/>
      <c r="AR31" s="15"/>
      <c r="AS31" s="7"/>
      <c r="AT31" s="7"/>
      <c r="AU31" s="7"/>
      <c r="AV31" s="7"/>
      <c r="AW31" s="7"/>
      <c r="AX31" s="7"/>
      <c r="AY3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1" s="15" t="str">
        <f>IF(OR(Table_Question_Sets[[#This Row],[Header]]="Yes",Table_Question_Sets[[#This Row],[Text]]=""),"",IF(OR(Table_Question_Sets[[#This Row],[Text]]="true",Table_Question_Sets[[#This Row],[Text]]="false",ISNUMBER(Table_Question_Sets[[#This Row],[Text]])),Table_Question_Sets[[#This Row],[Text]],""""&amp;Table_Question_Sets[[#This Row],[Text]]&amp;""""))</f>
        <v/>
      </c>
      <c r="BA31" s="15" t="str">
        <f>IF(AND(Table_Question_Sets[[#This Row],[Header]]&lt;&gt;"Yes",Table_Question_Sets[[#This Row],[Property]]&lt;&gt;"",Table_Question_Sets[[#This Row],[Summary Label]]&lt;&gt;""),""""&amp;Table_Question_Sets[[#This Row],[Key]]&amp;""": """&amp;Table_Question_Sets[[#This Row],[Summary Label]]&amp;"""","")</f>
        <v/>
      </c>
      <c r="BB31" s="15">
        <f ca="1">IF(Table_Question_Sets[[#This Row],[Header]]="Yes","",_xlfn.NUMBERVALUE(INDIRECT(SUBSTITUTE(ADDRESS(1,COLUMN(),4),"1","")&amp;ROW()-1))+IF(Table_Question_Sets[[#This Row],[Property]]&lt;&gt;"",1,0))</f>
        <v>10</v>
      </c>
      <c r="BC31" s="15">
        <f ca="1">IF(Table_Question_Sets[[#This Row],[Header]]="Yes","",_xlfn.NUMBERVALUE(INDIRECT(SUBSTITUTE(ADDRESS(1,COLUMN(),4),"1","")&amp;ROW()+1))+IF(Table_Question_Sets[[#This Row],[Property]]&lt;&gt;"",1,0))</f>
        <v>3</v>
      </c>
      <c r="BD31" s="15" t="str">
        <f t="array" aca="1" ref="BD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
      </c>
      <c r="BH3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v>
      </c>
      <c r="BI31" s="7" t="str">
        <f ca="1" xml:space="preserve">
IF(Table_Question_Sets[[#This Row],[Row]]="Yes","]},{""className"": ""row"",""fieldGroup"": [","")&amp;
Table_Question_Sets[[#This Row],[Config Field]]</f>
        <v>{"key":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v>
      </c>
      <c r="BJ3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3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1" s="7" t="str">
        <f>IF(AND(Table_Question_Sets[[#This Row],[Header]]="",Table_Question_Sets[[#This Row],[Property]]&lt;&gt;"",Table_Question_Sets[[#This Row],[Field Type]]&lt;&gt;""),
""""&amp;Table_Question_Sets[[#This Row],[Key]]&amp;"""","")</f>
        <v>"finalEmailDestination"</v>
      </c>
      <c r="BM3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"finalEmailDestination","workflowCustomerName","workflowCustomerEmail"</v>
      </c>
      <c r="BN31" s="7" t="str">
        <f>IF(AND(Table_Question_Sets[[#This Row],[Header]]&lt;&gt;"Yes",Table_Question_Sets[[#This Row],[Property]]&lt;&gt;"",Table_Question_Sets[[#This Row],[Workflow Role]]&lt;&gt;""),
""""&amp;Table_Question_Sets[[#This Row],[Workflow Role]]&amp;""":"""&amp;Table_Question_Sets[[#This Row],[Key]]&amp;"""","")</f>
        <v/>
      </c>
      <c r="BO31" s="7" t="str">
        <f>IF(AND(Table_Question_Sets[[#This Row],[Header]]&lt;&gt;"Yes",Table_Question_Sets[[#This Row],[Property]]&lt;&gt;"",Table_Question_Sets[[#This Row],[Private]]="Yes"),
""""&amp;Table_Question_Sets[[#This Row],[Key]]&amp;"""","")</f>
        <v/>
      </c>
      <c r="BP31" s="7">
        <f ca="1">IF(Table_Question_Sets[[#This Row],[Header]]="Yes","",_xlfn.NUMBERVALUE(INDIRECT(SUBSTITUTE(ADDRESS(1,COLUMN(),4),"1","")&amp;ROW()+1))+IF(OR(Table_Question_Sets[[#This Row],[Value]]&lt;&gt;"",AND(Table_Question_Sets[[#This Row],[Data Type]]="Repeating",Table_Question_Sets[[#This Row],[Calculation Repeating]]&lt;&gt;"")),1,0))</f>
        <v>0</v>
      </c>
      <c r="BQ31" s="7" t="str">
        <f ca="1" xml:space="preserve">
IF(Table_Question_Sets[[#This Row],[Data Type]]="Repeating",
OFFSET(Table_Repeating_Question_Sets[[#Headers],[Property]],MATCH(Table_Question_Sets[[#This Row],[Property]],Table_Repeating_Question_Sets[Property],0),MATCH("Calculation",Table_Repeating_Question_Sets[#Headers],0)-1,1,1),
"")</f>
        <v/>
      </c>
      <c r="BR3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1" s="7" t="str">
        <f ca="1">IF(ISNUMBER(Table_Question_Sets[[#This Row],[Config Use Row]]),INDEX(Table_Question_Sets[Config Rollup],Table_Question_Sets[[#This Row],[Config Use Row]]),"")</f>
        <v/>
      </c>
      <c r="BU31" s="7" t="str">
        <f ca="1">IF(ISNUMBER(Table_Question_Sets[[#This Row],[Config Use Row]]),INDEX(Table_Question_Sets[Config Keys Nested Rollup],Table_Question_Sets[[#This Row],[Config Use Row]]),"")</f>
        <v/>
      </c>
      <c r="BV31" s="7" t="str">
        <f ca="1">IF(ISNUMBER(Table_Question_Sets[[#This Row],[Config Use Row]]),INDEX(Table_Question_Sets[Calculation Rollup],Table_Question_Sets[[#This Row],[Config Use Row]]),"")</f>
        <v/>
      </c>
    </row>
    <row r="32" spans="2:74" s="12" customFormat="1" ht="16.5" customHeight="1">
      <c r="B32" s="7" t="s">
        <v>139</v>
      </c>
      <c r="C32" s="84"/>
      <c r="D32" s="7" t="str">
        <f ca="1">IF(Table_Question_Sets[[#This Row],[Header]]="Yes","",
IF(INDIRECT(SUBSTITUTE(ADDRESS(1,COLUMN(),4),"1","")&amp;ROW()-1)="",
INDIRECT(SUBSTITUTE(ADDRESS(1,COLUMN(Table_Question_Sets[[#This Row],[Property]]),4),"1","")&amp;ROW()-1),
INDIRECT(SUBSTITUTE(ADDRESS(1,COLUMN(),4),"1","")&amp;ROW()-1)))</f>
        <v>Purchase Details</v>
      </c>
      <c r="E3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workflowCustomerName</v>
      </c>
      <c r="F32" s="7" t="str">
        <f>IF(Table_Question_Sets[[#This Row],[Header]]="Yes","",IF(Table_Question_Sets[[#This Row],[Property]]&lt;&gt;"",SUBSTITUTE(Table_Question_Sets[[#This Row],[Property]]," ",""),""))</f>
        <v>WorkflowCustomerName</v>
      </c>
      <c r="G32" s="50"/>
      <c r="H32" s="7" t="s">
        <v>50</v>
      </c>
      <c r="I32" s="7" t="s">
        <v>77</v>
      </c>
      <c r="J32" s="7"/>
      <c r="K32" s="34"/>
      <c r="L32" s="44"/>
      <c r="M32" s="44"/>
      <c r="N32" s="34"/>
      <c r="O32" s="34"/>
      <c r="P32" s="34"/>
      <c r="Q32" s="34"/>
      <c r="R32" s="34"/>
      <c r="S32" s="15"/>
      <c r="T32" s="7"/>
      <c r="U32" s="7"/>
      <c r="V32" s="7"/>
      <c r="W32" s="7"/>
      <c r="X32" s="7"/>
      <c r="Y32" s="7"/>
      <c r="Z32" s="7"/>
      <c r="AA32" s="7"/>
      <c r="AB32" s="8"/>
      <c r="AC32" s="7"/>
      <c r="AD32" s="7"/>
      <c r="AE32" s="7"/>
      <c r="AF32" s="7"/>
      <c r="AG32" s="7"/>
      <c r="AH32" s="44"/>
      <c r="AI32" s="44" t="s">
        <v>140</v>
      </c>
      <c r="AJ32" s="44"/>
      <c r="AK32" s="44"/>
      <c r="AL32" s="7"/>
      <c r="AM3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2" s="84"/>
      <c r="AO3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2" s="7"/>
      <c r="AR32" s="15"/>
      <c r="AS32" s="7"/>
      <c r="AT32" s="7"/>
      <c r="AU32" s="8" t="s">
        <v>141</v>
      </c>
      <c r="AV32" s="7"/>
      <c r="AW32" s="7"/>
      <c r="AX32" s="7"/>
      <c r="AY3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2" s="15" t="str">
        <f>IF(OR(Table_Question_Sets[[#This Row],[Header]]="Yes",Table_Question_Sets[[#This Row],[Text]]=""),"",IF(OR(Table_Question_Sets[[#This Row],[Text]]="true",Table_Question_Sets[[#This Row],[Text]]="false",ISNUMBER(Table_Question_Sets[[#This Row],[Text]])),Table_Question_Sets[[#This Row],[Text]],""""&amp;Table_Question_Sets[[#This Row],[Text]]&amp;""""))</f>
        <v/>
      </c>
      <c r="BA32" s="15" t="str">
        <f>IF(AND(Table_Question_Sets[[#This Row],[Header]]&lt;&gt;"Yes",Table_Question_Sets[[#This Row],[Property]]&lt;&gt;"",Table_Question_Sets[[#This Row],[Summary Label]]&lt;&gt;""),""""&amp;Table_Question_Sets[[#This Row],[Key]]&amp;""": """&amp;Table_Question_Sets[[#This Row],[Summary Label]]&amp;"""","")</f>
        <v/>
      </c>
      <c r="BB32" s="15">
        <f ca="1">IF(Table_Question_Sets[[#This Row],[Header]]="Yes","",_xlfn.NUMBERVALUE(INDIRECT(SUBSTITUTE(ADDRESS(1,COLUMN(),4),"1","")&amp;ROW()-1))+IF(Table_Question_Sets[[#This Row],[Property]]&lt;&gt;"",1,0))</f>
        <v>11</v>
      </c>
      <c r="BC32" s="15">
        <f ca="1">IF(Table_Question_Sets[[#This Row],[Header]]="Yes","",_xlfn.NUMBERVALUE(INDIRECT(SUBSTITUTE(ADDRESS(1,COLUMN(),4),"1","")&amp;ROW()+1))+IF(Table_Question_Sets[[#This Row],[Property]]&lt;&gt;"",1,0))</f>
        <v>2</v>
      </c>
      <c r="BD32" s="15" t="str">
        <f t="array" aca="1" ref="BD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"templateOptions":{"calculatedValue":"applicants[0].applicantFirstName+' '+applicants[0].applicantLastName"}</v>
      </c>
      <c r="BH3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"workflowCustomerName","type": "hidden-field","className":"col-xs-12 col-md-6","templateOptions":{"calculatedValue":"applicants[0].applicantFirstName+' '+applicants[0].applicantLastName"},"validators": {"validation": Validators.compose([])},"expressionProperties": { "templateOptions.disabled": "true"}}</v>
      </c>
      <c r="BI32" s="7" t="str">
        <f ca="1" xml:space="preserve">
IF(Table_Question_Sets[[#This Row],[Row]]="Yes","]},{""className"": ""row"",""fieldGroup"": [","")&amp;
Table_Question_Sets[[#This Row],[Config Field]]</f>
        <v>{"key": "workflowCustomerName","type": "hidden-field","className":"col-xs-12 col-md-6","templateOptions":{"calculatedValue":"applicants[0].applicantFirstName+' '+applicants[0].applicantLastName"},"validators": {"validation": Validators.compose([])},"expressionProperties": { "templateOptions.disabled": "true"}}</v>
      </c>
      <c r="BJ3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BK3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2" s="7" t="str">
        <f>IF(AND(Table_Question_Sets[[#This Row],[Header]]="",Table_Question_Sets[[#This Row],[Property]]&lt;&gt;"",Table_Question_Sets[[#This Row],[Field Type]]&lt;&gt;""),
""""&amp;Table_Question_Sets[[#This Row],[Key]]&amp;"""","")</f>
        <v>"workflowCustomerName"</v>
      </c>
      <c r="BM3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"workflowCustomerName","workflowCustomerEmail"</v>
      </c>
      <c r="BN32" s="7" t="str">
        <f>IF(AND(Table_Question_Sets[[#This Row],[Header]]&lt;&gt;"Yes",Table_Question_Sets[[#This Row],[Property]]&lt;&gt;"",Table_Question_Sets[[#This Row],[Workflow Role]]&lt;&gt;""),
""""&amp;Table_Question_Sets[[#This Row],[Workflow Role]]&amp;""":"""&amp;Table_Question_Sets[[#This Row],[Key]]&amp;"""","")</f>
        <v>"customerName":"workflowCustomerName"</v>
      </c>
      <c r="BO32" s="7" t="str">
        <f>IF(AND(Table_Question_Sets[[#This Row],[Header]]&lt;&gt;"Yes",Table_Question_Sets[[#This Row],[Property]]&lt;&gt;"",Table_Question_Sets[[#This Row],[Private]]="Yes"),
""""&amp;Table_Question_Sets[[#This Row],[Key]]&amp;"""","")</f>
        <v/>
      </c>
      <c r="BP32" s="7">
        <f ca="1">IF(Table_Question_Sets[[#This Row],[Header]]="Yes","",_xlfn.NUMBERVALUE(INDIRECT(SUBSTITUTE(ADDRESS(1,COLUMN(),4),"1","")&amp;ROW()+1))+IF(OR(Table_Question_Sets[[#This Row],[Value]]&lt;&gt;"",AND(Table_Question_Sets[[#This Row],[Data Type]]="Repeating",Table_Question_Sets[[#This Row],[Calculation Repeating]]&lt;&gt;"")),1,0))</f>
        <v>0</v>
      </c>
      <c r="BQ32" s="7" t="str">
        <f ca="1" xml:space="preserve">
IF(Table_Question_Sets[[#This Row],[Data Type]]="Repeating",
OFFSET(Table_Repeating_Question_Sets[[#Headers],[Property]],MATCH(Table_Question_Sets[[#This Row],[Property]],Table_Repeating_Question_Sets[Property],0),MATCH("Calculation",Table_Repeating_Question_Sets[#Headers],0)-1,1,1),
"")</f>
        <v/>
      </c>
      <c r="BR3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2" s="7" t="str">
        <f ca="1">IF(ISNUMBER(Table_Question_Sets[[#This Row],[Config Use Row]]),INDEX(Table_Question_Sets[Config Rollup],Table_Question_Sets[[#This Row],[Config Use Row]]),"")</f>
        <v/>
      </c>
      <c r="BU32" s="7" t="str">
        <f ca="1">IF(ISNUMBER(Table_Question_Sets[[#This Row],[Config Use Row]]),INDEX(Table_Question_Sets[Config Keys Nested Rollup],Table_Question_Sets[[#This Row],[Config Use Row]]),"")</f>
        <v/>
      </c>
      <c r="BV32" s="7" t="str">
        <f ca="1">IF(ISNUMBER(Table_Question_Sets[[#This Row],[Config Use Row]]),INDEX(Table_Question_Sets[Calculation Rollup],Table_Question_Sets[[#This Row],[Config Use Row]]),"")</f>
        <v/>
      </c>
    </row>
    <row r="33" spans="2:74" s="12" customFormat="1" ht="16.5" customHeight="1">
      <c r="B33" s="7" t="s">
        <v>142</v>
      </c>
      <c r="C33" s="84"/>
      <c r="D33" s="7" t="str">
        <f ca="1">IF(Table_Question_Sets[[#This Row],[Header]]="Yes","",
IF(INDIRECT(SUBSTITUTE(ADDRESS(1,COLUMN(),4),"1","")&amp;ROW()-1)="",
INDIRECT(SUBSTITUTE(ADDRESS(1,COLUMN(Table_Question_Sets[[#This Row],[Property]]),4),"1","")&amp;ROW()-1),
INDIRECT(SUBSTITUTE(ADDRESS(1,COLUMN(),4),"1","")&amp;ROW()-1)))</f>
        <v>Purchase Details</v>
      </c>
      <c r="E3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workflowCustomerEmail</v>
      </c>
      <c r="F33" s="7" t="str">
        <f>IF(Table_Question_Sets[[#This Row],[Header]]="Yes","",IF(Table_Question_Sets[[#This Row],[Property]]&lt;&gt;"",SUBSTITUTE(Table_Question_Sets[[#This Row],[Property]]," ",""),""))</f>
        <v>WorkflowCustomerEmail</v>
      </c>
      <c r="G33" s="50"/>
      <c r="H33" s="7" t="s">
        <v>50</v>
      </c>
      <c r="I33" s="7" t="s">
        <v>77</v>
      </c>
      <c r="J33" s="7"/>
      <c r="K33" s="34"/>
      <c r="L33" s="44"/>
      <c r="M33" s="44"/>
      <c r="N33" s="34"/>
      <c r="O33" s="34"/>
      <c r="P33" s="34"/>
      <c r="Q33" s="34"/>
      <c r="R33" s="34"/>
      <c r="S33" s="15"/>
      <c r="T33" s="7"/>
      <c r="U33" s="7"/>
      <c r="V33" s="7"/>
      <c r="W33" s="7"/>
      <c r="X33" s="7"/>
      <c r="Y33" s="7"/>
      <c r="Z33" s="7"/>
      <c r="AA33" s="7"/>
      <c r="AB33" s="8"/>
      <c r="AC33" s="7"/>
      <c r="AD33" s="7"/>
      <c r="AE33" s="7"/>
      <c r="AF33" s="7"/>
      <c r="AG33" s="7"/>
      <c r="AH33" s="44"/>
      <c r="AI33" s="44" t="s">
        <v>143</v>
      </c>
      <c r="AJ33" s="44"/>
      <c r="AK33" s="44"/>
      <c r="AL33" s="7"/>
      <c r="AM3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3" s="84"/>
      <c r="AO3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3" s="7"/>
      <c r="AR33" s="15"/>
      <c r="AS33" s="7"/>
      <c r="AT33" s="7"/>
      <c r="AU33" s="8" t="s">
        <v>144</v>
      </c>
      <c r="AV33" s="7"/>
      <c r="AW33" s="7"/>
      <c r="AX33" s="7"/>
      <c r="AY3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3" s="15" t="str">
        <f>IF(OR(Table_Question_Sets[[#This Row],[Header]]="Yes",Table_Question_Sets[[#This Row],[Text]]=""),"",IF(OR(Table_Question_Sets[[#This Row],[Text]]="true",Table_Question_Sets[[#This Row],[Text]]="false",ISNUMBER(Table_Question_Sets[[#This Row],[Text]])),Table_Question_Sets[[#This Row],[Text]],""""&amp;Table_Question_Sets[[#This Row],[Text]]&amp;""""))</f>
        <v/>
      </c>
      <c r="BA33" s="15" t="str">
        <f>IF(AND(Table_Question_Sets[[#This Row],[Header]]&lt;&gt;"Yes",Table_Question_Sets[[#This Row],[Property]]&lt;&gt;"",Table_Question_Sets[[#This Row],[Summary Label]]&lt;&gt;""),""""&amp;Table_Question_Sets[[#This Row],[Key]]&amp;""": """&amp;Table_Question_Sets[[#This Row],[Summary Label]]&amp;"""","")</f>
        <v/>
      </c>
      <c r="BB33" s="15">
        <f ca="1">IF(Table_Question_Sets[[#This Row],[Header]]="Yes","",_xlfn.NUMBERVALUE(INDIRECT(SUBSTITUTE(ADDRESS(1,COLUMN(),4),"1","")&amp;ROW()-1))+IF(Table_Question_Sets[[#This Row],[Property]]&lt;&gt;"",1,0))</f>
        <v>12</v>
      </c>
      <c r="BC33" s="15">
        <f ca="1">IF(Table_Question_Sets[[#This Row],[Header]]="Yes","",_xlfn.NUMBERVALUE(INDIRECT(SUBSTITUTE(ADDRESS(1,COLUMN(),4),"1","")&amp;ROW()+1))+IF(Table_Question_Sets[[#This Row],[Property]]&lt;&gt;"",1,0))</f>
        <v>1</v>
      </c>
      <c r="BD33" s="15" t="str">
        <f t="array" aca="1" ref="BD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"templateOptions":{"calculatedValue":"applicants[0].applicantEmail"}</v>
      </c>
      <c r="BH3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"workflowCustomerEmail","type": "hidden-field","className":"col-xs-12 col-md-6","templateOptions":{"calculatedValue":"applicants[0].applicantEmail"},"validators": {"validation": Validators.compose([])},"expressionProperties": { "templateOptions.disabled": "true"}}</v>
      </c>
      <c r="BI33" s="7" t="str">
        <f ca="1" xml:space="preserve">
IF(Table_Question_Sets[[#This Row],[Row]]="Yes","]},{""className"": ""row"",""fieldGroup"": [","")&amp;
Table_Question_Sets[[#This Row],[Config Field]]</f>
        <v>{"key": "workflowCustomerEmail","type": "hidden-field","className":"col-xs-12 col-md-6","templateOptions":{"calculatedValue":"applicants[0].applicantEmail"},"validators": {"validation": Validators.compose([])},"expressionProperties": { "templateOptions.disabled": "true"}}</v>
      </c>
      <c r="BJ3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"workflowCustomerEmail","type": "hidden-field","className":"col-xs-12 col-md-6","templateOptions":{"calculatedValue":"applicants[0].applicantEmail"},"validators": {"validation": Validators.compose([])},"expressionProperties": { "templateOptions.disabled": "true"}}</v>
      </c>
      <c r="BK3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3" s="7" t="str">
        <f>IF(AND(Table_Question_Sets[[#This Row],[Header]]="",Table_Question_Sets[[#This Row],[Property]]&lt;&gt;"",Table_Question_Sets[[#This Row],[Field Type]]&lt;&gt;""),
""""&amp;Table_Question_Sets[[#This Row],[Key]]&amp;"""","")</f>
        <v>"workflowCustomerEmail"</v>
      </c>
      <c r="BM3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"workflowCustomerEmail"</v>
      </c>
      <c r="BN33" s="7" t="str">
        <f>IF(AND(Table_Question_Sets[[#This Row],[Header]]&lt;&gt;"Yes",Table_Question_Sets[[#This Row],[Property]]&lt;&gt;"",Table_Question_Sets[[#This Row],[Workflow Role]]&lt;&gt;""),
""""&amp;Table_Question_Sets[[#This Row],[Workflow Role]]&amp;""":"""&amp;Table_Question_Sets[[#This Row],[Key]]&amp;"""","")</f>
        <v>"customerEmail":"workflowCustomerEmail"</v>
      </c>
      <c r="BO33" s="7" t="str">
        <f>IF(AND(Table_Question_Sets[[#This Row],[Header]]&lt;&gt;"Yes",Table_Question_Sets[[#This Row],[Property]]&lt;&gt;"",Table_Question_Sets[[#This Row],[Private]]="Yes"),
""""&amp;Table_Question_Sets[[#This Row],[Key]]&amp;"""","")</f>
        <v/>
      </c>
      <c r="BP33" s="7">
        <f ca="1">IF(Table_Question_Sets[[#This Row],[Header]]="Yes","",_xlfn.NUMBERVALUE(INDIRECT(SUBSTITUTE(ADDRESS(1,COLUMN(),4),"1","")&amp;ROW()+1))+IF(OR(Table_Question_Sets[[#This Row],[Value]]&lt;&gt;"",AND(Table_Question_Sets[[#This Row],[Data Type]]="Repeating",Table_Question_Sets[[#This Row],[Calculation Repeating]]&lt;&gt;"")),1,0))</f>
        <v>0</v>
      </c>
      <c r="BQ33" s="7" t="str">
        <f ca="1" xml:space="preserve">
IF(Table_Question_Sets[[#This Row],[Data Type]]="Repeating",
OFFSET(Table_Repeating_Question_Sets[[#Headers],[Property]],MATCH(Table_Question_Sets[[#This Row],[Property]],Table_Repeating_Question_Sets[Property],0),MATCH("Calculation",Table_Repeating_Question_Sets[#Headers],0)-1,1,1),
"")</f>
        <v/>
      </c>
      <c r="BR3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3" s="7" t="str">
        <f ca="1">IF(ISNUMBER(Table_Question_Sets[[#This Row],[Config Use Row]]),INDEX(Table_Question_Sets[Config Rollup],Table_Question_Sets[[#This Row],[Config Use Row]]),"")</f>
        <v/>
      </c>
      <c r="BU33" s="7" t="str">
        <f ca="1">IF(ISNUMBER(Table_Question_Sets[[#This Row],[Config Use Row]]),INDEX(Table_Question_Sets[Config Keys Nested Rollup],Table_Question_Sets[[#This Row],[Config Use Row]]),"")</f>
        <v/>
      </c>
      <c r="BV33" s="7" t="str">
        <f ca="1">IF(ISNUMBER(Table_Question_Sets[[#This Row],[Config Use Row]]),INDEX(Table_Question_Sets[Calculation Rollup],Table_Question_Sets[[#This Row],[Config Use Row]]),"")</f>
        <v/>
      </c>
    </row>
    <row r="34" spans="2:74" ht="29.4" thickBot="1">
      <c r="B34" s="3" t="s">
        <v>145</v>
      </c>
      <c r="C34" s="3" t="s">
        <v>75</v>
      </c>
      <c r="D34" s="3" t="str">
        <f ca="1">IF(Table_Question_Sets[[#This Row],[Header]]="Yes","",
IF(INDIRECT(SUBSTITUTE(ADDRESS(1,COLUMN(),4),"1","")&amp;ROW()-1)="",
INDIRECT(SUBSTITUTE(ADDRESS(1,COLUMN(Table_Question_Sets[[#This Row],[Property]]),4),"1","")&amp;ROW()-1),
INDIRECT(SUBSTITUTE(ADDRESS(1,COLUMN(),4),"1","")&amp;ROW()-1)))</f>
        <v/>
      </c>
      <c r="E34"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supportingDocuments</v>
      </c>
      <c r="F34" s="3" t="str">
        <f>IF(Table_Question_Sets[[#This Row],[Header]]="Yes","",IF(Table_Question_Sets[[#This Row],[Property]]&lt;&gt;"",SUBSTITUTE(Table_Question_Sets[[#This Row],[Property]]," ",""),""))</f>
        <v/>
      </c>
      <c r="G34" s="33"/>
      <c r="H34" s="3"/>
      <c r="I34" s="3"/>
      <c r="J34" s="3"/>
      <c r="K34" s="33"/>
      <c r="L34" s="43"/>
      <c r="M34" s="43"/>
      <c r="N34" s="18"/>
      <c r="O34" s="18"/>
      <c r="P34" s="18"/>
      <c r="Q34" s="18"/>
      <c r="R34" s="18"/>
      <c r="S34" s="18"/>
      <c r="T34" s="3"/>
      <c r="U34" s="3"/>
      <c r="V34" s="3"/>
      <c r="W34" s="3"/>
      <c r="X34" s="3"/>
      <c r="Y34" s="3"/>
      <c r="Z34" s="3"/>
      <c r="AA34" s="3"/>
      <c r="AB34" s="3"/>
      <c r="AC34" s="3"/>
      <c r="AD34" s="3"/>
      <c r="AE34" s="3"/>
      <c r="AF34" s="3"/>
      <c r="AG34" s="3"/>
      <c r="AH34" s="43"/>
      <c r="AI34" s="43"/>
      <c r="AJ34" s="43"/>
      <c r="AK34" s="43"/>
      <c r="AL34" s="3"/>
      <c r="AM3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4" s="28"/>
      <c r="AO34"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4"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4" s="3"/>
      <c r="AR34" s="18"/>
      <c r="AS34" s="3"/>
      <c r="AT34" s="3"/>
      <c r="AU34" s="3"/>
      <c r="AV34" s="3"/>
      <c r="AW34" s="3"/>
      <c r="AX34" s="3"/>
      <c r="AY34"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4" s="18" t="str">
        <f>IF(OR(Table_Question_Sets[[#This Row],[Header]]="Yes",Table_Question_Sets[[#This Row],[Text]]=""),"",IF(OR(Table_Question_Sets[[#This Row],[Text]]="true",Table_Question_Sets[[#This Row],[Text]]="false",ISNUMBER(Table_Question_Sets[[#This Row],[Text]])),Table_Question_Sets[[#This Row],[Text]],""""&amp;Table_Question_Sets[[#This Row],[Text]]&amp;""""))</f>
        <v/>
      </c>
      <c r="BA34" s="18" t="str">
        <f>IF(AND(Table_Question_Sets[[#This Row],[Header]]&lt;&gt;"Yes",Table_Question_Sets[[#This Row],[Property]]&lt;&gt;"",Table_Question_Sets[[#This Row],[Summary Label]]&lt;&gt;""),""""&amp;Table_Question_Sets[[#This Row],[Key]]&amp;""": """&amp;Table_Question_Sets[[#This Row],[Summary Label]]&amp;"""","")</f>
        <v/>
      </c>
      <c r="BB34" s="18" t="str">
        <f ca="1">IF(Table_Question_Sets[[#This Row],[Header]]="Yes","",_xlfn.NUMBERVALUE(INDIRECT(SUBSTITUTE(ADDRESS(1,COLUMN(),4),"1","")&amp;ROW()-1))+IF(Table_Question_Sets[[#This Row],[Property]]&lt;&gt;"",1,0))</f>
        <v/>
      </c>
      <c r="BC34" s="18" t="str">
        <f ca="1">IF(Table_Question_Sets[[#This Row],[Header]]="Yes","",_xlfn.NUMBERVALUE(INDIRECT(SUBSTITUTE(ADDRESS(1,COLUMN(),4),"1","")&amp;ROW()+1))+IF(Table_Question_Sets[[#This Row],[Property]]&lt;&gt;"",1,0))</f>
        <v/>
      </c>
      <c r="BD34" s="18" t="str">
        <f t="array" aca="1" ref="BD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4"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4"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4" s="3" t="str">
        <f xml:space="preserve">
IF(Table_Question_Sets[[#This Row],[Row]]="Yes","]},{""className"": ""row"",""fieldGroup"": [","")&amp;
Table_Question_Sets[[#This Row],[Config Field]]</f>
        <v/>
      </c>
      <c r="BJ34"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4"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4" s="3" t="str">
        <f>IF(AND(Table_Question_Sets[[#This Row],[Header]]="",Table_Question_Sets[[#This Row],[Property]]&lt;&gt;"",Table_Question_Sets[[#This Row],[Field Type]]&lt;&gt;""),
""""&amp;Table_Question_Sets[[#This Row],[Key]]&amp;"""","")</f>
        <v/>
      </c>
      <c r="BM34"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BN34" s="3" t="str">
        <f>IF(AND(Table_Question_Sets[[#This Row],[Header]]&lt;&gt;"Yes",Table_Question_Sets[[#This Row],[Property]]&lt;&gt;"",Table_Question_Sets[[#This Row],[Workflow Role]]&lt;&gt;""),
""""&amp;Table_Question_Sets[[#This Row],[Workflow Role]]&amp;""":"""&amp;Table_Question_Sets[[#This Row],[Key]]&amp;"""","")</f>
        <v/>
      </c>
      <c r="BO34" s="3" t="str">
        <f>IF(AND(Table_Question_Sets[[#This Row],[Header]]&lt;&gt;"Yes",Table_Question_Sets[[#This Row],[Property]]&lt;&gt;"",Table_Question_Sets[[#This Row],[Private]]="Yes"),
""""&amp;Table_Question_Sets[[#This Row],[Key]]&amp;"""","")</f>
        <v/>
      </c>
      <c r="BP34" s="3" t="str">
        <f ca="1">IF(Table_Question_Sets[[#This Row],[Header]]="Yes","",_xlfn.NUMBERVALUE(INDIRECT(SUBSTITUTE(ADDRESS(1,COLUMN(),4),"1","")&amp;ROW()+1))+IF(OR(Table_Question_Sets[[#This Row],[Value]]&lt;&gt;"",AND(Table_Question_Sets[[#This Row],[Data Type]]="Repeating",Table_Question_Sets[[#This Row],[Calculation Repeating]]&lt;&gt;"")),1,0))</f>
        <v/>
      </c>
      <c r="BQ34" s="3" t="str">
        <f ca="1" xml:space="preserve">
IF(Table_Question_Sets[[#This Row],[Data Type]]="Repeating",
OFFSET(Table_Repeating_Question_Sets[[#Headers],[Property]],MATCH(Table_Question_Sets[[#This Row],[Property]],Table_Repeating_Question_Sets[Property],0),MATCH("Calculation",Table_Repeating_Question_Sets[#Headers],0)-1,1,1),
"")</f>
        <v/>
      </c>
      <c r="BR34"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4"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"supportingDocuments":{},</v>
      </c>
      <c r="BT34" s="3" t="str">
        <f ca="1">IF(ISNUMBER(Table_Question_Sets[[#This Row],[Config Use Row]]),INDEX(Table_Question_Sets[Config Rollup],Table_Question_Sets[[#This Row],[Config Use Row]]),"")</f>
        <v/>
      </c>
      <c r="BU34" s="3" t="str">
        <f ca="1">IF(ISNUMBER(Table_Question_Sets[[#This Row],[Config Use Row]]),INDEX(Table_Question_Sets[Config Keys Nested Rollup],Table_Question_Sets[[#This Row],[Config Use Row]]),"")</f>
        <v/>
      </c>
      <c r="BV34" s="3" t="str">
        <f ca="1">IF(ISNUMBER(Table_Question_Sets[[#This Row],[Config Use Row]]),INDEX(Table_Question_Sets[Calculation Rollup],Table_Question_Sets[[#This Row],[Config Use Row]]),"")</f>
        <v/>
      </c>
    </row>
    <row r="35" spans="2:74" s="12" customFormat="1" ht="21" hidden="1" customHeight="1">
      <c r="B35" s="7"/>
      <c r="C35" s="84"/>
      <c r="D35" s="7" t="str">
        <f ca="1">IF(Table_Question_Sets[[#This Row],[Header]]="Yes","",
IF(INDIRECT(SUBSTITUTE(ADDRESS(1,COLUMN(),4),"1","")&amp;ROW()-1)="",
INDIRECT(SUBSTITUTE(ADDRESS(1,COLUMN(Table_Question_Sets[[#This Row],[Property]]),4),"1","")&amp;ROW()-1),
INDIRECT(SUBSTITUTE(ADDRESS(1,COLUMN(),4),"1","")&amp;ROW()-1)))</f>
        <v>Supporting Documents</v>
      </c>
      <c r="E3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5" s="7" t="str">
        <f>IF(Table_Question_Sets[[#This Row],[Header]]="Yes","",IF(Table_Question_Sets[[#This Row],[Property]]&lt;&gt;"",SUBSTITUTE(Table_Question_Sets[[#This Row],[Property]]," ",""),""))</f>
        <v/>
      </c>
      <c r="G35" s="50"/>
      <c r="H35" s="7"/>
      <c r="I35" s="7"/>
      <c r="J35" s="7"/>
      <c r="K35" s="34"/>
      <c r="L35" s="44"/>
      <c r="M35" s="44"/>
      <c r="N35" s="36"/>
      <c r="O35" s="36"/>
      <c r="P35" s="36"/>
      <c r="Q35" s="36"/>
      <c r="R35" s="36"/>
      <c r="S35" s="29"/>
      <c r="T35" s="7"/>
      <c r="U35" s="7"/>
      <c r="V35" s="7"/>
      <c r="W35" s="7"/>
      <c r="X35" s="8"/>
      <c r="Y35" s="7"/>
      <c r="Z35" s="7"/>
      <c r="AA35" s="8"/>
      <c r="AB35" s="8"/>
      <c r="AC35" s="8"/>
      <c r="AD35" s="7"/>
      <c r="AE35" s="7"/>
      <c r="AF35" s="7"/>
      <c r="AG35" s="7"/>
      <c r="AH35" s="44"/>
      <c r="AI35" s="45"/>
      <c r="AJ35" s="45"/>
      <c r="AK35" s="45"/>
      <c r="AL35" s="7"/>
      <c r="AM3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5" s="85"/>
      <c r="AO3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5" s="7"/>
      <c r="AR35" s="29"/>
      <c r="AS35" s="8"/>
      <c r="AT35" s="7"/>
      <c r="AU35" s="8"/>
      <c r="AV35" s="8"/>
      <c r="AW35" s="8"/>
      <c r="AX35" s="8"/>
      <c r="AY3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5" s="15" t="str">
        <f>IF(OR(Table_Question_Sets[[#This Row],[Header]]="Yes",Table_Question_Sets[[#This Row],[Text]]=""),"",IF(OR(Table_Question_Sets[[#This Row],[Text]]="true",Table_Question_Sets[[#This Row],[Text]]="false",ISNUMBER(Table_Question_Sets[[#This Row],[Text]])),Table_Question_Sets[[#This Row],[Text]],""""&amp;Table_Question_Sets[[#This Row],[Text]]&amp;""""))</f>
        <v/>
      </c>
      <c r="BA35" s="15" t="str">
        <f>IF(AND(Table_Question_Sets[[#This Row],[Header]]&lt;&gt;"Yes",Table_Question_Sets[[#This Row],[Property]]&lt;&gt;"",Table_Question_Sets[[#This Row],[Summary Label]]&lt;&gt;""),""""&amp;Table_Question_Sets[[#This Row],[Key]]&amp;""": """&amp;Table_Question_Sets[[#This Row],[Summary Label]]&amp;"""","")</f>
        <v/>
      </c>
      <c r="BB35" s="15">
        <f ca="1">IF(Table_Question_Sets[[#This Row],[Header]]="Yes","",_xlfn.NUMBERVALUE(INDIRECT(SUBSTITUTE(ADDRESS(1,COLUMN(),4),"1","")&amp;ROW()-1))+IF(Table_Question_Sets[[#This Row],[Property]]&lt;&gt;"",1,0))</f>
        <v>0</v>
      </c>
      <c r="BC35" s="15">
        <f ca="1">IF(Table_Question_Sets[[#This Row],[Header]]="Yes","",_xlfn.NUMBERVALUE(INDIRECT(SUBSTITUTE(ADDRESS(1,COLUMN(),4),"1","")&amp;ROW()+1))+IF(Table_Question_Sets[[#This Row],[Property]]&lt;&gt;"",1,0))</f>
        <v>12</v>
      </c>
      <c r="BD35" s="15" t="str">
        <f t="array" aca="1" ref="BD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5"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5"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5" s="7" t="str">
        <f xml:space="preserve">
IF(Table_Question_Sets[[#This Row],[Row]]="Yes","]},{""className"": ""row"",""fieldGroup"": [","")&amp;
Table_Question_Sets[[#This Row],[Config Field]]</f>
        <v/>
      </c>
      <c r="BJ3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5" s="7" t="str">
        <f>IF(AND(Table_Question_Sets[[#This Row],[Header]]="",Table_Question_Sets[[#This Row],[Property]]&lt;&gt;"",Table_Question_Sets[[#This Row],[Field Type]]&lt;&gt;""),
""""&amp;Table_Question_Sets[[#This Row],[Key]]&amp;"""","")</f>
        <v/>
      </c>
      <c r="BM3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Heading","photoIdApplicant1","photoIdApplicant2","photoIdApplicant3","photoIdApplicant4","photoIdApplicant5","purchaseContractAttachment","financeApprovalLetterAttachment","additionalSourceOfFundsAttachment","saleContractAttachment","additionalSupportingDocuments","comments"</v>
      </c>
      <c r="BN35" s="7" t="str">
        <f>IF(AND(Table_Question_Sets[[#This Row],[Header]]&lt;&gt;"Yes",Table_Question_Sets[[#This Row],[Property]]&lt;&gt;"",Table_Question_Sets[[#This Row],[Workflow Role]]&lt;&gt;""),
""""&amp;Table_Question_Sets[[#This Row],[Workflow Role]]&amp;""":"""&amp;Table_Question_Sets[[#This Row],[Key]]&amp;"""","")</f>
        <v/>
      </c>
      <c r="BO35" s="7" t="str">
        <f>IF(AND(Table_Question_Sets[[#This Row],[Header]]&lt;&gt;"Yes",Table_Question_Sets[[#This Row],[Property]]&lt;&gt;"",Table_Question_Sets[[#This Row],[Private]]="Yes"),
""""&amp;Table_Question_Sets[[#This Row],[Key]]&amp;"""","")</f>
        <v/>
      </c>
      <c r="BP35" s="7">
        <f ca="1">IF(Table_Question_Sets[[#This Row],[Header]]="Yes","",_xlfn.NUMBERVALUE(INDIRECT(SUBSTITUTE(ADDRESS(1,COLUMN(),4),"1","")&amp;ROW()+1))+IF(OR(Table_Question_Sets[[#This Row],[Value]]&lt;&gt;"",AND(Table_Question_Sets[[#This Row],[Data Type]]="Repeating",Table_Question_Sets[[#This Row],[Calculation Repeating]]&lt;&gt;"")),1,0))</f>
        <v>0</v>
      </c>
      <c r="BQ35" s="7" t="str">
        <f ca="1" xml:space="preserve">
IF(Table_Question_Sets[[#This Row],[Data Type]]="Repeating",
OFFSET(Table_Repeating_Question_Sets[[#Headers],[Property]],MATCH(Table_Question_Sets[[#This Row],[Property]],Table_Repeating_Question_Sets[Property],0),MATCH("Calculation",Table_Repeating_Question_Sets[#Headers],0)-1,1,1),
"")</f>
        <v/>
      </c>
      <c r="BR3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5" s="7" t="str">
        <f ca="1">IF(ISNUMBER(Table_Question_Sets[[#This Row],[Config Use Row]]),INDEX(Table_Question_Sets[Config Rollup],Table_Question_Sets[[#This Row],[Config Use Row]]),"")</f>
        <v/>
      </c>
      <c r="BU35" s="7" t="str">
        <f ca="1">IF(ISNUMBER(Table_Question_Sets[[#This Row],[Config Use Row]]),INDEX(Table_Question_Sets[Config Keys Nested Rollup],Table_Question_Sets[[#This Row],[Config Use Row]]),"")</f>
        <v/>
      </c>
      <c r="BV35" s="7" t="str">
        <f ca="1">IF(ISNUMBER(Table_Question_Sets[[#This Row],[Config Use Row]]),INDEX(Table_Question_Sets[Calculation Rollup],Table_Question_Sets[[#This Row],[Config Use Row]]),"")</f>
        <v/>
      </c>
    </row>
    <row r="36" spans="2:74" s="12" customFormat="1" ht="21" customHeight="1">
      <c r="B36" s="7" t="s">
        <v>146</v>
      </c>
      <c r="C36" s="84"/>
      <c r="D36" s="7" t="str">
        <f ca="1">IF(Table_Question_Sets[[#This Row],[Header]]="Yes","",
IF(INDIRECT(SUBSTITUTE(ADDRESS(1,COLUMN(),4),"1","")&amp;ROW()-1)="",
INDIRECT(SUBSTITUTE(ADDRESS(1,COLUMN(Table_Question_Sets[[#This Row],[Property]]),4),"1","")&amp;ROW()-1),
INDIRECT(SUBSTITUTE(ADDRESS(1,COLUMN(),4),"1","")&amp;ROW()-1)))</f>
        <v>Supporting Documents</v>
      </c>
      <c r="E3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supportingDocumentsHeading</v>
      </c>
      <c r="F36" s="7" t="str">
        <f>IF(Table_Question_Sets[[#This Row],[Header]]="Yes","",IF(Table_Question_Sets[[#This Row],[Property]]&lt;&gt;"",SUBSTITUTE(Table_Question_Sets[[#This Row],[Property]]," ",""),""))</f>
        <v>SupportingDocumentsHeading</v>
      </c>
      <c r="G36" s="50"/>
      <c r="H36" s="7" t="s">
        <v>83</v>
      </c>
      <c r="I36" s="7" t="s">
        <v>83</v>
      </c>
      <c r="J36" s="7"/>
      <c r="K36" s="34"/>
      <c r="L36" s="44"/>
      <c r="M36" s="44"/>
      <c r="N36" s="36"/>
      <c r="O36" s="36" t="s">
        <v>102</v>
      </c>
      <c r="P36" s="36"/>
      <c r="Q36" s="36"/>
      <c r="R36" s="36"/>
      <c r="S36" s="29"/>
      <c r="T36" s="7"/>
      <c r="U36" s="7"/>
      <c r="V36" s="7"/>
      <c r="W36" s="7"/>
      <c r="X36" s="8" t="s">
        <v>145</v>
      </c>
      <c r="Y36" s="7"/>
      <c r="Z36" s="7"/>
      <c r="AA36" s="7" t="s">
        <v>147</v>
      </c>
      <c r="AB36" s="8"/>
      <c r="AC36" s="8"/>
      <c r="AD36" s="7"/>
      <c r="AE36" s="7"/>
      <c r="AF36" s="7"/>
      <c r="AG36" s="7"/>
      <c r="AH36" s="44"/>
      <c r="AI36" s="45"/>
      <c r="AJ36" s="45"/>
      <c r="AK36" s="45"/>
      <c r="AL36" s="7"/>
      <c r="AM36"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6" s="85"/>
      <c r="AO3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6" s="7"/>
      <c r="AR36" s="29"/>
      <c r="AS36" s="8"/>
      <c r="AT36" s="7"/>
      <c r="AU36" s="8"/>
      <c r="AV36" s="8"/>
      <c r="AW36" s="8"/>
      <c r="AX36" s="8"/>
      <c r="AY3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6" s="15" t="str">
        <f>IF(OR(Table_Question_Sets[[#This Row],[Header]]="Yes",Table_Question_Sets[[#This Row],[Text]]=""),"",IF(OR(Table_Question_Sets[[#This Row],[Text]]="true",Table_Question_Sets[[#This Row],[Text]]="false",ISNUMBER(Table_Question_Sets[[#This Row],[Text]])),Table_Question_Sets[[#This Row],[Text]],""""&amp;Table_Question_Sets[[#This Row],[Text]]&amp;""""))</f>
        <v/>
      </c>
      <c r="BA36" s="15" t="str">
        <f>IF(AND(Table_Question_Sets[[#This Row],[Header]]&lt;&gt;"Yes",Table_Question_Sets[[#This Row],[Property]]&lt;&gt;"",Table_Question_Sets[[#This Row],[Summary Label]]&lt;&gt;""),""""&amp;Table_Question_Sets[[#This Row],[Key]]&amp;""": """&amp;Table_Question_Sets[[#This Row],[Summary Label]]&amp;"""","")</f>
        <v/>
      </c>
      <c r="BB36" s="15">
        <f ca="1">IF(Table_Question_Sets[[#This Row],[Header]]="Yes","",_xlfn.NUMBERVALUE(INDIRECT(SUBSTITUTE(ADDRESS(1,COLUMN(),4),"1","")&amp;ROW()-1))+IF(Table_Question_Sets[[#This Row],[Property]]&lt;&gt;"",1,0))</f>
        <v>1</v>
      </c>
      <c r="BC36" s="15">
        <f ca="1">IF(Table_Question_Sets[[#This Row],[Header]]="Yes","",_xlfn.NUMBERVALUE(INDIRECT(SUBSTITUTE(ADDRESS(1,COLUMN(),4),"1","")&amp;ROW()+1))+IF(Table_Question_Sets[[#This Row],[Property]]&lt;&gt;"",1,0))</f>
        <v>12</v>
      </c>
      <c r="BD36" s="15" t="str">
        <f t="array" aca="1" ref="BD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"templateOptions":{"content":{"heading2":"Supporting Documents","paragraph":"Please upload the following documents to support your application."}}</v>
      </c>
      <c r="BH3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"supportingDocumentsHeading","type": "content-field","className":"col-xs-12","templateOptions":{"content":{"heading2":"Supporting Documents","paragraph":"Please upload the following documents to support your application."}},"validators": {"validation": Validators.compose([])}}</v>
      </c>
      <c r="BI36" s="7" t="str">
        <f ca="1" xml:space="preserve">
IF(Table_Question_Sets[[#This Row],[Row]]="Yes","]},{""className"": ""row"",""fieldGroup"": [","")&amp;
Table_Question_Sets[[#This Row],[Config Field]]</f>
        <v>{"key": "supportingDocumentsHeading","type": "content-field","className":"col-xs-12","templateOptions":{"content":{"heading2":"Supporting Documents","paragraph":"Please upload the following documents to support your application."}},"validators": {"validation": Validators.compose([])}}</v>
      </c>
      <c r="BJ3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6" s="7" t="str">
        <f>IF(AND(Table_Question_Sets[[#This Row],[Header]]="",Table_Question_Sets[[#This Row],[Property]]&lt;&gt;"",Table_Question_Sets[[#This Row],[Field Type]]&lt;&gt;""),
""""&amp;Table_Question_Sets[[#This Row],[Key]]&amp;"""","")</f>
        <v>"supportingDocumentsHeading"</v>
      </c>
      <c r="BM3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Heading","photoIdApplicant1","photoIdApplicant2","photoIdApplicant3","photoIdApplicant4","photoIdApplicant5","purchaseContractAttachment","financeApprovalLetterAttachment","additionalSourceOfFundsAttachment","saleContractAttachment","additionalSupportingDocuments","comments"</v>
      </c>
      <c r="BN36" s="7" t="str">
        <f>IF(AND(Table_Question_Sets[[#This Row],[Header]]&lt;&gt;"Yes",Table_Question_Sets[[#This Row],[Property]]&lt;&gt;"",Table_Question_Sets[[#This Row],[Workflow Role]]&lt;&gt;""),
""""&amp;Table_Question_Sets[[#This Row],[Workflow Role]]&amp;""":"""&amp;Table_Question_Sets[[#This Row],[Key]]&amp;"""","")</f>
        <v/>
      </c>
      <c r="BO36" s="7" t="str">
        <f>IF(AND(Table_Question_Sets[[#This Row],[Header]]&lt;&gt;"Yes",Table_Question_Sets[[#This Row],[Property]]&lt;&gt;"",Table_Question_Sets[[#This Row],[Private]]="Yes"),
""""&amp;Table_Question_Sets[[#This Row],[Key]]&amp;"""","")</f>
        <v/>
      </c>
      <c r="BP36" s="7">
        <f ca="1">IF(Table_Question_Sets[[#This Row],[Header]]="Yes","",_xlfn.NUMBERVALUE(INDIRECT(SUBSTITUTE(ADDRESS(1,COLUMN(),4),"1","")&amp;ROW()+1))+IF(OR(Table_Question_Sets[[#This Row],[Value]]&lt;&gt;"",AND(Table_Question_Sets[[#This Row],[Data Type]]="Repeating",Table_Question_Sets[[#This Row],[Calculation Repeating]]&lt;&gt;"")),1,0))</f>
        <v>0</v>
      </c>
      <c r="BQ36" s="7" t="str">
        <f ca="1" xml:space="preserve">
IF(Table_Question_Sets[[#This Row],[Data Type]]="Repeating",
OFFSET(Table_Repeating_Question_Sets[[#Headers],[Property]],MATCH(Table_Question_Sets[[#This Row],[Property]],Table_Repeating_Question_Sets[Property],0),MATCH("Calculation",Table_Repeating_Question_Sets[#Headers],0)-1,1,1),
"")</f>
        <v/>
      </c>
      <c r="BR3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6" s="7" t="str">
        <f ca="1">IF(ISNUMBER(Table_Question_Sets[[#This Row],[Config Use Row]]),INDEX(Table_Question_Sets[Config Rollup],Table_Question_Sets[[#This Row],[Config Use Row]]),"")</f>
        <v/>
      </c>
      <c r="BU36" s="7" t="str">
        <f ca="1">IF(ISNUMBER(Table_Question_Sets[[#This Row],[Config Use Row]]),INDEX(Table_Question_Sets[Config Keys Nested Rollup],Table_Question_Sets[[#This Row],[Config Use Row]]),"")</f>
        <v/>
      </c>
      <c r="BV36" s="7" t="str">
        <f ca="1">IF(ISNUMBER(Table_Question_Sets[[#This Row],[Config Use Row]]),INDEX(Table_Question_Sets[Calculation Rollup],Table_Question_Sets[[#This Row],[Config Use Row]]),"")</f>
        <v/>
      </c>
    </row>
    <row r="37" spans="2:74" s="12" customFormat="1" ht="21" customHeight="1">
      <c r="B37" s="7" t="s">
        <v>148</v>
      </c>
      <c r="C37" s="84"/>
      <c r="D37" s="7" t="str">
        <f ca="1">IF(Table_Question_Sets[[#This Row],[Header]]="Yes","",
IF(INDIRECT(SUBSTITUTE(ADDRESS(1,COLUMN(),4),"1","")&amp;ROW()-1)="",
INDIRECT(SUBSTITUTE(ADDRESS(1,COLUMN(Table_Question_Sets[[#This Row],[Property]]),4),"1","")&amp;ROW()-1),
INDIRECT(SUBSTITUTE(ADDRESS(1,COLUMN(),4),"1","")&amp;ROW()-1)))</f>
        <v>Supporting Documents</v>
      </c>
      <c r="E3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photoIdApplicant1</v>
      </c>
      <c r="F37" s="7" t="str">
        <f>IF(Table_Question_Sets[[#This Row],[Header]]="Yes","",IF(Table_Question_Sets[[#This Row],[Property]]&lt;&gt;"",SUBSTITUTE(Table_Question_Sets[[#This Row],[Property]]," ",""),""))</f>
        <v>PhotoIdApplicant1</v>
      </c>
      <c r="G37" s="50"/>
      <c r="H37" s="7" t="s">
        <v>149</v>
      </c>
      <c r="I37" s="7" t="s">
        <v>149</v>
      </c>
      <c r="J37" s="7"/>
      <c r="K37" s="34"/>
      <c r="L37" s="44"/>
      <c r="M37" s="44"/>
      <c r="N37" s="36" t="s">
        <v>75</v>
      </c>
      <c r="O37" s="36" t="s">
        <v>102</v>
      </c>
      <c r="P37" s="36"/>
      <c r="Q37" s="36"/>
      <c r="R37" s="36"/>
      <c r="S37" s="29"/>
      <c r="T37" s="7"/>
      <c r="U37" s="7" t="s">
        <v>150</v>
      </c>
      <c r="V37" s="7" t="s">
        <v>151</v>
      </c>
      <c r="W37" s="7" t="s">
        <v>152</v>
      </c>
      <c r="X37" s="8"/>
      <c r="Y37" s="7" t="s">
        <v>153</v>
      </c>
      <c r="Z37" s="7"/>
      <c r="AA37" s="7"/>
      <c r="AB37" s="8"/>
      <c r="AC37" s="8"/>
      <c r="AD37" s="7"/>
      <c r="AE37" s="7"/>
      <c r="AF37" s="7"/>
      <c r="AG37" s="7"/>
      <c r="AH37" s="44"/>
      <c r="AI37" s="45"/>
      <c r="AJ37" s="45"/>
      <c r="AK37" s="45"/>
      <c r="AL37" s="7"/>
      <c r="AM3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7" s="85"/>
      <c r="AO3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7" s="7"/>
      <c r="AR37" s="29"/>
      <c r="AS37" s="8"/>
      <c r="AT37" s="7"/>
      <c r="AU37" s="8"/>
      <c r="AV37" s="8"/>
      <c r="AW37" s="8"/>
      <c r="AX37" s="8"/>
      <c r="AY3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7" s="15" t="str">
        <f>IF(OR(Table_Question_Sets[[#This Row],[Header]]="Yes",Table_Question_Sets[[#This Row],[Text]]=""),"",IF(OR(Table_Question_Sets[[#This Row],[Text]]="true",Table_Question_Sets[[#This Row],[Text]]="false",ISNUMBER(Table_Question_Sets[[#This Row],[Text]])),Table_Question_Sets[[#This Row],[Text]],""""&amp;Table_Question_Sets[[#This Row],[Text]]&amp;""""))</f>
        <v/>
      </c>
      <c r="BA37" s="15" t="str">
        <f>IF(AND(Table_Question_Sets[[#This Row],[Header]]&lt;&gt;"Yes",Table_Question_Sets[[#This Row],[Property]]&lt;&gt;"",Table_Question_Sets[[#This Row],[Summary Label]]&lt;&gt;""),""""&amp;Table_Question_Sets[[#This Row],[Key]]&amp;""": """&amp;Table_Question_Sets[[#This Row],[Summary Label]]&amp;"""","")</f>
        <v/>
      </c>
      <c r="BB37" s="15">
        <f ca="1">IF(Table_Question_Sets[[#This Row],[Header]]="Yes","",_xlfn.NUMBERVALUE(INDIRECT(SUBSTITUTE(ADDRESS(1,COLUMN(),4),"1","")&amp;ROW()-1))+IF(Table_Question_Sets[[#This Row],[Property]]&lt;&gt;"",1,0))</f>
        <v>2</v>
      </c>
      <c r="BC37" s="15">
        <f ca="1">IF(Table_Question_Sets[[#This Row],[Header]]="Yes","",_xlfn.NUMBERVALUE(INDIRECT(SUBSTITUTE(ADDRESS(1,COLUMN(),4),"1","")&amp;ROW()+1))+IF(Table_Question_Sets[[#This Row],[Property]]&lt;&gt;"",1,0))</f>
        <v>11</v>
      </c>
      <c r="BD37" s="15" t="str">
        <f t="array" aca="1" ref="BD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Validators.compose([ValidationService.customExpression('photoIdApplicant1 == \'\' || fileSizeBytes(photoIdApplicant1) &lt;= 4194304','Uploaded file is too large Maximum upload limit per file is 4MB')])}</v>
      </c>
      <c r="BF3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1:","content":{"heading3":"Photo ID - Applicant 1"},"hideCondition":"countRepeating(applicants) &lt; 1"}</v>
      </c>
      <c r="BH3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v>
      </c>
      <c r="BI37" s="7" t="str">
        <f ca="1" xml:space="preserve">
IF(Table_Question_Sets[[#This Row],[Row]]="Yes","]},{""className"": ""row"",""fieldGroup"": [","")&amp;
Table_Question_Sets[[#This Row],[Config Field]]</f>
        <v>]},{"className":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v>
      </c>
      <c r="BJ3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7" s="7" t="str">
        <f>IF(AND(Table_Question_Sets[[#This Row],[Header]]="",Table_Question_Sets[[#This Row],[Property]]&lt;&gt;"",Table_Question_Sets[[#This Row],[Field Type]]&lt;&gt;""),
""""&amp;Table_Question_Sets[[#This Row],[Key]]&amp;"""","")</f>
        <v>"photoIdApplicant1"</v>
      </c>
      <c r="BM3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"photoIdApplicant1","photoIdApplicant2","photoIdApplicant3","photoIdApplicant4","photoIdApplicant5","purchaseContractAttachment","financeApprovalLetterAttachment","additionalSourceOfFundsAttachment","saleContractAttachment","additionalSupportingDocuments","comments"</v>
      </c>
      <c r="BN37" s="7" t="str">
        <f>IF(AND(Table_Question_Sets[[#This Row],[Header]]&lt;&gt;"Yes",Table_Question_Sets[[#This Row],[Property]]&lt;&gt;"",Table_Question_Sets[[#This Row],[Workflow Role]]&lt;&gt;""),
""""&amp;Table_Question_Sets[[#This Row],[Workflow Role]]&amp;""":"""&amp;Table_Question_Sets[[#This Row],[Key]]&amp;"""","")</f>
        <v/>
      </c>
      <c r="BO37" s="7" t="str">
        <f>IF(AND(Table_Question_Sets[[#This Row],[Header]]&lt;&gt;"Yes",Table_Question_Sets[[#This Row],[Property]]&lt;&gt;"",Table_Question_Sets[[#This Row],[Private]]="Yes"),
""""&amp;Table_Question_Sets[[#This Row],[Key]]&amp;"""","")</f>
        <v/>
      </c>
      <c r="BP37" s="7">
        <f ca="1">IF(Table_Question_Sets[[#This Row],[Header]]="Yes","",_xlfn.NUMBERVALUE(INDIRECT(SUBSTITUTE(ADDRESS(1,COLUMN(),4),"1","")&amp;ROW()+1))+IF(OR(Table_Question_Sets[[#This Row],[Value]]&lt;&gt;"",AND(Table_Question_Sets[[#This Row],[Data Type]]="Repeating",Table_Question_Sets[[#This Row],[Calculation Repeating]]&lt;&gt;"")),1,0))</f>
        <v>0</v>
      </c>
      <c r="BQ37" s="7" t="str">
        <f ca="1" xml:space="preserve">
IF(Table_Question_Sets[[#This Row],[Data Type]]="Repeating",
OFFSET(Table_Repeating_Question_Sets[[#Headers],[Property]],MATCH(Table_Question_Sets[[#This Row],[Property]],Table_Repeating_Question_Sets[Property],0),MATCH("Calculation",Table_Repeating_Question_Sets[#Headers],0)-1,1,1),
"")</f>
        <v/>
      </c>
      <c r="BR3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7" s="7" t="str">
        <f ca="1">IF(ISNUMBER(Table_Question_Sets[[#This Row],[Config Use Row]]),INDEX(Table_Question_Sets[Config Rollup],Table_Question_Sets[[#This Row],[Config Use Row]]),"")</f>
        <v/>
      </c>
      <c r="BU37" s="7" t="str">
        <f ca="1">IF(ISNUMBER(Table_Question_Sets[[#This Row],[Config Use Row]]),INDEX(Table_Question_Sets[Config Keys Nested Rollup],Table_Question_Sets[[#This Row],[Config Use Row]]),"")</f>
        <v/>
      </c>
      <c r="BV37" s="7" t="str">
        <f ca="1">IF(ISNUMBER(Table_Question_Sets[[#This Row],[Config Use Row]]),INDEX(Table_Question_Sets[Calculation Rollup],Table_Question_Sets[[#This Row],[Config Use Row]]),"")</f>
        <v/>
      </c>
    </row>
    <row r="38" spans="2:74" s="12" customFormat="1" ht="21" customHeight="1">
      <c r="B38" s="7" t="s">
        <v>154</v>
      </c>
      <c r="C38" s="84"/>
      <c r="D38" s="7" t="str">
        <f ca="1">IF(Table_Question_Sets[[#This Row],[Header]]="Yes","",
IF(INDIRECT(SUBSTITUTE(ADDRESS(1,COLUMN(),4),"1","")&amp;ROW()-1)="",
INDIRECT(SUBSTITUTE(ADDRESS(1,COLUMN(Table_Question_Sets[[#This Row],[Property]]),4),"1","")&amp;ROW()-1),
INDIRECT(SUBSTITUTE(ADDRESS(1,COLUMN(),4),"1","")&amp;ROW()-1)))</f>
        <v>Supporting Documents</v>
      </c>
      <c r="E3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photoIdApplicant2</v>
      </c>
      <c r="F38" s="7" t="str">
        <f>IF(Table_Question_Sets[[#This Row],[Header]]="Yes","",IF(Table_Question_Sets[[#This Row],[Property]]&lt;&gt;"",SUBSTITUTE(Table_Question_Sets[[#This Row],[Property]]," ",""),""))</f>
        <v>PhotoIdApplicant2</v>
      </c>
      <c r="G38" s="50"/>
      <c r="H38" s="7" t="s">
        <v>149</v>
      </c>
      <c r="I38" s="7" t="s">
        <v>149</v>
      </c>
      <c r="J38" s="7"/>
      <c r="K38" s="34"/>
      <c r="L38" s="44"/>
      <c r="M38" s="44"/>
      <c r="N38" s="36" t="s">
        <v>75</v>
      </c>
      <c r="O38" s="36" t="s">
        <v>102</v>
      </c>
      <c r="P38" s="36"/>
      <c r="Q38" s="36"/>
      <c r="R38" s="36"/>
      <c r="S38" s="29"/>
      <c r="T38" s="7"/>
      <c r="U38" s="7" t="s">
        <v>155</v>
      </c>
      <c r="V38" s="7" t="s">
        <v>156</v>
      </c>
      <c r="W38" s="7" t="s">
        <v>157</v>
      </c>
      <c r="X38" s="8"/>
      <c r="Y38" s="7" t="s">
        <v>158</v>
      </c>
      <c r="Z38" s="7"/>
      <c r="AA38" s="7"/>
      <c r="AB38" s="8"/>
      <c r="AC38" s="8"/>
      <c r="AD38" s="7"/>
      <c r="AE38" s="7"/>
      <c r="AF38" s="7"/>
      <c r="AG38" s="7"/>
      <c r="AH38" s="44"/>
      <c r="AI38" s="45"/>
      <c r="AJ38" s="45"/>
      <c r="AK38" s="45"/>
      <c r="AL38" s="7"/>
      <c r="AM3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8" s="85"/>
      <c r="AO3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8" s="7"/>
      <c r="AR38" s="29"/>
      <c r="AS38" s="8"/>
      <c r="AT38" s="7"/>
      <c r="AU38" s="8"/>
      <c r="AV38" s="8"/>
      <c r="AW38" s="8"/>
      <c r="AX38" s="8"/>
      <c r="AY3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8" s="15" t="str">
        <f>IF(OR(Table_Question_Sets[[#This Row],[Header]]="Yes",Table_Question_Sets[[#This Row],[Text]]=""),"",IF(OR(Table_Question_Sets[[#This Row],[Text]]="true",Table_Question_Sets[[#This Row],[Text]]="false",ISNUMBER(Table_Question_Sets[[#This Row],[Text]])),Table_Question_Sets[[#This Row],[Text]],""""&amp;Table_Question_Sets[[#This Row],[Text]]&amp;""""))</f>
        <v/>
      </c>
      <c r="BA38" s="15" t="str">
        <f>IF(AND(Table_Question_Sets[[#This Row],[Header]]&lt;&gt;"Yes",Table_Question_Sets[[#This Row],[Property]]&lt;&gt;"",Table_Question_Sets[[#This Row],[Summary Label]]&lt;&gt;""),""""&amp;Table_Question_Sets[[#This Row],[Key]]&amp;""": """&amp;Table_Question_Sets[[#This Row],[Summary Label]]&amp;"""","")</f>
        <v/>
      </c>
      <c r="BB38" s="15">
        <f ca="1">IF(Table_Question_Sets[[#This Row],[Header]]="Yes","",_xlfn.NUMBERVALUE(INDIRECT(SUBSTITUTE(ADDRESS(1,COLUMN(),4),"1","")&amp;ROW()-1))+IF(Table_Question_Sets[[#This Row],[Property]]&lt;&gt;"",1,0))</f>
        <v>3</v>
      </c>
      <c r="BC38" s="15">
        <f ca="1">IF(Table_Question_Sets[[#This Row],[Header]]="Yes","",_xlfn.NUMBERVALUE(INDIRECT(SUBSTITUTE(ADDRESS(1,COLUMN(),4),"1","")&amp;ROW()+1))+IF(Table_Question_Sets[[#This Row],[Property]]&lt;&gt;"",1,0))</f>
        <v>10</v>
      </c>
      <c r="BD38" s="15" t="str">
        <f t="array" aca="1" ref="BD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Validators.compose([ValidationService.customExpression('photoIdApplicant2 == \'\' || fileSizeBytes(photoIdApplicant2) &lt;= 4194304','Uploaded file is too large Maximum upload limit per file is 4MB')])}</v>
      </c>
      <c r="BF3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2:","content":{"heading3":"Photo ID - Applicant 2"},"hideCondition":"countRepeating(applicants) &lt; 2"}</v>
      </c>
      <c r="BH3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v>
      </c>
      <c r="BI38" s="7" t="str">
        <f ca="1" xml:space="preserve">
IF(Table_Question_Sets[[#This Row],[Row]]="Yes","]},{""className"": ""row"",""fieldGroup"": [","")&amp;
Table_Question_Sets[[#This Row],[Config Field]]</f>
        <v>]},{"className":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v>
      </c>
      <c r="BJ3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8" s="7" t="str">
        <f>IF(AND(Table_Question_Sets[[#This Row],[Header]]="",Table_Question_Sets[[#This Row],[Property]]&lt;&gt;"",Table_Question_Sets[[#This Row],[Field Type]]&lt;&gt;""),
""""&amp;Table_Question_Sets[[#This Row],[Key]]&amp;"""","")</f>
        <v>"photoIdApplicant2"</v>
      </c>
      <c r="BM3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"photoIdApplicant2","photoIdApplicant3","photoIdApplicant4","photoIdApplicant5","purchaseContractAttachment","financeApprovalLetterAttachment","additionalSourceOfFundsAttachment","saleContractAttachment","additionalSupportingDocuments","comments"</v>
      </c>
      <c r="BN38" s="7" t="str">
        <f>IF(AND(Table_Question_Sets[[#This Row],[Header]]&lt;&gt;"Yes",Table_Question_Sets[[#This Row],[Property]]&lt;&gt;"",Table_Question_Sets[[#This Row],[Workflow Role]]&lt;&gt;""),
""""&amp;Table_Question_Sets[[#This Row],[Workflow Role]]&amp;""":"""&amp;Table_Question_Sets[[#This Row],[Key]]&amp;"""","")</f>
        <v/>
      </c>
      <c r="BO38" s="7" t="str">
        <f>IF(AND(Table_Question_Sets[[#This Row],[Header]]&lt;&gt;"Yes",Table_Question_Sets[[#This Row],[Property]]&lt;&gt;"",Table_Question_Sets[[#This Row],[Private]]="Yes"),
""""&amp;Table_Question_Sets[[#This Row],[Key]]&amp;"""","")</f>
        <v/>
      </c>
      <c r="BP38" s="7">
        <f ca="1">IF(Table_Question_Sets[[#This Row],[Header]]="Yes","",_xlfn.NUMBERVALUE(INDIRECT(SUBSTITUTE(ADDRESS(1,COLUMN(),4),"1","")&amp;ROW()+1))+IF(OR(Table_Question_Sets[[#This Row],[Value]]&lt;&gt;"",AND(Table_Question_Sets[[#This Row],[Data Type]]="Repeating",Table_Question_Sets[[#This Row],[Calculation Repeating]]&lt;&gt;"")),1,0))</f>
        <v>0</v>
      </c>
      <c r="BQ38" s="7" t="str">
        <f ca="1" xml:space="preserve">
IF(Table_Question_Sets[[#This Row],[Data Type]]="Repeating",
OFFSET(Table_Repeating_Question_Sets[[#Headers],[Property]],MATCH(Table_Question_Sets[[#This Row],[Property]],Table_Repeating_Question_Sets[Property],0),MATCH("Calculation",Table_Repeating_Question_Sets[#Headers],0)-1,1,1),
"")</f>
        <v/>
      </c>
      <c r="BR3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8" s="7" t="str">
        <f ca="1">IF(ISNUMBER(Table_Question_Sets[[#This Row],[Config Use Row]]),INDEX(Table_Question_Sets[Config Rollup],Table_Question_Sets[[#This Row],[Config Use Row]]),"")</f>
        <v/>
      </c>
      <c r="BU38" s="7" t="str">
        <f ca="1">IF(ISNUMBER(Table_Question_Sets[[#This Row],[Config Use Row]]),INDEX(Table_Question_Sets[Config Keys Nested Rollup],Table_Question_Sets[[#This Row],[Config Use Row]]),"")</f>
        <v/>
      </c>
      <c r="BV38" s="7" t="str">
        <f ca="1">IF(ISNUMBER(Table_Question_Sets[[#This Row],[Config Use Row]]),INDEX(Table_Question_Sets[Calculation Rollup],Table_Question_Sets[[#This Row],[Config Use Row]]),"")</f>
        <v/>
      </c>
    </row>
    <row r="39" spans="2:74" s="12" customFormat="1" ht="21" customHeight="1">
      <c r="B39" s="7" t="s">
        <v>159</v>
      </c>
      <c r="C39" s="84"/>
      <c r="D39" s="7" t="str">
        <f ca="1">IF(Table_Question_Sets[[#This Row],[Header]]="Yes","",
IF(INDIRECT(SUBSTITUTE(ADDRESS(1,COLUMN(),4),"1","")&amp;ROW()-1)="",
INDIRECT(SUBSTITUTE(ADDRESS(1,COLUMN(Table_Question_Sets[[#This Row],[Property]]),4),"1","")&amp;ROW()-1),
INDIRECT(SUBSTITUTE(ADDRESS(1,COLUMN(),4),"1","")&amp;ROW()-1)))</f>
        <v>Supporting Documents</v>
      </c>
      <c r="E3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photoIdApplicant3</v>
      </c>
      <c r="F39" s="7" t="str">
        <f>IF(Table_Question_Sets[[#This Row],[Header]]="Yes","",IF(Table_Question_Sets[[#This Row],[Property]]&lt;&gt;"",SUBSTITUTE(Table_Question_Sets[[#This Row],[Property]]," ",""),""))</f>
        <v>PhotoIdApplicant3</v>
      </c>
      <c r="G39" s="50"/>
      <c r="H39" s="7" t="s">
        <v>149</v>
      </c>
      <c r="I39" s="7" t="s">
        <v>149</v>
      </c>
      <c r="J39" s="7"/>
      <c r="K39" s="34"/>
      <c r="L39" s="44"/>
      <c r="M39" s="44"/>
      <c r="N39" s="36" t="s">
        <v>75</v>
      </c>
      <c r="O39" s="36" t="s">
        <v>102</v>
      </c>
      <c r="P39" s="36"/>
      <c r="Q39" s="36"/>
      <c r="R39" s="36"/>
      <c r="S39" s="29"/>
      <c r="T39" s="7"/>
      <c r="U39" s="7" t="s">
        <v>160</v>
      </c>
      <c r="V39" s="7" t="s">
        <v>161</v>
      </c>
      <c r="W39" s="7" t="s">
        <v>162</v>
      </c>
      <c r="X39" s="8"/>
      <c r="Y39" s="7" t="s">
        <v>163</v>
      </c>
      <c r="Z39" s="7"/>
      <c r="AA39" s="7"/>
      <c r="AB39" s="8"/>
      <c r="AC39" s="8"/>
      <c r="AD39" s="7"/>
      <c r="AE39" s="7"/>
      <c r="AF39" s="7"/>
      <c r="AG39" s="7"/>
      <c r="AH39" s="44"/>
      <c r="AI39" s="45"/>
      <c r="AJ39" s="45"/>
      <c r="AK39" s="45"/>
      <c r="AL39" s="7"/>
      <c r="AM3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9" s="85"/>
      <c r="AO3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9" s="7"/>
      <c r="AR39" s="29"/>
      <c r="AS39" s="8"/>
      <c r="AT39" s="7"/>
      <c r="AU39" s="8"/>
      <c r="AV39" s="8"/>
      <c r="AW39" s="8"/>
      <c r="AX39" s="8"/>
      <c r="AY3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9" s="15" t="str">
        <f>IF(OR(Table_Question_Sets[[#This Row],[Header]]="Yes",Table_Question_Sets[[#This Row],[Text]]=""),"",IF(OR(Table_Question_Sets[[#This Row],[Text]]="true",Table_Question_Sets[[#This Row],[Text]]="false",ISNUMBER(Table_Question_Sets[[#This Row],[Text]])),Table_Question_Sets[[#This Row],[Text]],""""&amp;Table_Question_Sets[[#This Row],[Text]]&amp;""""))</f>
        <v/>
      </c>
      <c r="BA39" s="15" t="str">
        <f>IF(AND(Table_Question_Sets[[#This Row],[Header]]&lt;&gt;"Yes",Table_Question_Sets[[#This Row],[Property]]&lt;&gt;"",Table_Question_Sets[[#This Row],[Summary Label]]&lt;&gt;""),""""&amp;Table_Question_Sets[[#This Row],[Key]]&amp;""": """&amp;Table_Question_Sets[[#This Row],[Summary Label]]&amp;"""","")</f>
        <v/>
      </c>
      <c r="BB39" s="15">
        <f ca="1">IF(Table_Question_Sets[[#This Row],[Header]]="Yes","",_xlfn.NUMBERVALUE(INDIRECT(SUBSTITUTE(ADDRESS(1,COLUMN(),4),"1","")&amp;ROW()-1))+IF(Table_Question_Sets[[#This Row],[Property]]&lt;&gt;"",1,0))</f>
        <v>4</v>
      </c>
      <c r="BC39" s="15">
        <f ca="1">IF(Table_Question_Sets[[#This Row],[Header]]="Yes","",_xlfn.NUMBERVALUE(INDIRECT(SUBSTITUTE(ADDRESS(1,COLUMN(),4),"1","")&amp;ROW()+1))+IF(Table_Question_Sets[[#This Row],[Property]]&lt;&gt;"",1,0))</f>
        <v>9</v>
      </c>
      <c r="BD39" s="15" t="str">
        <f t="array" aca="1" ref="BD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Validators.compose([ValidationService.customExpression('photoIdApplicant3 == \'\' || fileSizeBytes(photoIdApplicant3) &lt;= 4194304','Uploaded file is too large Maximum upload limit per file is 4MB')])}</v>
      </c>
      <c r="BF3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3:","content":{"heading3":"Photo ID - Applicant 3"},"hideCondition":"countRepeating(applicants) &lt; 3"}</v>
      </c>
      <c r="BH3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v>
      </c>
      <c r="BI39" s="7" t="str">
        <f ca="1" xml:space="preserve">
IF(Table_Question_Sets[[#This Row],[Row]]="Yes","]},{""className"": ""row"",""fieldGroup"": [","")&amp;
Table_Question_Sets[[#This Row],[Config Field]]</f>
        <v>]},{"className":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v>
      </c>
      <c r="BJ3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9" s="7" t="str">
        <f>IF(AND(Table_Question_Sets[[#This Row],[Header]]="",Table_Question_Sets[[#This Row],[Property]]&lt;&gt;"",Table_Question_Sets[[#This Row],[Field Type]]&lt;&gt;""),
""""&amp;Table_Question_Sets[[#This Row],[Key]]&amp;"""","")</f>
        <v>"photoIdApplicant3"</v>
      </c>
      <c r="BM3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"photoIdApplicant3","photoIdApplicant4","photoIdApplicant5","purchaseContractAttachment","financeApprovalLetterAttachment","additionalSourceOfFundsAttachment","saleContractAttachment","additionalSupportingDocuments","comments"</v>
      </c>
      <c r="BN39" s="7" t="str">
        <f>IF(AND(Table_Question_Sets[[#This Row],[Header]]&lt;&gt;"Yes",Table_Question_Sets[[#This Row],[Property]]&lt;&gt;"",Table_Question_Sets[[#This Row],[Workflow Role]]&lt;&gt;""),
""""&amp;Table_Question_Sets[[#This Row],[Workflow Role]]&amp;""":"""&amp;Table_Question_Sets[[#This Row],[Key]]&amp;"""","")</f>
        <v/>
      </c>
      <c r="BO39" s="7" t="str">
        <f>IF(AND(Table_Question_Sets[[#This Row],[Header]]&lt;&gt;"Yes",Table_Question_Sets[[#This Row],[Property]]&lt;&gt;"",Table_Question_Sets[[#This Row],[Private]]="Yes"),
""""&amp;Table_Question_Sets[[#This Row],[Key]]&amp;"""","")</f>
        <v/>
      </c>
      <c r="BP39" s="7">
        <f ca="1">IF(Table_Question_Sets[[#This Row],[Header]]="Yes","",_xlfn.NUMBERVALUE(INDIRECT(SUBSTITUTE(ADDRESS(1,COLUMN(),4),"1","")&amp;ROW()+1))+IF(OR(Table_Question_Sets[[#This Row],[Value]]&lt;&gt;"",AND(Table_Question_Sets[[#This Row],[Data Type]]="Repeating",Table_Question_Sets[[#This Row],[Calculation Repeating]]&lt;&gt;"")),1,0))</f>
        <v>0</v>
      </c>
      <c r="BQ39" s="7" t="str">
        <f ca="1" xml:space="preserve">
IF(Table_Question_Sets[[#This Row],[Data Type]]="Repeating",
OFFSET(Table_Repeating_Question_Sets[[#Headers],[Property]],MATCH(Table_Question_Sets[[#This Row],[Property]],Table_Repeating_Question_Sets[Property],0),MATCH("Calculation",Table_Repeating_Question_Sets[#Headers],0)-1,1,1),
"")</f>
        <v/>
      </c>
      <c r="BR3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9" s="7" t="str">
        <f ca="1">IF(ISNUMBER(Table_Question_Sets[[#This Row],[Config Use Row]]),INDEX(Table_Question_Sets[Config Rollup],Table_Question_Sets[[#This Row],[Config Use Row]]),"")</f>
        <v/>
      </c>
      <c r="BU39" s="7" t="str">
        <f ca="1">IF(ISNUMBER(Table_Question_Sets[[#This Row],[Config Use Row]]),INDEX(Table_Question_Sets[Config Keys Nested Rollup],Table_Question_Sets[[#This Row],[Config Use Row]]),"")</f>
        <v/>
      </c>
      <c r="BV39" s="7" t="str">
        <f ca="1">IF(ISNUMBER(Table_Question_Sets[[#This Row],[Config Use Row]]),INDEX(Table_Question_Sets[Calculation Rollup],Table_Question_Sets[[#This Row],[Config Use Row]]),"")</f>
        <v/>
      </c>
    </row>
    <row r="40" spans="2:74" s="12" customFormat="1" ht="21" customHeight="1">
      <c r="B40" s="7" t="s">
        <v>164</v>
      </c>
      <c r="C40" s="84"/>
      <c r="D40" s="7" t="str">
        <f ca="1">IF(Table_Question_Sets[[#This Row],[Header]]="Yes","",
IF(INDIRECT(SUBSTITUTE(ADDRESS(1,COLUMN(),4),"1","")&amp;ROW()-1)="",
INDIRECT(SUBSTITUTE(ADDRESS(1,COLUMN(Table_Question_Sets[[#This Row],[Property]]),4),"1","")&amp;ROW()-1),
INDIRECT(SUBSTITUTE(ADDRESS(1,COLUMN(),4),"1","")&amp;ROW()-1)))</f>
        <v>Supporting Documents</v>
      </c>
      <c r="E4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photoIdApplicant4</v>
      </c>
      <c r="F40" s="7" t="str">
        <f>IF(Table_Question_Sets[[#This Row],[Header]]="Yes","",IF(Table_Question_Sets[[#This Row],[Property]]&lt;&gt;"",SUBSTITUTE(Table_Question_Sets[[#This Row],[Property]]," ",""),""))</f>
        <v>PhotoIdApplicant4</v>
      </c>
      <c r="G40" s="50"/>
      <c r="H40" s="7" t="s">
        <v>149</v>
      </c>
      <c r="I40" s="7" t="s">
        <v>149</v>
      </c>
      <c r="J40" s="7"/>
      <c r="K40" s="34"/>
      <c r="L40" s="44"/>
      <c r="M40" s="44"/>
      <c r="N40" s="36" t="s">
        <v>75</v>
      </c>
      <c r="O40" s="36" t="s">
        <v>102</v>
      </c>
      <c r="P40" s="36"/>
      <c r="Q40" s="36"/>
      <c r="R40" s="36"/>
      <c r="S40" s="29"/>
      <c r="T40" s="7"/>
      <c r="U40" s="7" t="s">
        <v>165</v>
      </c>
      <c r="V40" s="7" t="s">
        <v>166</v>
      </c>
      <c r="W40" s="7" t="s">
        <v>167</v>
      </c>
      <c r="X40" s="8"/>
      <c r="Y40" s="7" t="s">
        <v>168</v>
      </c>
      <c r="Z40" s="7"/>
      <c r="AA40" s="7"/>
      <c r="AB40" s="8"/>
      <c r="AC40" s="8"/>
      <c r="AD40" s="7"/>
      <c r="AE40" s="7"/>
      <c r="AF40" s="7"/>
      <c r="AG40" s="7"/>
      <c r="AH40" s="44"/>
      <c r="AI40" s="45"/>
      <c r="AJ40" s="45"/>
      <c r="AK40" s="45"/>
      <c r="AL40" s="7"/>
      <c r="AM4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0" s="85"/>
      <c r="AO4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0" s="7"/>
      <c r="AR40" s="29"/>
      <c r="AS40" s="8"/>
      <c r="AT40" s="7"/>
      <c r="AU40" s="8"/>
      <c r="AV40" s="8"/>
      <c r="AW40" s="8"/>
      <c r="AX40" s="8"/>
      <c r="AY4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0" s="15" t="str">
        <f>IF(OR(Table_Question_Sets[[#This Row],[Header]]="Yes",Table_Question_Sets[[#This Row],[Text]]=""),"",IF(OR(Table_Question_Sets[[#This Row],[Text]]="true",Table_Question_Sets[[#This Row],[Text]]="false",ISNUMBER(Table_Question_Sets[[#This Row],[Text]])),Table_Question_Sets[[#This Row],[Text]],""""&amp;Table_Question_Sets[[#This Row],[Text]]&amp;""""))</f>
        <v/>
      </c>
      <c r="BA40" s="15" t="str">
        <f>IF(AND(Table_Question_Sets[[#This Row],[Header]]&lt;&gt;"Yes",Table_Question_Sets[[#This Row],[Property]]&lt;&gt;"",Table_Question_Sets[[#This Row],[Summary Label]]&lt;&gt;""),""""&amp;Table_Question_Sets[[#This Row],[Key]]&amp;""": """&amp;Table_Question_Sets[[#This Row],[Summary Label]]&amp;"""","")</f>
        <v/>
      </c>
      <c r="BB40" s="15">
        <f ca="1">IF(Table_Question_Sets[[#This Row],[Header]]="Yes","",_xlfn.NUMBERVALUE(INDIRECT(SUBSTITUTE(ADDRESS(1,COLUMN(),4),"1","")&amp;ROW()-1))+IF(Table_Question_Sets[[#This Row],[Property]]&lt;&gt;"",1,0))</f>
        <v>5</v>
      </c>
      <c r="BC40" s="15">
        <f ca="1">IF(Table_Question_Sets[[#This Row],[Header]]="Yes","",_xlfn.NUMBERVALUE(INDIRECT(SUBSTITUTE(ADDRESS(1,COLUMN(),4),"1","")&amp;ROW()+1))+IF(Table_Question_Sets[[#This Row],[Property]]&lt;&gt;"",1,0))</f>
        <v>8</v>
      </c>
      <c r="BD40" s="15" t="str">
        <f t="array" aca="1" ref="BD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Validators.compose([ValidationService.customExpression('photoIdApplicant4 == \'\' || fileSizeBytes(photoIdApplicant4) &lt;= 4194304','Uploaded file is too large Maximum upload limit per file is 4MB')])}</v>
      </c>
      <c r="BF4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4:","content":{"heading3":"Photo ID - Applicant 4"},"hideCondition":"countRepeating(applicants) &lt; 4"}</v>
      </c>
      <c r="BH4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v>
      </c>
      <c r="BI40" s="7" t="str">
        <f ca="1" xml:space="preserve">
IF(Table_Question_Sets[[#This Row],[Row]]="Yes","]},{""className"": ""row"",""fieldGroup"": [","")&amp;
Table_Question_Sets[[#This Row],[Config Field]]</f>
        <v>]},{"className":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v>
      </c>
      <c r="BJ4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0" s="7" t="str">
        <f>IF(AND(Table_Question_Sets[[#This Row],[Header]]="",Table_Question_Sets[[#This Row],[Property]]&lt;&gt;"",Table_Question_Sets[[#This Row],[Field Type]]&lt;&gt;""),
""""&amp;Table_Question_Sets[[#This Row],[Key]]&amp;"""","")</f>
        <v>"photoIdApplicant4"</v>
      </c>
      <c r="BM4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"photoIdApplicant4","photoIdApplicant5","purchaseContractAttachment","financeApprovalLetterAttachment","additionalSourceOfFundsAttachment","saleContractAttachment","additionalSupportingDocuments","comments"</v>
      </c>
      <c r="BN40" s="7" t="str">
        <f>IF(AND(Table_Question_Sets[[#This Row],[Header]]&lt;&gt;"Yes",Table_Question_Sets[[#This Row],[Property]]&lt;&gt;"",Table_Question_Sets[[#This Row],[Workflow Role]]&lt;&gt;""),
""""&amp;Table_Question_Sets[[#This Row],[Workflow Role]]&amp;""":"""&amp;Table_Question_Sets[[#This Row],[Key]]&amp;"""","")</f>
        <v/>
      </c>
      <c r="BO40" s="7" t="str">
        <f>IF(AND(Table_Question_Sets[[#This Row],[Header]]&lt;&gt;"Yes",Table_Question_Sets[[#This Row],[Property]]&lt;&gt;"",Table_Question_Sets[[#This Row],[Private]]="Yes"),
""""&amp;Table_Question_Sets[[#This Row],[Key]]&amp;"""","")</f>
        <v/>
      </c>
      <c r="BP40" s="7">
        <f ca="1">IF(Table_Question_Sets[[#This Row],[Header]]="Yes","",_xlfn.NUMBERVALUE(INDIRECT(SUBSTITUTE(ADDRESS(1,COLUMN(),4),"1","")&amp;ROW()+1))+IF(OR(Table_Question_Sets[[#This Row],[Value]]&lt;&gt;"",AND(Table_Question_Sets[[#This Row],[Data Type]]="Repeating",Table_Question_Sets[[#This Row],[Calculation Repeating]]&lt;&gt;"")),1,0))</f>
        <v>0</v>
      </c>
      <c r="BQ40" s="7" t="str">
        <f ca="1" xml:space="preserve">
IF(Table_Question_Sets[[#This Row],[Data Type]]="Repeating",
OFFSET(Table_Repeating_Question_Sets[[#Headers],[Property]],MATCH(Table_Question_Sets[[#This Row],[Property]],Table_Repeating_Question_Sets[Property],0),MATCH("Calculation",Table_Repeating_Question_Sets[#Headers],0)-1,1,1),
"")</f>
        <v/>
      </c>
      <c r="BR4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0" s="7" t="str">
        <f ca="1">IF(ISNUMBER(Table_Question_Sets[[#This Row],[Config Use Row]]),INDEX(Table_Question_Sets[Config Rollup],Table_Question_Sets[[#This Row],[Config Use Row]]),"")</f>
        <v/>
      </c>
      <c r="BU40" s="7" t="str">
        <f ca="1">IF(ISNUMBER(Table_Question_Sets[[#This Row],[Config Use Row]]),INDEX(Table_Question_Sets[Config Keys Nested Rollup],Table_Question_Sets[[#This Row],[Config Use Row]]),"")</f>
        <v/>
      </c>
      <c r="BV40" s="7" t="str">
        <f ca="1">IF(ISNUMBER(Table_Question_Sets[[#This Row],[Config Use Row]]),INDEX(Table_Question_Sets[Calculation Rollup],Table_Question_Sets[[#This Row],[Config Use Row]]),"")</f>
        <v/>
      </c>
    </row>
    <row r="41" spans="2:74" s="12" customFormat="1" ht="21" customHeight="1">
      <c r="B41" s="7" t="s">
        <v>169</v>
      </c>
      <c r="C41" s="84"/>
      <c r="D41" s="7" t="str">
        <f ca="1">IF(Table_Question_Sets[[#This Row],[Header]]="Yes","",
IF(INDIRECT(SUBSTITUTE(ADDRESS(1,COLUMN(),4),"1","")&amp;ROW()-1)="",
INDIRECT(SUBSTITUTE(ADDRESS(1,COLUMN(Table_Question_Sets[[#This Row],[Property]]),4),"1","")&amp;ROW()-1),
INDIRECT(SUBSTITUTE(ADDRESS(1,COLUMN(),4),"1","")&amp;ROW()-1)))</f>
        <v>Supporting Documents</v>
      </c>
      <c r="E4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photoIdApplicant5</v>
      </c>
      <c r="F41" s="7" t="str">
        <f>IF(Table_Question_Sets[[#This Row],[Header]]="Yes","",IF(Table_Question_Sets[[#This Row],[Property]]&lt;&gt;"",SUBSTITUTE(Table_Question_Sets[[#This Row],[Property]]," ",""),""))</f>
        <v>PhotoIdApplicant5</v>
      </c>
      <c r="G41" s="50"/>
      <c r="H41" s="7" t="s">
        <v>149</v>
      </c>
      <c r="I41" s="7" t="s">
        <v>149</v>
      </c>
      <c r="J41" s="7"/>
      <c r="K41" s="34"/>
      <c r="L41" s="44"/>
      <c r="M41" s="44"/>
      <c r="N41" s="36" t="s">
        <v>75</v>
      </c>
      <c r="O41" s="36" t="s">
        <v>102</v>
      </c>
      <c r="P41" s="36"/>
      <c r="Q41" s="36"/>
      <c r="R41" s="36"/>
      <c r="S41" s="29"/>
      <c r="T41" s="7"/>
      <c r="U41" s="7" t="s">
        <v>170</v>
      </c>
      <c r="V41" s="7" t="s">
        <v>171</v>
      </c>
      <c r="W41" s="7" t="s">
        <v>172</v>
      </c>
      <c r="X41" s="8"/>
      <c r="Y41" s="7" t="s">
        <v>173</v>
      </c>
      <c r="Z41" s="7"/>
      <c r="AA41" s="7"/>
      <c r="AB41" s="8"/>
      <c r="AC41" s="8"/>
      <c r="AD41" s="7"/>
      <c r="AE41" s="7"/>
      <c r="AF41" s="7"/>
      <c r="AG41" s="7"/>
      <c r="AH41" s="44"/>
      <c r="AI41" s="45"/>
      <c r="AJ41" s="45"/>
      <c r="AK41" s="45"/>
      <c r="AL41" s="7"/>
      <c r="AM4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1" s="85"/>
      <c r="AO4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1" s="7"/>
      <c r="AR41" s="29"/>
      <c r="AS41" s="8"/>
      <c r="AT41" s="7"/>
      <c r="AU41" s="8"/>
      <c r="AV41" s="8"/>
      <c r="AW41" s="8"/>
      <c r="AX41" s="8"/>
      <c r="AY4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1" s="15" t="str">
        <f>IF(OR(Table_Question_Sets[[#This Row],[Header]]="Yes",Table_Question_Sets[[#This Row],[Text]]=""),"",IF(OR(Table_Question_Sets[[#This Row],[Text]]="true",Table_Question_Sets[[#This Row],[Text]]="false",ISNUMBER(Table_Question_Sets[[#This Row],[Text]])),Table_Question_Sets[[#This Row],[Text]],""""&amp;Table_Question_Sets[[#This Row],[Text]]&amp;""""))</f>
        <v/>
      </c>
      <c r="BA41" s="15" t="str">
        <f>IF(AND(Table_Question_Sets[[#This Row],[Header]]&lt;&gt;"Yes",Table_Question_Sets[[#This Row],[Property]]&lt;&gt;"",Table_Question_Sets[[#This Row],[Summary Label]]&lt;&gt;""),""""&amp;Table_Question_Sets[[#This Row],[Key]]&amp;""": """&amp;Table_Question_Sets[[#This Row],[Summary Label]]&amp;"""","")</f>
        <v/>
      </c>
      <c r="BB41" s="15">
        <f ca="1">IF(Table_Question_Sets[[#This Row],[Header]]="Yes","",_xlfn.NUMBERVALUE(INDIRECT(SUBSTITUTE(ADDRESS(1,COLUMN(),4),"1","")&amp;ROW()-1))+IF(Table_Question_Sets[[#This Row],[Property]]&lt;&gt;"",1,0))</f>
        <v>6</v>
      </c>
      <c r="BC41" s="15">
        <f ca="1">IF(Table_Question_Sets[[#This Row],[Header]]="Yes","",_xlfn.NUMBERVALUE(INDIRECT(SUBSTITUTE(ADDRESS(1,COLUMN(),4),"1","")&amp;ROW()+1))+IF(Table_Question_Sets[[#This Row],[Property]]&lt;&gt;"",1,0))</f>
        <v>7</v>
      </c>
      <c r="BD41" s="15" t="str">
        <f t="array" aca="1" ref="BD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Validators.compose([ValidationService.customExpression('photoIdApplicant5 == \'\' || fileSizeBytes(photoIdApplicant5) &lt;= 4194304','Uploaded file is too large Maximum upload limit per file is 4MB')])}</v>
      </c>
      <c r="BF4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5:","content":{"heading3":"Photo ID - Applicant 5"},"hideCondition":"countRepeating(applicants) &lt; 5"}</v>
      </c>
      <c r="BH4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v>
      </c>
      <c r="BI41" s="7" t="str">
        <f ca="1" xml:space="preserve">
IF(Table_Question_Sets[[#This Row],[Row]]="Yes","]},{""className"": ""row"",""fieldGroup"": [","")&amp;
Table_Question_Sets[[#This Row],[Config Field]]</f>
        <v>]},{"className":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v>
      </c>
      <c r="BJ4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1" s="7" t="str">
        <f>IF(AND(Table_Question_Sets[[#This Row],[Header]]="",Table_Question_Sets[[#This Row],[Property]]&lt;&gt;"",Table_Question_Sets[[#This Row],[Field Type]]&lt;&gt;""),
""""&amp;Table_Question_Sets[[#This Row],[Key]]&amp;"""","")</f>
        <v>"photoIdApplicant5"</v>
      </c>
      <c r="BM4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"photoIdApplicant5","purchaseContractAttachment","financeApprovalLetterAttachment","additionalSourceOfFundsAttachment","saleContractAttachment","additionalSupportingDocuments","comments"</v>
      </c>
      <c r="BN41" s="7" t="str">
        <f>IF(AND(Table_Question_Sets[[#This Row],[Header]]&lt;&gt;"Yes",Table_Question_Sets[[#This Row],[Property]]&lt;&gt;"",Table_Question_Sets[[#This Row],[Workflow Role]]&lt;&gt;""),
""""&amp;Table_Question_Sets[[#This Row],[Workflow Role]]&amp;""":"""&amp;Table_Question_Sets[[#This Row],[Key]]&amp;"""","")</f>
        <v/>
      </c>
      <c r="BO41" s="7" t="str">
        <f>IF(AND(Table_Question_Sets[[#This Row],[Header]]&lt;&gt;"Yes",Table_Question_Sets[[#This Row],[Property]]&lt;&gt;"",Table_Question_Sets[[#This Row],[Private]]="Yes"),
""""&amp;Table_Question_Sets[[#This Row],[Key]]&amp;"""","")</f>
        <v/>
      </c>
      <c r="BP41" s="7">
        <f ca="1">IF(Table_Question_Sets[[#This Row],[Header]]="Yes","",_xlfn.NUMBERVALUE(INDIRECT(SUBSTITUTE(ADDRESS(1,COLUMN(),4),"1","")&amp;ROW()+1))+IF(OR(Table_Question_Sets[[#This Row],[Value]]&lt;&gt;"",AND(Table_Question_Sets[[#This Row],[Data Type]]="Repeating",Table_Question_Sets[[#This Row],[Calculation Repeating]]&lt;&gt;"")),1,0))</f>
        <v>0</v>
      </c>
      <c r="BQ41" s="7" t="str">
        <f ca="1" xml:space="preserve">
IF(Table_Question_Sets[[#This Row],[Data Type]]="Repeating",
OFFSET(Table_Repeating_Question_Sets[[#Headers],[Property]],MATCH(Table_Question_Sets[[#This Row],[Property]],Table_Repeating_Question_Sets[Property],0),MATCH("Calculation",Table_Repeating_Question_Sets[#Headers],0)-1,1,1),
"")</f>
        <v/>
      </c>
      <c r="BR4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1" s="7" t="str">
        <f ca="1">IF(ISNUMBER(Table_Question_Sets[[#This Row],[Config Use Row]]),INDEX(Table_Question_Sets[Config Rollup],Table_Question_Sets[[#This Row],[Config Use Row]]),"")</f>
        <v/>
      </c>
      <c r="BU41" s="7" t="str">
        <f ca="1">IF(ISNUMBER(Table_Question_Sets[[#This Row],[Config Use Row]]),INDEX(Table_Question_Sets[Config Keys Nested Rollup],Table_Question_Sets[[#This Row],[Config Use Row]]),"")</f>
        <v/>
      </c>
      <c r="BV41" s="7" t="str">
        <f ca="1">IF(ISNUMBER(Table_Question_Sets[[#This Row],[Config Use Row]]),INDEX(Table_Question_Sets[Calculation Rollup],Table_Question_Sets[[#This Row],[Config Use Row]]),"")</f>
        <v/>
      </c>
    </row>
    <row r="42" spans="2:74" s="12" customFormat="1" ht="21" customHeight="1">
      <c r="B42" s="7" t="s">
        <v>174</v>
      </c>
      <c r="C42" s="84"/>
      <c r="D42" s="7" t="str">
        <f ca="1">IF(Table_Question_Sets[[#This Row],[Header]]="Yes","",
IF(INDIRECT(SUBSTITUTE(ADDRESS(1,COLUMN(),4),"1","")&amp;ROW()-1)="",
INDIRECT(SUBSTITUTE(ADDRESS(1,COLUMN(Table_Question_Sets[[#This Row],[Property]]),4),"1","")&amp;ROW()-1),
INDIRECT(SUBSTITUTE(ADDRESS(1,COLUMN(),4),"1","")&amp;ROW()-1)))</f>
        <v>Supporting Documents</v>
      </c>
      <c r="E4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purchaseContractAttachment</v>
      </c>
      <c r="F42" s="7" t="str">
        <f>IF(Table_Question_Sets[[#This Row],[Header]]="Yes","",IF(Table_Question_Sets[[#This Row],[Property]]&lt;&gt;"",SUBSTITUTE(Table_Question_Sets[[#This Row],[Property]]," ",""),""))</f>
        <v>PurchaseContractAttachment</v>
      </c>
      <c r="G42" s="50"/>
      <c r="H42" s="7" t="s">
        <v>149</v>
      </c>
      <c r="I42" s="7" t="s">
        <v>149</v>
      </c>
      <c r="J42" s="7"/>
      <c r="K42" s="34"/>
      <c r="L42" s="44"/>
      <c r="M42" s="44"/>
      <c r="N42" s="36" t="s">
        <v>75</v>
      </c>
      <c r="O42" s="36" t="s">
        <v>102</v>
      </c>
      <c r="P42" s="36"/>
      <c r="Q42" s="36"/>
      <c r="R42" s="36"/>
      <c r="S42" s="29"/>
      <c r="T42" s="7"/>
      <c r="U42" s="7" t="s">
        <v>175</v>
      </c>
      <c r="V42" s="7"/>
      <c r="W42" s="7" t="s">
        <v>176</v>
      </c>
      <c r="X42" s="8"/>
      <c r="Y42" s="7" t="s">
        <v>177</v>
      </c>
      <c r="Z42" s="7"/>
      <c r="AA42" s="8"/>
      <c r="AB42" s="8"/>
      <c r="AC42" s="8"/>
      <c r="AD42" s="7"/>
      <c r="AE42" s="7"/>
      <c r="AF42" s="7"/>
      <c r="AG42" s="7"/>
      <c r="AH42" s="44"/>
      <c r="AI42" s="45"/>
      <c r="AJ42" s="45"/>
      <c r="AK42" s="45"/>
      <c r="AL42" s="7"/>
      <c r="AM4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2" s="85"/>
      <c r="AO4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2" s="7"/>
      <c r="AR42" s="29"/>
      <c r="AS42" s="8"/>
      <c r="AT42" s="7"/>
      <c r="AU42" s="8"/>
      <c r="AV42" s="8"/>
      <c r="AW42" s="8"/>
      <c r="AX42" s="8"/>
      <c r="AY4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2" s="15" t="str">
        <f>IF(OR(Table_Question_Sets[[#This Row],[Header]]="Yes",Table_Question_Sets[[#This Row],[Text]]=""),"",IF(OR(Table_Question_Sets[[#This Row],[Text]]="true",Table_Question_Sets[[#This Row],[Text]]="false",ISNUMBER(Table_Question_Sets[[#This Row],[Text]])),Table_Question_Sets[[#This Row],[Text]],""""&amp;Table_Question_Sets[[#This Row],[Text]]&amp;""""))</f>
        <v/>
      </c>
      <c r="BA42" s="15" t="str">
        <f>IF(AND(Table_Question_Sets[[#This Row],[Header]]&lt;&gt;"Yes",Table_Question_Sets[[#This Row],[Property]]&lt;&gt;"",Table_Question_Sets[[#This Row],[Summary Label]]&lt;&gt;""),""""&amp;Table_Question_Sets[[#This Row],[Key]]&amp;""": """&amp;Table_Question_Sets[[#This Row],[Summary Label]]&amp;"""","")</f>
        <v/>
      </c>
      <c r="BB42" s="15">
        <f ca="1">IF(Table_Question_Sets[[#This Row],[Header]]="Yes","",_xlfn.NUMBERVALUE(INDIRECT(SUBSTITUTE(ADDRESS(1,COLUMN(),4),"1","")&amp;ROW()-1))+IF(Table_Question_Sets[[#This Row],[Property]]&lt;&gt;"",1,0))</f>
        <v>7</v>
      </c>
      <c r="BC42" s="15">
        <f ca="1">IF(Table_Question_Sets[[#This Row],[Header]]="Yes","",_xlfn.NUMBERVALUE(INDIRECT(SUBSTITUTE(ADDRESS(1,COLUMN(),4),"1","")&amp;ROW()+1))+IF(Table_Question_Sets[[#This Row],[Property]]&lt;&gt;"",1,0))</f>
        <v>6</v>
      </c>
      <c r="BD42" s="15" t="str">
        <f t="array" aca="1" ref="BD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Validators.compose([ValidationService.customExpression('purchaseContractAttachment == \'\' || fileSizeBytes(purchaseContractAttachment) &lt;= 4194304','Uploaded file is too large Maximum upload limit per file is 4MB')])}</v>
      </c>
      <c r="BF4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contract of sale for the property you are purchasing:","content":{"heading3":"Purchase contract"}}</v>
      </c>
      <c r="BH4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v>
      </c>
      <c r="BI42" s="7" t="str">
        <f ca="1" xml:space="preserve">
IF(Table_Question_Sets[[#This Row],[Row]]="Yes","]},{""className"": ""row"",""fieldGroup"": [","")&amp;
Table_Question_Sets[[#This Row],[Config Field]]</f>
        <v>]},{"className":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v>
      </c>
      <c r="BJ4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2" s="7" t="str">
        <f>IF(AND(Table_Question_Sets[[#This Row],[Header]]="",Table_Question_Sets[[#This Row],[Property]]&lt;&gt;"",Table_Question_Sets[[#This Row],[Field Type]]&lt;&gt;""),
""""&amp;Table_Question_Sets[[#This Row],[Key]]&amp;"""","")</f>
        <v>"purchaseContractAttachment"</v>
      </c>
      <c r="BM4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"purchaseContractAttachment","financeApprovalLetterAttachment","additionalSourceOfFundsAttachment","saleContractAttachment","additionalSupportingDocuments","comments"</v>
      </c>
      <c r="BN42" s="7" t="str">
        <f>IF(AND(Table_Question_Sets[[#This Row],[Header]]&lt;&gt;"Yes",Table_Question_Sets[[#This Row],[Property]]&lt;&gt;"",Table_Question_Sets[[#This Row],[Workflow Role]]&lt;&gt;""),
""""&amp;Table_Question_Sets[[#This Row],[Workflow Role]]&amp;""":"""&amp;Table_Question_Sets[[#This Row],[Key]]&amp;"""","")</f>
        <v/>
      </c>
      <c r="BO42" s="7" t="str">
        <f>IF(AND(Table_Question_Sets[[#This Row],[Header]]&lt;&gt;"Yes",Table_Question_Sets[[#This Row],[Property]]&lt;&gt;"",Table_Question_Sets[[#This Row],[Private]]="Yes"),
""""&amp;Table_Question_Sets[[#This Row],[Key]]&amp;"""","")</f>
        <v/>
      </c>
      <c r="BP42" s="7">
        <f ca="1">IF(Table_Question_Sets[[#This Row],[Header]]="Yes","",_xlfn.NUMBERVALUE(INDIRECT(SUBSTITUTE(ADDRESS(1,COLUMN(),4),"1","")&amp;ROW()+1))+IF(OR(Table_Question_Sets[[#This Row],[Value]]&lt;&gt;"",AND(Table_Question_Sets[[#This Row],[Data Type]]="Repeating",Table_Question_Sets[[#This Row],[Calculation Repeating]]&lt;&gt;"")),1,0))</f>
        <v>0</v>
      </c>
      <c r="BQ42" s="7" t="str">
        <f ca="1" xml:space="preserve">
IF(Table_Question_Sets[[#This Row],[Data Type]]="Repeating",
OFFSET(Table_Repeating_Question_Sets[[#Headers],[Property]],MATCH(Table_Question_Sets[[#This Row],[Property]],Table_Repeating_Question_Sets[Property],0),MATCH("Calculation",Table_Repeating_Question_Sets[#Headers],0)-1,1,1),
"")</f>
        <v/>
      </c>
      <c r="BR4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2" s="7" t="str">
        <f ca="1">IF(ISNUMBER(Table_Question_Sets[[#This Row],[Config Use Row]]),INDEX(Table_Question_Sets[Config Rollup],Table_Question_Sets[[#This Row],[Config Use Row]]),"")</f>
        <v/>
      </c>
      <c r="BU42" s="7" t="str">
        <f ca="1">IF(ISNUMBER(Table_Question_Sets[[#This Row],[Config Use Row]]),INDEX(Table_Question_Sets[Config Keys Nested Rollup],Table_Question_Sets[[#This Row],[Config Use Row]]),"")</f>
        <v/>
      </c>
      <c r="BV42" s="7" t="str">
        <f ca="1">IF(ISNUMBER(Table_Question_Sets[[#This Row],[Config Use Row]]),INDEX(Table_Question_Sets[Calculation Rollup],Table_Question_Sets[[#This Row],[Config Use Row]]),"")</f>
        <v/>
      </c>
    </row>
    <row r="43" spans="2:74" s="12" customFormat="1" ht="21" customHeight="1">
      <c r="B43" s="7" t="s">
        <v>178</v>
      </c>
      <c r="C43" s="84"/>
      <c r="D43" s="7" t="str">
        <f ca="1">IF(Table_Question_Sets[[#This Row],[Header]]="Yes","",
IF(INDIRECT(SUBSTITUTE(ADDRESS(1,COLUMN(),4),"1","")&amp;ROW()-1)="",
INDIRECT(SUBSTITUTE(ADDRESS(1,COLUMN(Table_Question_Sets[[#This Row],[Property]]),4),"1","")&amp;ROW()-1),
INDIRECT(SUBSTITUTE(ADDRESS(1,COLUMN(),4),"1","")&amp;ROW()-1)))</f>
        <v>Supporting Documents</v>
      </c>
      <c r="E4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financeApprovalLetterAttachment</v>
      </c>
      <c r="F43" s="7" t="str">
        <f>IF(Table_Question_Sets[[#This Row],[Header]]="Yes","",IF(Table_Question_Sets[[#This Row],[Property]]&lt;&gt;"",SUBSTITUTE(Table_Question_Sets[[#This Row],[Property]]," ",""),""))</f>
        <v>FinanceApprovalLetterAttachment</v>
      </c>
      <c r="G43" s="50"/>
      <c r="H43" s="7" t="s">
        <v>149</v>
      </c>
      <c r="I43" s="7" t="s">
        <v>149</v>
      </c>
      <c r="J43" s="7"/>
      <c r="K43" s="34"/>
      <c r="L43" s="44"/>
      <c r="M43" s="44"/>
      <c r="N43" s="36" t="s">
        <v>75</v>
      </c>
      <c r="O43" s="36" t="s">
        <v>102</v>
      </c>
      <c r="P43" s="36"/>
      <c r="Q43" s="36"/>
      <c r="R43" s="36"/>
      <c r="S43" s="29"/>
      <c r="T43" s="7"/>
      <c r="U43" s="7" t="s">
        <v>179</v>
      </c>
      <c r="V43" s="7" t="s">
        <v>180</v>
      </c>
      <c r="W43" s="7" t="s">
        <v>181</v>
      </c>
      <c r="X43" s="8"/>
      <c r="Y43" s="7" t="s">
        <v>182</v>
      </c>
      <c r="Z43" s="7"/>
      <c r="AA43" s="8"/>
      <c r="AB43" s="8"/>
      <c r="AC43" s="8"/>
      <c r="AD43" s="7"/>
      <c r="AE43" s="7"/>
      <c r="AF43" s="7"/>
      <c r="AG43" s="7"/>
      <c r="AH43" s="44"/>
      <c r="AI43" s="45"/>
      <c r="AJ43" s="45"/>
      <c r="AK43" s="45"/>
      <c r="AL43" s="7"/>
      <c r="AM4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3" s="85"/>
      <c r="AO4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3" s="7"/>
      <c r="AR43" s="29"/>
      <c r="AS43" s="8"/>
      <c r="AT43" s="7"/>
      <c r="AU43" s="8"/>
      <c r="AV43" s="8"/>
      <c r="AW43" s="8"/>
      <c r="AX43" s="8"/>
      <c r="AY4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3" s="15" t="str">
        <f>IF(OR(Table_Question_Sets[[#This Row],[Header]]="Yes",Table_Question_Sets[[#This Row],[Text]]=""),"",IF(OR(Table_Question_Sets[[#This Row],[Text]]="true",Table_Question_Sets[[#This Row],[Text]]="false",ISNUMBER(Table_Question_Sets[[#This Row],[Text]])),Table_Question_Sets[[#This Row],[Text]],""""&amp;Table_Question_Sets[[#This Row],[Text]]&amp;""""))</f>
        <v/>
      </c>
      <c r="BA43" s="15" t="str">
        <f>IF(AND(Table_Question_Sets[[#This Row],[Header]]&lt;&gt;"Yes",Table_Question_Sets[[#This Row],[Property]]&lt;&gt;"",Table_Question_Sets[[#This Row],[Summary Label]]&lt;&gt;""),""""&amp;Table_Question_Sets[[#This Row],[Key]]&amp;""": """&amp;Table_Question_Sets[[#This Row],[Summary Label]]&amp;"""","")</f>
        <v/>
      </c>
      <c r="BB43" s="15">
        <f ca="1">IF(Table_Question_Sets[[#This Row],[Header]]="Yes","",_xlfn.NUMBERVALUE(INDIRECT(SUBSTITUTE(ADDRESS(1,COLUMN(),4),"1","")&amp;ROW()-1))+IF(Table_Question_Sets[[#This Row],[Property]]&lt;&gt;"",1,0))</f>
        <v>8</v>
      </c>
      <c r="BC43" s="15">
        <f ca="1">IF(Table_Question_Sets[[#This Row],[Header]]="Yes","",_xlfn.NUMBERVALUE(INDIRECT(SUBSTITUTE(ADDRESS(1,COLUMN(),4),"1","")&amp;ROW()+1))+IF(Table_Question_Sets[[#This Row],[Property]]&lt;&gt;"",1,0))</f>
        <v>5</v>
      </c>
      <c r="BD43" s="15" t="str">
        <f t="array" aca="1" ref="BD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Validators.compose([ValidationService.customExpression('financeApprovalLetterAttachment == \'\' || fileSizeBytes(financeApprovalLetterAttachment) &lt;= 4194304','Uploaded file is too large Maximum upload limit per file is 4MB')])}</v>
      </c>
      <c r="BF4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finance approval letter:","content":{"heading3":"Finance approval letter"},"hideCondition":"number(financeApprovalAmount) &lt;= 0"}</v>
      </c>
      <c r="BH4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v>
      </c>
      <c r="BI43" s="7" t="str">
        <f ca="1" xml:space="preserve">
IF(Table_Question_Sets[[#This Row],[Row]]="Yes","]},{""className"": ""row"",""fieldGroup"": [","")&amp;
Table_Question_Sets[[#This Row],[Config Field]]</f>
        <v>]},{"className":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v>
      </c>
      <c r="BJ4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3" s="7" t="str">
        <f>IF(AND(Table_Question_Sets[[#This Row],[Header]]="",Table_Question_Sets[[#This Row],[Property]]&lt;&gt;"",Table_Question_Sets[[#This Row],[Field Type]]&lt;&gt;""),
""""&amp;Table_Question_Sets[[#This Row],[Key]]&amp;"""","")</f>
        <v>"financeApprovalLetterAttachment"</v>
      </c>
      <c r="BM4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"financeApprovalLetterAttachment","additionalSourceOfFundsAttachment","saleContractAttachment","additionalSupportingDocuments","comments"</v>
      </c>
      <c r="BN43" s="7" t="str">
        <f>IF(AND(Table_Question_Sets[[#This Row],[Header]]&lt;&gt;"Yes",Table_Question_Sets[[#This Row],[Property]]&lt;&gt;"",Table_Question_Sets[[#This Row],[Workflow Role]]&lt;&gt;""),
""""&amp;Table_Question_Sets[[#This Row],[Workflow Role]]&amp;""":"""&amp;Table_Question_Sets[[#This Row],[Key]]&amp;"""","")</f>
        <v/>
      </c>
      <c r="BO43" s="7" t="str">
        <f>IF(AND(Table_Question_Sets[[#This Row],[Header]]&lt;&gt;"Yes",Table_Question_Sets[[#This Row],[Property]]&lt;&gt;"",Table_Question_Sets[[#This Row],[Private]]="Yes"),
""""&amp;Table_Question_Sets[[#This Row],[Key]]&amp;"""","")</f>
        <v/>
      </c>
      <c r="BP43" s="7">
        <f ca="1">IF(Table_Question_Sets[[#This Row],[Header]]="Yes","",_xlfn.NUMBERVALUE(INDIRECT(SUBSTITUTE(ADDRESS(1,COLUMN(),4),"1","")&amp;ROW()+1))+IF(OR(Table_Question_Sets[[#This Row],[Value]]&lt;&gt;"",AND(Table_Question_Sets[[#This Row],[Data Type]]="Repeating",Table_Question_Sets[[#This Row],[Calculation Repeating]]&lt;&gt;"")),1,0))</f>
        <v>0</v>
      </c>
      <c r="BQ43" s="7" t="str">
        <f ca="1" xml:space="preserve">
IF(Table_Question_Sets[[#This Row],[Data Type]]="Repeating",
OFFSET(Table_Repeating_Question_Sets[[#Headers],[Property]],MATCH(Table_Question_Sets[[#This Row],[Property]],Table_Repeating_Question_Sets[Property],0),MATCH("Calculation",Table_Repeating_Question_Sets[#Headers],0)-1,1,1),
"")</f>
        <v/>
      </c>
      <c r="BR4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3" s="7" t="str">
        <f ca="1">IF(ISNUMBER(Table_Question_Sets[[#This Row],[Config Use Row]]),INDEX(Table_Question_Sets[Config Rollup],Table_Question_Sets[[#This Row],[Config Use Row]]),"")</f>
        <v/>
      </c>
      <c r="BU43" s="7" t="str">
        <f ca="1">IF(ISNUMBER(Table_Question_Sets[[#This Row],[Config Use Row]]),INDEX(Table_Question_Sets[Config Keys Nested Rollup],Table_Question_Sets[[#This Row],[Config Use Row]]),"")</f>
        <v/>
      </c>
      <c r="BV43" s="7" t="str">
        <f ca="1">IF(ISNUMBER(Table_Question_Sets[[#This Row],[Config Use Row]]),INDEX(Table_Question_Sets[Calculation Rollup],Table_Question_Sets[[#This Row],[Config Use Row]]),"")</f>
        <v/>
      </c>
    </row>
    <row r="44" spans="2:74" s="12" customFormat="1" ht="21" customHeight="1">
      <c r="B44" s="7" t="s">
        <v>183</v>
      </c>
      <c r="C44" s="84"/>
      <c r="D44" s="7" t="str">
        <f ca="1">IF(Table_Question_Sets[[#This Row],[Header]]="Yes","",
IF(INDIRECT(SUBSTITUTE(ADDRESS(1,COLUMN(),4),"1","")&amp;ROW()-1)="",
INDIRECT(SUBSTITUTE(ADDRESS(1,COLUMN(Table_Question_Sets[[#This Row],[Property]]),4),"1","")&amp;ROW()-1),
INDIRECT(SUBSTITUTE(ADDRESS(1,COLUMN(),4),"1","")&amp;ROW()-1)))</f>
        <v>Supporting Documents</v>
      </c>
      <c r="E4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additionalSourceOfFundsAttachment</v>
      </c>
      <c r="F44" s="7" t="str">
        <f>IF(Table_Question_Sets[[#This Row],[Header]]="Yes","",IF(Table_Question_Sets[[#This Row],[Property]]&lt;&gt;"",SUBSTITUTE(Table_Question_Sets[[#This Row],[Property]]," ",""),""))</f>
        <v>AdditionalSourceOfFundsAttachment</v>
      </c>
      <c r="G44" s="50"/>
      <c r="H44" s="7" t="s">
        <v>149</v>
      </c>
      <c r="I44" s="7" t="s">
        <v>149</v>
      </c>
      <c r="J44" s="7"/>
      <c r="K44" s="34"/>
      <c r="L44" s="44"/>
      <c r="M44" s="44"/>
      <c r="N44" s="36" t="s">
        <v>75</v>
      </c>
      <c r="O44" s="36" t="s">
        <v>102</v>
      </c>
      <c r="P44" s="36"/>
      <c r="Q44" s="36"/>
      <c r="R44" s="36"/>
      <c r="S44" s="29"/>
      <c r="T44" s="7"/>
      <c r="U44" s="7" t="s">
        <v>184</v>
      </c>
      <c r="V44" s="7" t="s">
        <v>185</v>
      </c>
      <c r="W44" s="7" t="s">
        <v>186</v>
      </c>
      <c r="X44" s="8"/>
      <c r="Y44" s="7" t="s">
        <v>187</v>
      </c>
      <c r="Z44" s="7"/>
      <c r="AA44" s="8"/>
      <c r="AB44" s="8"/>
      <c r="AC44" s="8"/>
      <c r="AD44" s="7"/>
      <c r="AE44" s="7"/>
      <c r="AF44" s="7"/>
      <c r="AG44" s="7"/>
      <c r="AH44" s="44"/>
      <c r="AI44" s="45"/>
      <c r="AJ44" s="45"/>
      <c r="AK44" s="45"/>
      <c r="AL44" s="7"/>
      <c r="AM44"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4" s="85"/>
      <c r="AO4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4" s="7"/>
      <c r="AR44" s="29"/>
      <c r="AS44" s="8"/>
      <c r="AT44" s="7"/>
      <c r="AU44" s="8"/>
      <c r="AV44" s="8"/>
      <c r="AW44" s="8"/>
      <c r="AX44" s="8"/>
      <c r="AY4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4" s="15" t="str">
        <f>IF(OR(Table_Question_Sets[[#This Row],[Header]]="Yes",Table_Question_Sets[[#This Row],[Text]]=""),"",IF(OR(Table_Question_Sets[[#This Row],[Text]]="true",Table_Question_Sets[[#This Row],[Text]]="false",ISNUMBER(Table_Question_Sets[[#This Row],[Text]])),Table_Question_Sets[[#This Row],[Text]],""""&amp;Table_Question_Sets[[#This Row],[Text]]&amp;""""))</f>
        <v/>
      </c>
      <c r="BA44" s="15" t="str">
        <f>IF(AND(Table_Question_Sets[[#This Row],[Header]]&lt;&gt;"Yes",Table_Question_Sets[[#This Row],[Property]]&lt;&gt;"",Table_Question_Sets[[#This Row],[Summary Label]]&lt;&gt;""),""""&amp;Table_Question_Sets[[#This Row],[Key]]&amp;""": """&amp;Table_Question_Sets[[#This Row],[Summary Label]]&amp;"""","")</f>
        <v/>
      </c>
      <c r="BB44" s="15">
        <f ca="1">IF(Table_Question_Sets[[#This Row],[Header]]="Yes","",_xlfn.NUMBERVALUE(INDIRECT(SUBSTITUTE(ADDRESS(1,COLUMN(),4),"1","")&amp;ROW()-1))+IF(Table_Question_Sets[[#This Row],[Property]]&lt;&gt;"",1,0))</f>
        <v>9</v>
      </c>
      <c r="BC44" s="15">
        <f ca="1">IF(Table_Question_Sets[[#This Row],[Header]]="Yes","",_xlfn.NUMBERVALUE(INDIRECT(SUBSTITUTE(ADDRESS(1,COLUMN(),4),"1","")&amp;ROW()+1))+IF(Table_Question_Sets[[#This Row],[Property]]&lt;&gt;"",1,0))</f>
        <v>4</v>
      </c>
      <c r="BD44" s="15" t="str">
        <f t="array" aca="1" ref="BD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Validators.compose([ValidationService.customExpression('additionalSourceOfFundsAttachment == \'\' || fileSizeBytes(additionalSourceOfFundsAttachment) &lt;= 4194304','Uploaded file is too large Maximum upload limit per file is 4MB')])}</v>
      </c>
      <c r="BF4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documentation associated with your additional source of funds:","content":{"heading3":"Additional source of funds"},"hideCondition":"additionalSourceOfFunds == null || additionalSourceOfFunds == '' || additionalSourceOfFunds == 'Not Applicable'"}</v>
      </c>
      <c r="BH4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v>
      </c>
      <c r="BI44" s="7" t="str">
        <f ca="1" xml:space="preserve">
IF(Table_Question_Sets[[#This Row],[Row]]="Yes","]},{""className"": ""row"",""fieldGroup"": [","")&amp;
Table_Question_Sets[[#This Row],[Config Field]]</f>
        <v>]},{"className":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v>
      </c>
      <c r="BJ4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4" s="7" t="str">
        <f>IF(AND(Table_Question_Sets[[#This Row],[Header]]="",Table_Question_Sets[[#This Row],[Property]]&lt;&gt;"",Table_Question_Sets[[#This Row],[Field Type]]&lt;&gt;""),
""""&amp;Table_Question_Sets[[#This Row],[Key]]&amp;"""","")</f>
        <v>"additionalSourceOfFundsAttachment"</v>
      </c>
      <c r="BM4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"additionalSourceOfFundsAttachment","saleContractAttachment","additionalSupportingDocuments","comments"</v>
      </c>
      <c r="BN44" s="7" t="str">
        <f>IF(AND(Table_Question_Sets[[#This Row],[Header]]&lt;&gt;"Yes",Table_Question_Sets[[#This Row],[Property]]&lt;&gt;"",Table_Question_Sets[[#This Row],[Workflow Role]]&lt;&gt;""),
""""&amp;Table_Question_Sets[[#This Row],[Workflow Role]]&amp;""":"""&amp;Table_Question_Sets[[#This Row],[Key]]&amp;"""","")</f>
        <v/>
      </c>
      <c r="BO44" s="7" t="str">
        <f>IF(AND(Table_Question_Sets[[#This Row],[Header]]&lt;&gt;"Yes",Table_Question_Sets[[#This Row],[Property]]&lt;&gt;"",Table_Question_Sets[[#This Row],[Private]]="Yes"),
""""&amp;Table_Question_Sets[[#This Row],[Key]]&amp;"""","")</f>
        <v/>
      </c>
      <c r="BP44" s="7">
        <f ca="1">IF(Table_Question_Sets[[#This Row],[Header]]="Yes","",_xlfn.NUMBERVALUE(INDIRECT(SUBSTITUTE(ADDRESS(1,COLUMN(),4),"1","")&amp;ROW()+1))+IF(OR(Table_Question_Sets[[#This Row],[Value]]&lt;&gt;"",AND(Table_Question_Sets[[#This Row],[Data Type]]="Repeating",Table_Question_Sets[[#This Row],[Calculation Repeating]]&lt;&gt;"")),1,0))</f>
        <v>0</v>
      </c>
      <c r="BQ44" s="7" t="str">
        <f ca="1" xml:space="preserve">
IF(Table_Question_Sets[[#This Row],[Data Type]]="Repeating",
OFFSET(Table_Repeating_Question_Sets[[#Headers],[Property]],MATCH(Table_Question_Sets[[#This Row],[Property]],Table_Repeating_Question_Sets[Property],0),MATCH("Calculation",Table_Repeating_Question_Sets[#Headers],0)-1,1,1),
"")</f>
        <v/>
      </c>
      <c r="BR4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4" s="7" t="str">
        <f ca="1">IF(ISNUMBER(Table_Question_Sets[[#This Row],[Config Use Row]]),INDEX(Table_Question_Sets[Config Rollup],Table_Question_Sets[[#This Row],[Config Use Row]]),"")</f>
        <v/>
      </c>
      <c r="BU44" s="7" t="str">
        <f ca="1">IF(ISNUMBER(Table_Question_Sets[[#This Row],[Config Use Row]]),INDEX(Table_Question_Sets[Config Keys Nested Rollup],Table_Question_Sets[[#This Row],[Config Use Row]]),"")</f>
        <v/>
      </c>
      <c r="BV44" s="7" t="str">
        <f ca="1">IF(ISNUMBER(Table_Question_Sets[[#This Row],[Config Use Row]]),INDEX(Table_Question_Sets[Calculation Rollup],Table_Question_Sets[[#This Row],[Config Use Row]]),"")</f>
        <v/>
      </c>
    </row>
    <row r="45" spans="2:74" s="12" customFormat="1" ht="21" customHeight="1">
      <c r="B45" s="7" t="s">
        <v>188</v>
      </c>
      <c r="C45" s="84"/>
      <c r="D45" s="7" t="str">
        <f ca="1">IF(Table_Question_Sets[[#This Row],[Header]]="Yes","",
IF(INDIRECT(SUBSTITUTE(ADDRESS(1,COLUMN(),4),"1","")&amp;ROW()-1)="",
INDIRECT(SUBSTITUTE(ADDRESS(1,COLUMN(Table_Question_Sets[[#This Row],[Property]]),4),"1","")&amp;ROW()-1),
INDIRECT(SUBSTITUTE(ADDRESS(1,COLUMN(),4),"1","")&amp;ROW()-1)))</f>
        <v>Supporting Documents</v>
      </c>
      <c r="E4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saleContractAttachment</v>
      </c>
      <c r="F45" s="7" t="str">
        <f>IF(Table_Question_Sets[[#This Row],[Header]]="Yes","",IF(Table_Question_Sets[[#This Row],[Property]]&lt;&gt;"",SUBSTITUTE(Table_Question_Sets[[#This Row],[Property]]," ",""),""))</f>
        <v>SaleContractAttachment</v>
      </c>
      <c r="G45" s="50"/>
      <c r="H45" s="7" t="s">
        <v>149</v>
      </c>
      <c r="I45" s="7" t="s">
        <v>149</v>
      </c>
      <c r="J45" s="7"/>
      <c r="K45" s="34"/>
      <c r="L45" s="44"/>
      <c r="M45" s="44"/>
      <c r="N45" s="36" t="s">
        <v>75</v>
      </c>
      <c r="O45" s="36" t="s">
        <v>102</v>
      </c>
      <c r="P45" s="36"/>
      <c r="Q45" s="36"/>
      <c r="R45" s="36"/>
      <c r="S45" s="29"/>
      <c r="T45" s="7"/>
      <c r="U45" s="7" t="s">
        <v>189</v>
      </c>
      <c r="V45" s="7" t="s">
        <v>132</v>
      </c>
      <c r="W45" s="7" t="s">
        <v>190</v>
      </c>
      <c r="X45" s="8"/>
      <c r="Y45" s="7" t="s">
        <v>191</v>
      </c>
      <c r="Z45" s="7"/>
      <c r="AA45" s="8"/>
      <c r="AB45" s="8"/>
      <c r="AC45" s="8"/>
      <c r="AD45" s="7"/>
      <c r="AE45" s="7"/>
      <c r="AF45" s="7"/>
      <c r="AG45" s="7"/>
      <c r="AH45" s="44"/>
      <c r="AI45" s="45"/>
      <c r="AJ45" s="45"/>
      <c r="AK45" s="45"/>
      <c r="AL45" s="7"/>
      <c r="AM4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5" s="85"/>
      <c r="AO4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5" s="7"/>
      <c r="AR45" s="29"/>
      <c r="AS45" s="8"/>
      <c r="AT45" s="7"/>
      <c r="AU45" s="8"/>
      <c r="AV45" s="8"/>
      <c r="AW45" s="8"/>
      <c r="AX45" s="8"/>
      <c r="AY4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5" s="15" t="str">
        <f>IF(OR(Table_Question_Sets[[#This Row],[Header]]="Yes",Table_Question_Sets[[#This Row],[Text]]=""),"",IF(OR(Table_Question_Sets[[#This Row],[Text]]="true",Table_Question_Sets[[#This Row],[Text]]="false",ISNUMBER(Table_Question_Sets[[#This Row],[Text]])),Table_Question_Sets[[#This Row],[Text]],""""&amp;Table_Question_Sets[[#This Row],[Text]]&amp;""""))</f>
        <v/>
      </c>
      <c r="BA45" s="15" t="str">
        <f>IF(AND(Table_Question_Sets[[#This Row],[Header]]&lt;&gt;"Yes",Table_Question_Sets[[#This Row],[Property]]&lt;&gt;"",Table_Question_Sets[[#This Row],[Summary Label]]&lt;&gt;""),""""&amp;Table_Question_Sets[[#This Row],[Key]]&amp;""": """&amp;Table_Question_Sets[[#This Row],[Summary Label]]&amp;"""","")</f>
        <v/>
      </c>
      <c r="BB45" s="15">
        <f ca="1">IF(Table_Question_Sets[[#This Row],[Header]]="Yes","",_xlfn.NUMBERVALUE(INDIRECT(SUBSTITUTE(ADDRESS(1,COLUMN(),4),"1","")&amp;ROW()-1))+IF(Table_Question_Sets[[#This Row],[Property]]&lt;&gt;"",1,0))</f>
        <v>10</v>
      </c>
      <c r="BC45" s="15">
        <f ca="1">IF(Table_Question_Sets[[#This Row],[Header]]="Yes","",_xlfn.NUMBERVALUE(INDIRECT(SUBSTITUTE(ADDRESS(1,COLUMN(),4),"1","")&amp;ROW()+1))+IF(Table_Question_Sets[[#This Row],[Property]]&lt;&gt;"",1,0))</f>
        <v>3</v>
      </c>
      <c r="BD45" s="15" t="str">
        <f t="array" aca="1" ref="BD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Validators.compose([ValidationService.customExpression('saleContractAttachment == \'\' || fileSizeBytes(saleContractAttachment) &lt;= 4194304','Uploaded file is too large Maximum upload limit per file is 4MB')])}</v>
      </c>
      <c r="BF4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contract of sale for the property you are selling:","content":{"heading3":"Sale contract"},"hideCondition":"additionalSourceOfFunds != 'Sale of property'"}</v>
      </c>
      <c r="BH4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v>
      </c>
      <c r="BI45" s="7" t="str">
        <f ca="1" xml:space="preserve">
IF(Table_Question_Sets[[#This Row],[Row]]="Yes","]},{""className"": ""row"",""fieldGroup"": [","")&amp;
Table_Question_Sets[[#This Row],[Config Field]]</f>
        <v>]},{"className":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v>
      </c>
      <c r="BJ4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5" s="7" t="str">
        <f>IF(AND(Table_Question_Sets[[#This Row],[Header]]="",Table_Question_Sets[[#This Row],[Property]]&lt;&gt;"",Table_Question_Sets[[#This Row],[Field Type]]&lt;&gt;""),
""""&amp;Table_Question_Sets[[#This Row],[Key]]&amp;"""","")</f>
        <v>"saleContractAttachment"</v>
      </c>
      <c r="BM4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"saleContractAttachment","additionalSupportingDocuments","comments"</v>
      </c>
      <c r="BN45" s="7" t="str">
        <f>IF(AND(Table_Question_Sets[[#This Row],[Header]]&lt;&gt;"Yes",Table_Question_Sets[[#This Row],[Property]]&lt;&gt;"",Table_Question_Sets[[#This Row],[Workflow Role]]&lt;&gt;""),
""""&amp;Table_Question_Sets[[#This Row],[Workflow Role]]&amp;""":"""&amp;Table_Question_Sets[[#This Row],[Key]]&amp;"""","")</f>
        <v/>
      </c>
      <c r="BO45" s="7" t="str">
        <f>IF(AND(Table_Question_Sets[[#This Row],[Header]]&lt;&gt;"Yes",Table_Question_Sets[[#This Row],[Property]]&lt;&gt;"",Table_Question_Sets[[#This Row],[Private]]="Yes"),
""""&amp;Table_Question_Sets[[#This Row],[Key]]&amp;"""","")</f>
        <v/>
      </c>
      <c r="BP45" s="7">
        <f ca="1">IF(Table_Question_Sets[[#This Row],[Header]]="Yes","",_xlfn.NUMBERVALUE(INDIRECT(SUBSTITUTE(ADDRESS(1,COLUMN(),4),"1","")&amp;ROW()+1))+IF(OR(Table_Question_Sets[[#This Row],[Value]]&lt;&gt;"",AND(Table_Question_Sets[[#This Row],[Data Type]]="Repeating",Table_Question_Sets[[#This Row],[Calculation Repeating]]&lt;&gt;"")),1,0))</f>
        <v>0</v>
      </c>
      <c r="BQ45" s="7" t="str">
        <f ca="1" xml:space="preserve">
IF(Table_Question_Sets[[#This Row],[Data Type]]="Repeating",
OFFSET(Table_Repeating_Question_Sets[[#Headers],[Property]],MATCH(Table_Question_Sets[[#This Row],[Property]],Table_Repeating_Question_Sets[Property],0),MATCH("Calculation",Table_Repeating_Question_Sets[#Headers],0)-1,1,1),
"")</f>
        <v/>
      </c>
      <c r="BR4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5" s="7" t="str">
        <f ca="1">IF(ISNUMBER(Table_Question_Sets[[#This Row],[Config Use Row]]),INDEX(Table_Question_Sets[Config Rollup],Table_Question_Sets[[#This Row],[Config Use Row]]),"")</f>
        <v/>
      </c>
      <c r="BU45" s="7" t="str">
        <f ca="1">IF(ISNUMBER(Table_Question_Sets[[#This Row],[Config Use Row]]),INDEX(Table_Question_Sets[Config Keys Nested Rollup],Table_Question_Sets[[#This Row],[Config Use Row]]),"")</f>
        <v/>
      </c>
      <c r="BV45" s="7" t="str">
        <f ca="1">IF(ISNUMBER(Table_Question_Sets[[#This Row],[Config Use Row]]),INDEX(Table_Question_Sets[Calculation Rollup],Table_Question_Sets[[#This Row],[Config Use Row]]),"")</f>
        <v/>
      </c>
    </row>
    <row r="46" spans="2:74" s="12" customFormat="1" ht="21" customHeight="1">
      <c r="B46" s="7" t="s">
        <v>192</v>
      </c>
      <c r="C46" s="84"/>
      <c r="D46" s="7" t="str">
        <f ca="1">IF(Table_Question_Sets[[#This Row],[Header]]="Yes","",
IF(INDIRECT(SUBSTITUTE(ADDRESS(1,COLUMN(),4),"1","")&amp;ROW()-1)="",
INDIRECT(SUBSTITUTE(ADDRESS(1,COLUMN(Table_Question_Sets[[#This Row],[Property]]),4),"1","")&amp;ROW()-1),
INDIRECT(SUBSTITUTE(ADDRESS(1,COLUMN(),4),"1","")&amp;ROW()-1)))</f>
        <v>Supporting Documents</v>
      </c>
      <c r="E4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additionalSupportingDocuments</v>
      </c>
      <c r="F46" s="7" t="str">
        <f>IF(Table_Question_Sets[[#This Row],[Header]]="Yes","",IF(Table_Question_Sets[[#This Row],[Property]]&lt;&gt;"",SUBSTITUTE(Table_Question_Sets[[#This Row],[Property]]," ",""),""))</f>
        <v>AdditionalSupportingDocuments</v>
      </c>
      <c r="G46" s="50"/>
      <c r="H46" s="7" t="s">
        <v>104</v>
      </c>
      <c r="I46" s="7" t="s">
        <v>105</v>
      </c>
      <c r="J46" s="7"/>
      <c r="K46" s="34"/>
      <c r="L46" s="44" t="s">
        <v>119</v>
      </c>
      <c r="M46" s="44" t="s">
        <v>107</v>
      </c>
      <c r="N46" s="36" t="s">
        <v>75</v>
      </c>
      <c r="O46" s="36" t="s">
        <v>102</v>
      </c>
      <c r="P46" s="36"/>
      <c r="Q46" s="36"/>
      <c r="R46" s="36"/>
      <c r="S46" s="29"/>
      <c r="T46" s="7"/>
      <c r="U46" s="7"/>
      <c r="V46" s="7"/>
      <c r="W46" s="7"/>
      <c r="X46" s="8"/>
      <c r="Y46" s="7"/>
      <c r="Z46" s="7"/>
      <c r="AA46" s="8"/>
      <c r="AB46" s="8"/>
      <c r="AC46" s="8"/>
      <c r="AD46" s="7"/>
      <c r="AE46" s="7"/>
      <c r="AF46" s="7"/>
      <c r="AG46" s="7"/>
      <c r="AH46" s="44"/>
      <c r="AI46" s="45"/>
      <c r="AJ46" s="45"/>
      <c r="AK46" s="45"/>
      <c r="AL46" s="7"/>
      <c r="AM46"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6" s="85"/>
      <c r="AO4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6" s="7"/>
      <c r="AR46" s="29"/>
      <c r="AS46" s="8"/>
      <c r="AT46" s="7"/>
      <c r="AU46" s="8"/>
      <c r="AV46" s="8"/>
      <c r="AW46" s="8"/>
      <c r="AX46" s="8"/>
      <c r="AY4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6" s="15" t="str">
        <f>IF(OR(Table_Question_Sets[[#This Row],[Header]]="Yes",Table_Question_Sets[[#This Row],[Text]]=""),"",IF(OR(Table_Question_Sets[[#This Row],[Text]]="true",Table_Question_Sets[[#This Row],[Text]]="false",ISNUMBER(Table_Question_Sets[[#This Row],[Text]])),Table_Question_Sets[[#This Row],[Text]],""""&amp;Table_Question_Sets[[#This Row],[Text]]&amp;""""))</f>
        <v/>
      </c>
      <c r="BA46" s="15" t="str">
        <f>IF(AND(Table_Question_Sets[[#This Row],[Header]]&lt;&gt;"Yes",Table_Question_Sets[[#This Row],[Property]]&lt;&gt;"",Table_Question_Sets[[#This Row],[Summary Label]]&lt;&gt;""),""""&amp;Table_Question_Sets[[#This Row],[Key]]&amp;""": """&amp;Table_Question_Sets[[#This Row],[Summary Label]]&amp;"""","")</f>
        <v/>
      </c>
      <c r="BB46" s="15">
        <f ca="1">IF(Table_Question_Sets[[#This Row],[Header]]="Yes","",_xlfn.NUMBERVALUE(INDIRECT(SUBSTITUTE(ADDRESS(1,COLUMN(),4),"1","")&amp;ROW()-1))+IF(Table_Question_Sets[[#This Row],[Property]]&lt;&gt;"",1,0))</f>
        <v>11</v>
      </c>
      <c r="BC46" s="15">
        <f ca="1">IF(Table_Question_Sets[[#This Row],[Header]]="Yes","",_xlfn.NUMBERVALUE(INDIRECT(SUBSTITUTE(ADDRESS(1,COLUMN(),4),"1","")&amp;ROW()+1))+IF(Table_Question_Sets[[#This Row],[Property]]&lt;&gt;"",1,0))</f>
        <v>2</v>
      </c>
      <c r="BD46" s="15" t="str">
        <f t="array" aca="1" ref="BD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6" s="15"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"templateOptions":{"minQuantity":"0","maxQuantity":"5","questionSet":"supportingDocuments","repeatingFieldSetName":"Additional Supporting Document","repeatingFieldSetHeadingType":"h3","content":{},}</v>
      </c>
      <c r="BG46"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"additionalSupportingDocuments","type": "repeating-field","className":"col-xs-12","templateOptions":{"minQuantity":"0","maxQuantity":"5","questionSet":"supportingDocuments","repeatingFieldSetName":"Additional Supporting Document","repeatingFieldSetHeadingType":"h3","content":{},},"validators": {"validation": Validators.compose([])}}</v>
      </c>
      <c r="BI46" s="7" t="str">
        <f ca="1" xml:space="preserve">
IF(Table_Question_Sets[[#This Row],[Row]]="Yes","]},{""className"": ""row"",""fieldGroup"": [","")&amp;
Table_Question_Sets[[#This Row],[Config Field]]</f>
        <v>]},{"className":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v>
      </c>
      <c r="BJ4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4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6" s="7" t="str">
        <f>IF(AND(Table_Question_Sets[[#This Row],[Header]]="",Table_Question_Sets[[#This Row],[Property]]&lt;&gt;"",Table_Question_Sets[[#This Row],[Field Type]]&lt;&gt;""),
""""&amp;Table_Question_Sets[[#This Row],[Key]]&amp;"""","")</f>
        <v>"additionalSupportingDocuments"</v>
      </c>
      <c r="BM4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"additionalSupportingDocuments","comments"</v>
      </c>
      <c r="BN46" s="7" t="str">
        <f>IF(AND(Table_Question_Sets[[#This Row],[Header]]&lt;&gt;"Yes",Table_Question_Sets[[#This Row],[Property]]&lt;&gt;"",Table_Question_Sets[[#This Row],[Workflow Role]]&lt;&gt;""),
""""&amp;Table_Question_Sets[[#This Row],[Workflow Role]]&amp;""":"""&amp;Table_Question_Sets[[#This Row],[Key]]&amp;"""","")</f>
        <v/>
      </c>
      <c r="BO46" s="7" t="str">
        <f>IF(AND(Table_Question_Sets[[#This Row],[Header]]&lt;&gt;"Yes",Table_Question_Sets[[#This Row],[Property]]&lt;&gt;"",Table_Question_Sets[[#This Row],[Private]]="Yes"),
""""&amp;Table_Question_Sets[[#This Row],[Key]]&amp;"""","")</f>
        <v/>
      </c>
      <c r="BP46" s="7">
        <f ca="1">IF(Table_Question_Sets[[#This Row],[Header]]="Yes","",_xlfn.NUMBERVALUE(INDIRECT(SUBSTITUTE(ADDRESS(1,COLUMN(),4),"1","")&amp;ROW()+1))+IF(OR(Table_Question_Sets[[#This Row],[Value]]&lt;&gt;"",AND(Table_Question_Sets[[#This Row],[Data Type]]="Repeating",Table_Question_Sets[[#This Row],[Calculation Repeating]]&lt;&gt;"")),1,0))</f>
        <v>0</v>
      </c>
      <c r="BQ46" s="7" t="str">
        <f ca="1" xml:space="preserve">
IF(Table_Question_Sets[[#This Row],[Data Type]]="Repeating",
OFFSET(Table_Repeating_Question_Sets[[#Headers],[Property]],MATCH(Table_Question_Sets[[#This Row],[Property]],Table_Repeating_Question_Sets[Property],0),MATCH("Calculation",Table_Repeating_Question_Sets[#Headers],0)-1,1,1),
"")</f>
        <v/>
      </c>
      <c r="BR46"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6" s="7" t="str">
        <f ca="1">IF(ISNUMBER(Table_Question_Sets[[#This Row],[Config Use Row]]),INDEX(Table_Question_Sets[Config Rollup],Table_Question_Sets[[#This Row],[Config Use Row]]),"")</f>
        <v/>
      </c>
      <c r="BU46" s="7" t="str">
        <f ca="1">IF(ISNUMBER(Table_Question_Sets[[#This Row],[Config Use Row]]),INDEX(Table_Question_Sets[Config Keys Nested Rollup],Table_Question_Sets[[#This Row],[Config Use Row]]),"")</f>
        <v/>
      </c>
      <c r="BV46" s="7" t="str">
        <f ca="1">IF(ISNUMBER(Table_Question_Sets[[#This Row],[Config Use Row]]),INDEX(Table_Question_Sets[Calculation Rollup],Table_Question_Sets[[#This Row],[Config Use Row]]),"")</f>
        <v/>
      </c>
    </row>
    <row r="47" spans="2:74" s="12" customFormat="1" ht="21" customHeight="1">
      <c r="B47" s="7" t="s">
        <v>127</v>
      </c>
      <c r="C47" s="84"/>
      <c r="D47" s="7" t="str">
        <f ca="1">IF(Table_Question_Sets[[#This Row],[Header]]="Yes","",
IF(INDIRECT(SUBSTITUTE(ADDRESS(1,COLUMN(),4),"1","")&amp;ROW()-1)="",
INDIRECT(SUBSTITUTE(ADDRESS(1,COLUMN(Table_Question_Sets[[#This Row],[Property]]),4),"1","")&amp;ROW()-1),
INDIRECT(SUBSTITUTE(ADDRESS(1,COLUMN(),4),"1","")&amp;ROW()-1)))</f>
        <v>Supporting Documents</v>
      </c>
      <c r="E4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comments</v>
      </c>
      <c r="F47" s="7" t="str">
        <f>IF(Table_Question_Sets[[#This Row],[Header]]="Yes","",IF(Table_Question_Sets[[#This Row],[Property]]&lt;&gt;"",SUBSTITUTE(Table_Question_Sets[[#This Row],[Property]]," ",""),""))</f>
        <v>Comments</v>
      </c>
      <c r="G47" s="50"/>
      <c r="H47" s="7" t="s">
        <v>50</v>
      </c>
      <c r="I47" s="7" t="s">
        <v>126</v>
      </c>
      <c r="J47" s="7"/>
      <c r="K47" s="34"/>
      <c r="L47" s="44"/>
      <c r="M47" s="44"/>
      <c r="N47" s="36"/>
      <c r="O47" s="36"/>
      <c r="P47" s="36" t="s">
        <v>102</v>
      </c>
      <c r="Q47" s="36"/>
      <c r="R47" s="36"/>
      <c r="S47" s="29"/>
      <c r="T47" s="7"/>
      <c r="U47" s="7"/>
      <c r="V47" s="7" t="s">
        <v>185</v>
      </c>
      <c r="W47" s="7"/>
      <c r="X47" s="8"/>
      <c r="Y47" s="7" t="s">
        <v>127</v>
      </c>
      <c r="Z47" s="7"/>
      <c r="AA47" s="8"/>
      <c r="AB47" s="8"/>
      <c r="AC47" s="8"/>
      <c r="AD47" s="7"/>
      <c r="AE47" s="7"/>
      <c r="AF47" s="7"/>
      <c r="AG47" s="7"/>
      <c r="AH47" s="44"/>
      <c r="AI47" s="45"/>
      <c r="AJ47" s="45"/>
      <c r="AK47" s="45"/>
      <c r="AL47" s="7"/>
      <c r="AM4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7" s="85"/>
      <c r="AO4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47" s="7"/>
      <c r="AR47" s="29"/>
      <c r="AS47" s="8"/>
      <c r="AT47" s="7"/>
      <c r="AU47" s="8"/>
      <c r="AV47" s="8"/>
      <c r="AW47" s="8"/>
      <c r="AX47" s="8"/>
      <c r="AY4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7" s="15" t="str">
        <f>IF(OR(Table_Question_Sets[[#This Row],[Header]]="Yes",Table_Question_Sets[[#This Row],[Text]]=""),"",IF(OR(Table_Question_Sets[[#This Row],[Text]]="true",Table_Question_Sets[[#This Row],[Text]]="false",ISNUMBER(Table_Question_Sets[[#This Row],[Text]])),Table_Question_Sets[[#This Row],[Text]],""""&amp;Table_Question_Sets[[#This Row],[Text]]&amp;""""))</f>
        <v/>
      </c>
      <c r="BA47" s="15" t="str">
        <f>IF(AND(Table_Question_Sets[[#This Row],[Header]]&lt;&gt;"Yes",Table_Question_Sets[[#This Row],[Property]]&lt;&gt;"",Table_Question_Sets[[#This Row],[Summary Label]]&lt;&gt;""),""""&amp;Table_Question_Sets[[#This Row],[Key]]&amp;""": """&amp;Table_Question_Sets[[#This Row],[Summary Label]]&amp;"""","")</f>
        <v/>
      </c>
      <c r="BB47" s="15">
        <f ca="1">IF(Table_Question_Sets[[#This Row],[Header]]="Yes","",_xlfn.NUMBERVALUE(INDIRECT(SUBSTITUTE(ADDRESS(1,COLUMN(),4),"1","")&amp;ROW()-1))+IF(Table_Question_Sets[[#This Row],[Property]]&lt;&gt;"",1,0))</f>
        <v>12</v>
      </c>
      <c r="BC47" s="15">
        <f ca="1">IF(Table_Question_Sets[[#This Row],[Header]]="Yes","",_xlfn.NUMBERVALUE(INDIRECT(SUBSTITUTE(ADDRESS(1,COLUMN(),4),"1","")&amp;ROW()+1))+IF(Table_Question_Sets[[#This Row],[Property]]&lt;&gt;"",1,0))</f>
        <v>1</v>
      </c>
      <c r="BD47" s="15" t="str">
        <f t="array" aca="1" ref="BD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"templateOptions":{"content":{"heading3":"Comments"},"hideCondition":"additionalSourceOfFunds == null || additionalSourceOfFunds == '' || additionalSourceOfFunds == 'Not Applicable'"}</v>
      </c>
      <c r="BH4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"comments","type": "textarea-field","className":"col-xs-12 col-sm-12","templateOptions":{"content":{"heading3":"Comments"},"hideCondition":"additionalSourceOfFunds == null || additionalSourceOfFunds == '' || additionalSourceOfFunds == 'Not Applicable'"},"validators": {"validation": Validators.compose([])}}</v>
      </c>
      <c r="BI47" s="7" t="str">
        <f ca="1" xml:space="preserve">
IF(Table_Question_Sets[[#This Row],[Row]]="Yes","]},{""className"": ""row"",""fieldGroup"": [","")&amp;
Table_Question_Sets[[#This Row],[Config Field]]</f>
        <v>{"key": "comments","type": "textarea-field","className":"col-xs-12 col-sm-12","templateOptions":{"content":{"heading3":"Comments"},"hideCondition":"additionalSourceOfFunds == null || additionalSourceOfFunds == '' || additionalSourceOfFunds == 'Not Applicable'"},"validators": {"validation": Validators.compose([])}}</v>
      </c>
      <c r="BJ4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"comments","type": "textarea-field","className":"col-xs-12 col-sm-12","templateOptions":{"content":{"heading3":"Comments"},"hideCondition":"additionalSourceOfFunds == null || additionalSourceOfFunds == '' || additionalSourceOfFunds == 'Not Applicable'"},"validators": {"validation": Validators.compose([])}}</v>
      </c>
      <c r="BK4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7" s="7" t="str">
        <f>IF(AND(Table_Question_Sets[[#This Row],[Header]]="",Table_Question_Sets[[#This Row],[Property]]&lt;&gt;"",Table_Question_Sets[[#This Row],[Field Type]]&lt;&gt;""),
""""&amp;Table_Question_Sets[[#This Row],[Key]]&amp;"""","")</f>
        <v>"comments"</v>
      </c>
      <c r="BM4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"comments"</v>
      </c>
      <c r="BN47" s="7" t="str">
        <f>IF(AND(Table_Question_Sets[[#This Row],[Header]]&lt;&gt;"Yes",Table_Question_Sets[[#This Row],[Property]]&lt;&gt;"",Table_Question_Sets[[#This Row],[Workflow Role]]&lt;&gt;""),
""""&amp;Table_Question_Sets[[#This Row],[Workflow Role]]&amp;""":"""&amp;Table_Question_Sets[[#This Row],[Key]]&amp;"""","")</f>
        <v/>
      </c>
      <c r="BO47" s="7" t="str">
        <f>IF(AND(Table_Question_Sets[[#This Row],[Header]]&lt;&gt;"Yes",Table_Question_Sets[[#This Row],[Property]]&lt;&gt;"",Table_Question_Sets[[#This Row],[Private]]="Yes"),
""""&amp;Table_Question_Sets[[#This Row],[Key]]&amp;"""","")</f>
        <v/>
      </c>
      <c r="BP47" s="7">
        <f ca="1">IF(Table_Question_Sets[[#This Row],[Header]]="Yes","",_xlfn.NUMBERVALUE(INDIRECT(SUBSTITUTE(ADDRESS(1,COLUMN(),4),"1","")&amp;ROW()+1))+IF(OR(Table_Question_Sets[[#This Row],[Value]]&lt;&gt;"",AND(Table_Question_Sets[[#This Row],[Data Type]]="Repeating",Table_Question_Sets[[#This Row],[Calculation Repeating]]&lt;&gt;"")),1,0))</f>
        <v>0</v>
      </c>
      <c r="BQ47" s="7" t="str">
        <f ca="1" xml:space="preserve">
IF(Table_Question_Sets[[#This Row],[Data Type]]="Repeating",
OFFSET(Table_Repeating_Question_Sets[[#Headers],[Property]],MATCH(Table_Question_Sets[[#This Row],[Property]],Table_Repeating_Question_Sets[Property],0),MATCH("Calculation",Table_Repeating_Question_Sets[#Headers],0)-1,1,1),
"")</f>
        <v/>
      </c>
      <c r="BR4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7" s="7" t="str">
        <f ca="1">IF(ISNUMBER(Table_Question_Sets[[#This Row],[Config Use Row]]),INDEX(Table_Question_Sets[Config Rollup],Table_Question_Sets[[#This Row],[Config Use Row]]),"")</f>
        <v/>
      </c>
      <c r="BU47" s="7" t="str">
        <f ca="1">IF(ISNUMBER(Table_Question_Sets[[#This Row],[Config Use Row]]),INDEX(Table_Question_Sets[Config Keys Nested Rollup],Table_Question_Sets[[#This Row],[Config Use Row]]),"")</f>
        <v/>
      </c>
      <c r="BV47" s="7" t="str">
        <f ca="1">IF(ISNUMBER(Table_Question_Sets[[#This Row],[Config Use Row]]),INDEX(Table_Question_Sets[Calculation Rollup],Table_Question_Sets[[#This Row],[Config Use Row]]),"")</f>
        <v/>
      </c>
    </row>
    <row r="48" spans="2:74" ht="29.4" thickBot="1">
      <c r="B48" s="3" t="s">
        <v>193</v>
      </c>
      <c r="C48" s="3" t="s">
        <v>75</v>
      </c>
      <c r="D48" s="3" t="str">
        <f ca="1">IF(Table_Question_Sets[[#This Row],[Header]]="Yes","",
IF(INDIRECT(SUBSTITUTE(ADDRESS(1,COLUMN(),4),"1","")&amp;ROW()-1)="",
INDIRECT(SUBSTITUTE(ADDRESS(1,COLUMN(Table_Question_Sets[[#This Row],[Property]]),4),"1","")&amp;ROW()-1),
INDIRECT(SUBSTITUTE(ADDRESS(1,COLUMN(),4),"1","")&amp;ROW()-1)))</f>
        <v/>
      </c>
      <c r="E4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48" s="3" t="str">
        <f>IF(Table_Question_Sets[[#This Row],[Header]]="Yes","",IF(Table_Question_Sets[[#This Row],[Property]]&lt;&gt;"",SUBSTITUTE(Table_Question_Sets[[#This Row],[Property]]," ",""),""))</f>
        <v/>
      </c>
      <c r="G48" s="33"/>
      <c r="H48" s="3"/>
      <c r="I48" s="3"/>
      <c r="J48" s="3"/>
      <c r="K48" s="33"/>
      <c r="L48" s="43"/>
      <c r="M48" s="43"/>
      <c r="N48" s="18"/>
      <c r="O48" s="18"/>
      <c r="P48" s="18"/>
      <c r="Q48" s="18"/>
      <c r="R48" s="18"/>
      <c r="S48" s="18"/>
      <c r="T48" s="3"/>
      <c r="U48" s="3"/>
      <c r="V48" s="3"/>
      <c r="W48" s="3"/>
      <c r="X48" s="3"/>
      <c r="Y48" s="3"/>
      <c r="Z48" s="3"/>
      <c r="AA48" s="3"/>
      <c r="AB48" s="3"/>
      <c r="AC48" s="3"/>
      <c r="AD48" s="3"/>
      <c r="AE48" s="3"/>
      <c r="AF48" s="3"/>
      <c r="AG48" s="3"/>
      <c r="AH48" s="43"/>
      <c r="AI48" s="43"/>
      <c r="AJ48" s="43"/>
      <c r="AK48" s="43"/>
      <c r="AL48" s="3"/>
      <c r="AM48"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8" s="28"/>
      <c r="AO4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8" s="3"/>
      <c r="AR48" s="18"/>
      <c r="AS48" s="3"/>
      <c r="AT48" s="3"/>
      <c r="AU48" s="3"/>
      <c r="AV48" s="3"/>
      <c r="AW48" s="3"/>
      <c r="AX48" s="3"/>
      <c r="AY48"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8" s="18" t="str">
        <f>IF(OR(Table_Question_Sets[[#This Row],[Header]]="Yes",Table_Question_Sets[[#This Row],[Text]]=""),"",IF(OR(Table_Question_Sets[[#This Row],[Text]]="true",Table_Question_Sets[[#This Row],[Text]]="false",ISNUMBER(Table_Question_Sets[[#This Row],[Text]])),Table_Question_Sets[[#This Row],[Text]],""""&amp;Table_Question_Sets[[#This Row],[Text]]&amp;""""))</f>
        <v/>
      </c>
      <c r="BA48" s="18" t="str">
        <f>IF(AND(Table_Question_Sets[[#This Row],[Header]]&lt;&gt;"Yes",Table_Question_Sets[[#This Row],[Property]]&lt;&gt;"",Table_Question_Sets[[#This Row],[Summary Label]]&lt;&gt;""),""""&amp;Table_Question_Sets[[#This Row],[Key]]&amp;""": """&amp;Table_Question_Sets[[#This Row],[Summary Label]]&amp;"""","")</f>
        <v/>
      </c>
      <c r="BB48" s="18" t="str">
        <f ca="1">IF(Table_Question_Sets[[#This Row],[Header]]="Yes","",_xlfn.NUMBERVALUE(INDIRECT(SUBSTITUTE(ADDRESS(1,COLUMN(),4),"1","")&amp;ROW()-1))+IF(Table_Question_Sets[[#This Row],[Property]]&lt;&gt;"",1,0))</f>
        <v/>
      </c>
      <c r="BC48" s="18" t="str">
        <f ca="1">IF(Table_Question_Sets[[#This Row],[Header]]="Yes","",_xlfn.NUMBERVALUE(INDIRECT(SUBSTITUTE(ADDRESS(1,COLUMN(),4),"1","")&amp;ROW()+1))+IF(Table_Question_Sets[[#This Row],[Property]]&lt;&gt;"",1,0))</f>
        <v/>
      </c>
      <c r="BD48" s="18" t="str">
        <f t="array" aca="1" ref="BD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8"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8" s="3" t="str">
        <f xml:space="preserve">
IF(Table_Question_Sets[[#This Row],[Row]]="Yes","]},{""className"": ""row"",""fieldGroup"": [","")&amp;
Table_Question_Sets[[#This Row],[Config Field]]</f>
        <v/>
      </c>
      <c r="BJ4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48"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8" s="3" t="str">
        <f>IF(AND(Table_Question_Sets[[#This Row],[Header]]="",Table_Question_Sets[[#This Row],[Property]]&lt;&gt;"",Table_Question_Sets[[#This Row],[Field Type]]&lt;&gt;""),
""""&amp;Table_Question_Sets[[#This Row],[Key]]&amp;"""","")</f>
        <v/>
      </c>
      <c r="BM4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"contact":["contactName","contactEmail","contactMobile"],</v>
      </c>
      <c r="BN48" s="3" t="str">
        <f>IF(AND(Table_Question_Sets[[#This Row],[Header]]&lt;&gt;"Yes",Table_Question_Sets[[#This Row],[Property]]&lt;&gt;"",Table_Question_Sets[[#This Row],[Workflow Role]]&lt;&gt;""),
""""&amp;Table_Question_Sets[[#This Row],[Workflow Role]]&amp;""":"""&amp;Table_Question_Sets[[#This Row],[Key]]&amp;"""","")</f>
        <v/>
      </c>
      <c r="BO48" s="3" t="str">
        <f>IF(AND(Table_Question_Sets[[#This Row],[Header]]&lt;&gt;"Yes",Table_Question_Sets[[#This Row],[Property]]&lt;&gt;"",Table_Question_Sets[[#This Row],[Private]]="Yes"),
""""&amp;Table_Question_Sets[[#This Row],[Key]]&amp;"""","")</f>
        <v/>
      </c>
      <c r="BP48" s="3" t="str">
        <f ca="1">IF(Table_Question_Sets[[#This Row],[Header]]="Yes","",_xlfn.NUMBERVALUE(INDIRECT(SUBSTITUTE(ADDRESS(1,COLUMN(),4),"1","")&amp;ROW()+1))+IF(OR(Table_Question_Sets[[#This Row],[Value]]&lt;&gt;"",AND(Table_Question_Sets[[#This Row],[Data Type]]="Repeating",Table_Question_Sets[[#This Row],[Calculation Repeating]]&lt;&gt;"")),1,0))</f>
        <v/>
      </c>
      <c r="BQ48" s="3" t="str">
        <f ca="1" xml:space="preserve">
IF(Table_Question_Sets[[#This Row],[Data Type]]="Repeating",
OFFSET(Table_Repeating_Question_Sets[[#Headers],[Property]],MATCH(Table_Question_Sets[[#This Row],[Property]],Table_Repeating_Question_Sets[Property],0),MATCH("Calculation",Table_Repeating_Question_Sets[#Headers],0)-1,1,1),
"")</f>
        <v/>
      </c>
      <c r="BR4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T48" s="3" t="str">
        <f ca="1">IF(ISNUMBER(Table_Question_Sets[[#This Row],[Config Use Row]]),INDEX(Table_Question_Sets[Config Rollup],Table_Question_Sets[[#This Row],[Config Use Row]]),"")</f>
        <v/>
      </c>
      <c r="BU48" s="3" t="str">
        <f ca="1">IF(ISNUMBER(Table_Question_Sets[[#This Row],[Config Use Row]]),INDEX(Table_Question_Sets[Config Keys Nested Rollup],Table_Question_Sets[[#This Row],[Config Use Row]]),"")</f>
        <v/>
      </c>
      <c r="BV48" s="3" t="str">
        <f ca="1">IF(ISNUMBER(Table_Question_Sets[[#This Row],[Config Use Row]]),INDEX(Table_Question_Sets[Calculation Rollup],Table_Question_Sets[[#This Row],[Config Use Row]]),"")</f>
        <v/>
      </c>
    </row>
    <row r="49" spans="2:74" s="12" customFormat="1" ht="18" hidden="1" customHeight="1">
      <c r="B49" s="7"/>
      <c r="C49" s="7"/>
      <c r="D49" s="7" t="str">
        <f ca="1">IF(Table_Question_Sets[[#This Row],[Header]]="Yes","",
IF(INDIRECT(SUBSTITUTE(ADDRESS(1,COLUMN(),4),"1","")&amp;ROW()-1)="",
INDIRECT(SUBSTITUTE(ADDRESS(1,COLUMN(Table_Question_Sets[[#This Row],[Property]]),4),"1","")&amp;ROW()-1),
INDIRECT(SUBSTITUTE(ADDRESS(1,COLUMN(),4),"1","")&amp;ROW()-1)))</f>
        <v>Contact</v>
      </c>
      <c r="E4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9" s="7" t="str">
        <f>IF(Table_Question_Sets[[#This Row],[Header]]="Yes","",IF(Table_Question_Sets[[#This Row],[Property]]&lt;&gt;"",SUBSTITUTE(Table_Question_Sets[[#This Row],[Property]]," ",""),""))</f>
        <v/>
      </c>
      <c r="G49" s="50"/>
      <c r="H49" s="7"/>
      <c r="I49" s="7"/>
      <c r="J49" s="7"/>
      <c r="K49" s="34"/>
      <c r="L49" s="44"/>
      <c r="M49" s="44"/>
      <c r="N49" s="15"/>
      <c r="O49" s="15"/>
      <c r="P49" s="15"/>
      <c r="Q49" s="15"/>
      <c r="R49" s="15"/>
      <c r="S49" s="15"/>
      <c r="T49" s="7"/>
      <c r="U49" s="7"/>
      <c r="V49" s="7"/>
      <c r="W49" s="7"/>
      <c r="X49" s="7"/>
      <c r="Y49" s="7"/>
      <c r="Z49" s="7"/>
      <c r="AA49" s="7"/>
      <c r="AB49" s="7"/>
      <c r="AC49" s="7"/>
      <c r="AD49" s="7"/>
      <c r="AE49" s="7"/>
      <c r="AF49" s="7"/>
      <c r="AG49" s="7"/>
      <c r="AH49" s="44"/>
      <c r="AI49" s="44"/>
      <c r="AJ49" s="44"/>
      <c r="AK49" s="44"/>
      <c r="AL49" s="7"/>
      <c r="AM4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9" s="84"/>
      <c r="AO4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9" s="7"/>
      <c r="AR49" s="15"/>
      <c r="AS49" s="7"/>
      <c r="AT49" s="7"/>
      <c r="AU49" s="7"/>
      <c r="AV49" s="7"/>
      <c r="AW49" s="7"/>
      <c r="AX49" s="7"/>
      <c r="AY4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9" s="15" t="str">
        <f>IF(OR(Table_Question_Sets[[#This Row],[Header]]="Yes",Table_Question_Sets[[#This Row],[Text]]=""),"",IF(OR(Table_Question_Sets[[#This Row],[Text]]="true",Table_Question_Sets[[#This Row],[Text]]="false",ISNUMBER(Table_Question_Sets[[#This Row],[Text]])),Table_Question_Sets[[#This Row],[Text]],""""&amp;Table_Question_Sets[[#This Row],[Text]]&amp;""""))</f>
        <v/>
      </c>
      <c r="BA49" s="15" t="str">
        <f>IF(AND(Table_Question_Sets[[#This Row],[Header]]&lt;&gt;"Yes",Table_Question_Sets[[#This Row],[Property]]&lt;&gt;"",Table_Question_Sets[[#This Row],[Summary Label]]&lt;&gt;""),""""&amp;Table_Question_Sets[[#This Row],[Key]]&amp;""": """&amp;Table_Question_Sets[[#This Row],[Summary Label]]&amp;"""","")</f>
        <v/>
      </c>
      <c r="BB49" s="15">
        <f ca="1">IF(Table_Question_Sets[[#This Row],[Header]]="Yes","",_xlfn.NUMBERVALUE(INDIRECT(SUBSTITUTE(ADDRESS(1,COLUMN(),4),"1","")&amp;ROW()-1))+IF(Table_Question_Sets[[#This Row],[Property]]&lt;&gt;"",1,0))</f>
        <v>0</v>
      </c>
      <c r="BC49" s="15">
        <f ca="1">IF(Table_Question_Sets[[#This Row],[Header]]="Yes","",_xlfn.NUMBERVALUE(INDIRECT(SUBSTITUTE(ADDRESS(1,COLUMN(),4),"1","")&amp;ROW()+1))+IF(Table_Question_Sets[[#This Row],[Property]]&lt;&gt;"",1,0))</f>
        <v>3</v>
      </c>
      <c r="BD49" s="15" t="str">
        <f t="array" aca="1" ref="BD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9"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9"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9" s="7" t="str">
        <f xml:space="preserve">
IF(Table_Question_Sets[[#This Row],[Row]]="Yes","]},{""className"": ""row"",""fieldGroup"": [","")&amp;
Table_Question_Sets[[#This Row],[Config Field]]</f>
        <v/>
      </c>
      <c r="BJ4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4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9" s="7" t="str">
        <f>IF(AND(Table_Question_Sets[[#This Row],[Header]]="",Table_Question_Sets[[#This Row],[Property]]&lt;&gt;"",Table_Question_Sets[[#This Row],[Field Type]]&lt;&gt;""),
""""&amp;Table_Question_Sets[[#This Row],[Key]]&amp;"""","")</f>
        <v/>
      </c>
      <c r="BM4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"contactName","contactEmail","contactMobile"</v>
      </c>
      <c r="BN49" s="7" t="str">
        <f>IF(AND(Table_Question_Sets[[#This Row],[Header]]&lt;&gt;"Yes",Table_Question_Sets[[#This Row],[Property]]&lt;&gt;"",Table_Question_Sets[[#This Row],[Workflow Role]]&lt;&gt;""),
""""&amp;Table_Question_Sets[[#This Row],[Workflow Role]]&amp;""":"""&amp;Table_Question_Sets[[#This Row],[Key]]&amp;"""","")</f>
        <v/>
      </c>
      <c r="BO49" s="7" t="str">
        <f>IF(AND(Table_Question_Sets[[#This Row],[Header]]&lt;&gt;"Yes",Table_Question_Sets[[#This Row],[Property]]&lt;&gt;"",Table_Question_Sets[[#This Row],[Private]]="Yes"),
""""&amp;Table_Question_Sets[[#This Row],[Key]]&amp;"""","")</f>
        <v/>
      </c>
      <c r="BP49" s="7">
        <f ca="1">IF(Table_Question_Sets[[#This Row],[Header]]="Yes","",_xlfn.NUMBERVALUE(INDIRECT(SUBSTITUTE(ADDRESS(1,COLUMN(),4),"1","")&amp;ROW()+1))+IF(OR(Table_Question_Sets[[#This Row],[Value]]&lt;&gt;"",AND(Table_Question_Sets[[#This Row],[Data Type]]="Repeating",Table_Question_Sets[[#This Row],[Calculation Repeating]]&lt;&gt;"")),1,0))</f>
        <v>0</v>
      </c>
      <c r="BQ49" s="7" t="str">
        <f ca="1" xml:space="preserve">
IF(Table_Question_Sets[[#This Row],[Data Type]]="Repeating",
OFFSET(Table_Repeating_Question_Sets[[#Headers],[Property]],MATCH(Table_Question_Sets[[#This Row],[Property]],Table_Repeating_Question_Sets[Property],0),MATCH("Calculation",Table_Repeating_Question_Sets[#Headers],0)-1,1,1),
"")</f>
        <v/>
      </c>
      <c r="BR4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9" s="7" t="str">
        <f ca="1">IF(ISNUMBER(Table_Question_Sets[[#This Row],[Config Use Row]]),INDEX(Table_Question_Sets[Config Rollup],Table_Question_Sets[[#This Row],[Config Use Row]]),"")</f>
        <v/>
      </c>
      <c r="BU49" s="7" t="str">
        <f ca="1">IF(ISNUMBER(Table_Question_Sets[[#This Row],[Config Use Row]]),INDEX(Table_Question_Sets[Config Keys Nested Rollup],Table_Question_Sets[[#This Row],[Config Use Row]]),"")</f>
        <v/>
      </c>
      <c r="BV49" s="7" t="str">
        <f ca="1">IF(ISNUMBER(Table_Question_Sets[[#This Row],[Config Use Row]]),INDEX(Table_Question_Sets[Calculation Rollup],Table_Question_Sets[[#This Row],[Config Use Row]]),"")</f>
        <v/>
      </c>
    </row>
    <row r="50" spans="2:74" s="12" customFormat="1" ht="21" customHeight="1">
      <c r="B50" s="8" t="s">
        <v>194</v>
      </c>
      <c r="C50" s="7"/>
      <c r="D50" s="7" t="str">
        <f ca="1">IF(Table_Question_Sets[[#This Row],[Header]]="Yes","",
IF(INDIRECT(SUBSTITUTE(ADDRESS(1,COLUMN(),4),"1","")&amp;ROW()-1)="",
INDIRECT(SUBSTITUTE(ADDRESS(1,COLUMN(Table_Question_Sets[[#This Row],[Property]]),4),"1","")&amp;ROW()-1),
INDIRECT(SUBSTITUTE(ADDRESS(1,COLUMN(),4),"1","")&amp;ROW()-1)))</f>
        <v>Contact</v>
      </c>
      <c r="E5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50" s="7" t="str">
        <f>IF(Table_Question_Sets[[#This Row],[Header]]="Yes","",IF(Table_Question_Sets[[#This Row],[Property]]&lt;&gt;"",SUBSTITUTE(Table_Question_Sets[[#This Row],[Property]]," ",""),""))</f>
        <v>ContactName</v>
      </c>
      <c r="G50" s="50"/>
      <c r="H50" s="7" t="s">
        <v>50</v>
      </c>
      <c r="I50" s="7" t="s">
        <v>50</v>
      </c>
      <c r="J50" s="7"/>
      <c r="K50" s="36" t="s">
        <v>75</v>
      </c>
      <c r="L50" s="45"/>
      <c r="M50" s="45"/>
      <c r="N50" s="15"/>
      <c r="O50" s="15"/>
      <c r="P50" s="15"/>
      <c r="Q50" s="15"/>
      <c r="R50" s="15"/>
      <c r="S50" s="15"/>
      <c r="T50" s="8" t="s">
        <v>96</v>
      </c>
      <c r="U50" s="8"/>
      <c r="V50" s="8"/>
      <c r="W50" s="7"/>
      <c r="X50" s="8"/>
      <c r="Y50" s="7"/>
      <c r="Z50" s="7"/>
      <c r="AA50" s="7"/>
      <c r="AB50" s="7"/>
      <c r="AC50" s="7"/>
      <c r="AD50" s="7"/>
      <c r="AE50" s="7"/>
      <c r="AF50" s="7"/>
      <c r="AG50" s="7"/>
      <c r="AH50" s="44"/>
      <c r="AI50" s="44"/>
      <c r="AJ50" s="44"/>
      <c r="AK50" s="44"/>
      <c r="AL50" s="7"/>
      <c r="AM5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0" s="84"/>
      <c r="AO5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0" s="7"/>
      <c r="AR50" s="15"/>
      <c r="AS50" s="7"/>
      <c r="AT50" s="7"/>
      <c r="AU50" s="8"/>
      <c r="AV50" s="8"/>
      <c r="AW50" s="7"/>
      <c r="AX50" s="7"/>
      <c r="AY5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0" s="15" t="str">
        <f>IF(OR(Table_Question_Sets[[#This Row],[Header]]="Yes",Table_Question_Sets[[#This Row],[Text]]=""),"",IF(OR(Table_Question_Sets[[#This Row],[Text]]="true",Table_Question_Sets[[#This Row],[Text]]="false",ISNUMBER(Table_Question_Sets[[#This Row],[Text]])),Table_Question_Sets[[#This Row],[Text]],""""&amp;Table_Question_Sets[[#This Row],[Text]]&amp;""""))</f>
        <v/>
      </c>
      <c r="BA50" s="15" t="str">
        <f>IF(AND(Table_Question_Sets[[#This Row],[Header]]&lt;&gt;"Yes",Table_Question_Sets[[#This Row],[Property]]&lt;&gt;"",Table_Question_Sets[[#This Row],[Summary Label]]&lt;&gt;""),""""&amp;Table_Question_Sets[[#This Row],[Key]]&amp;""": """&amp;Table_Question_Sets[[#This Row],[Summary Label]]&amp;"""","")</f>
        <v/>
      </c>
      <c r="BB50" s="15">
        <f ca="1">IF(Table_Question_Sets[[#This Row],[Header]]="Yes","",_xlfn.NUMBERVALUE(INDIRECT(SUBSTITUTE(ADDRESS(1,COLUMN(),4),"1","")&amp;ROW()-1))+IF(Table_Question_Sets[[#This Row],[Property]]&lt;&gt;"",1,0))</f>
        <v>1</v>
      </c>
      <c r="BC50" s="15">
        <f ca="1">IF(Table_Question_Sets[[#This Row],[Header]]="Yes","",_xlfn.NUMBERVALUE(INDIRECT(SUBSTITUTE(ADDRESS(1,COLUMN(),4),"1","")&amp;ROW()+1))+IF(Table_Question_Sets[[#This Row],[Property]]&lt;&gt;"",1,0))</f>
        <v>3</v>
      </c>
      <c r="BD50" s="15" t="str">
        <f t="array" aca="1" ref="BD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H5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col-md-6","templateOptions":{"label":"Your name"},"validators": {"validation": Validators.compose([ValidationService.required('true', '')])}}</v>
      </c>
      <c r="BI50" s="7" t="str">
        <f ca="1" xml:space="preserve">
IF(Table_Question_Sets[[#This Row],[Row]]="Yes","]},{""className"": ""row"",""fieldGroup"": [","")&amp;
Table_Question_Sets[[#This Row],[Config Field]]</f>
        <v>{"key": "contactName","type": "input-field","className":"col-xs-12 col-md-6","templateOptions":{"label":"Your name"},"validators": {"validation": Validators.compose([ValidationService.required('true', '')])}}</v>
      </c>
      <c r="BJ5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5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0" s="7" t="str">
        <f>IF(AND(Table_Question_Sets[[#This Row],[Header]]="",Table_Question_Sets[[#This Row],[Property]]&lt;&gt;"",Table_Question_Sets[[#This Row],[Field Type]]&lt;&gt;""),
""""&amp;Table_Question_Sets[[#This Row],[Key]]&amp;"""","")</f>
        <v>"contactName"</v>
      </c>
      <c r="BM5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"contactName","contactEmail","contactMobile"</v>
      </c>
      <c r="BN50" s="7" t="str">
        <f>IF(AND(Table_Question_Sets[[#This Row],[Header]]&lt;&gt;"Yes",Table_Question_Sets[[#This Row],[Property]]&lt;&gt;"",Table_Question_Sets[[#This Row],[Workflow Role]]&lt;&gt;""),
""""&amp;Table_Question_Sets[[#This Row],[Workflow Role]]&amp;""":"""&amp;Table_Question_Sets[[#This Row],[Key]]&amp;"""","")</f>
        <v/>
      </c>
      <c r="BO50" s="7" t="str">
        <f>IF(AND(Table_Question_Sets[[#This Row],[Header]]&lt;&gt;"Yes",Table_Question_Sets[[#This Row],[Property]]&lt;&gt;"",Table_Question_Sets[[#This Row],[Private]]="Yes"),
""""&amp;Table_Question_Sets[[#This Row],[Key]]&amp;"""","")</f>
        <v/>
      </c>
      <c r="BP50" s="7">
        <f ca="1">IF(Table_Question_Sets[[#This Row],[Header]]="Yes","",_xlfn.NUMBERVALUE(INDIRECT(SUBSTITUTE(ADDRESS(1,COLUMN(),4),"1","")&amp;ROW()+1))+IF(OR(Table_Question_Sets[[#This Row],[Value]]&lt;&gt;"",AND(Table_Question_Sets[[#This Row],[Data Type]]="Repeating",Table_Question_Sets[[#This Row],[Calculation Repeating]]&lt;&gt;"")),1,0))</f>
        <v>0</v>
      </c>
      <c r="BQ50" s="7" t="str">
        <f ca="1" xml:space="preserve">
IF(Table_Question_Sets[[#This Row],[Data Type]]="Repeating",
OFFSET(Table_Repeating_Question_Sets[[#Headers],[Property]],MATCH(Table_Question_Sets[[#This Row],[Property]],Table_Repeating_Question_Sets[Property],0),MATCH("Calculation",Table_Repeating_Question_Sets[#Headers],0)-1,1,1),
"")</f>
        <v/>
      </c>
      <c r="BR5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0" s="7" t="str">
        <f ca="1">IF(ISNUMBER(Table_Question_Sets[[#This Row],[Config Use Row]]),INDEX(Table_Question_Sets[Config Rollup],Table_Question_Sets[[#This Row],[Config Use Row]]),"")</f>
        <v/>
      </c>
      <c r="BU50" s="7" t="str">
        <f ca="1">IF(ISNUMBER(Table_Question_Sets[[#This Row],[Config Use Row]]),INDEX(Table_Question_Sets[Config Keys Nested Rollup],Table_Question_Sets[[#This Row],[Config Use Row]]),"")</f>
        <v/>
      </c>
      <c r="BV50" s="7" t="str">
        <f ca="1">IF(ISNUMBER(Table_Question_Sets[[#This Row],[Config Use Row]]),INDEX(Table_Question_Sets[Calculation Rollup],Table_Question_Sets[[#This Row],[Config Use Row]]),"")</f>
        <v/>
      </c>
    </row>
    <row r="51" spans="2:74" s="12" customFormat="1" ht="21" customHeight="1">
      <c r="B51" s="8" t="s">
        <v>195</v>
      </c>
      <c r="C51" s="7"/>
      <c r="D51" s="7" t="str">
        <f ca="1">IF(Table_Question_Sets[[#This Row],[Header]]="Yes","",
IF(INDIRECT(SUBSTITUTE(ADDRESS(1,COLUMN(),4),"1","")&amp;ROW()-1)="",
INDIRECT(SUBSTITUTE(ADDRESS(1,COLUMN(Table_Question_Sets[[#This Row],[Property]]),4),"1","")&amp;ROW()-1),
INDIRECT(SUBSTITUTE(ADDRESS(1,COLUMN(),4),"1","")&amp;ROW()-1)))</f>
        <v>Contact</v>
      </c>
      <c r="E5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51" s="7" t="str">
        <f>IF(Table_Question_Sets[[#This Row],[Header]]="Yes","",IF(Table_Question_Sets[[#This Row],[Property]]&lt;&gt;"",SUBSTITUTE(Table_Question_Sets[[#This Row],[Property]]," ",""),""))</f>
        <v>ContactEmail</v>
      </c>
      <c r="G51" s="50"/>
      <c r="H51" s="7" t="s">
        <v>94</v>
      </c>
      <c r="I51" s="7" t="s">
        <v>50</v>
      </c>
      <c r="J51" s="7"/>
      <c r="K51" s="77"/>
      <c r="L51" s="44"/>
      <c r="M51" s="44"/>
      <c r="N51" s="15"/>
      <c r="O51" s="15"/>
      <c r="P51" s="15"/>
      <c r="Q51" s="15"/>
      <c r="R51" s="15"/>
      <c r="S51" s="15"/>
      <c r="T51" s="8" t="s">
        <v>94</v>
      </c>
      <c r="U51" s="8"/>
      <c r="V51" s="7"/>
      <c r="W51" s="7"/>
      <c r="X51" s="7"/>
      <c r="Y51" s="7"/>
      <c r="Z51" s="7"/>
      <c r="AA51" s="7"/>
      <c r="AB51" s="7"/>
      <c r="AC51" s="7"/>
      <c r="AD51" s="7"/>
      <c r="AE51" s="7"/>
      <c r="AF51" s="7"/>
      <c r="AG51" s="7"/>
      <c r="AH51" s="44"/>
      <c r="AI51" s="44"/>
      <c r="AJ51" s="44"/>
      <c r="AK51" s="44"/>
      <c r="AL51" s="7"/>
      <c r="AM5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1" s="84"/>
      <c r="AO5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1" s="8"/>
      <c r="AR51" s="15"/>
      <c r="AS51" s="7"/>
      <c r="AT51" s="7"/>
      <c r="AU51" s="8"/>
      <c r="AV51" s="8"/>
      <c r="AW51" s="7"/>
      <c r="AX51" s="7"/>
      <c r="AY5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1" s="15" t="str">
        <f>IF(OR(Table_Question_Sets[[#This Row],[Header]]="Yes",Table_Question_Sets[[#This Row],[Text]]=""),"",IF(OR(Table_Question_Sets[[#This Row],[Text]]="true",Table_Question_Sets[[#This Row],[Text]]="false",ISNUMBER(Table_Question_Sets[[#This Row],[Text]])),Table_Question_Sets[[#This Row],[Text]],""""&amp;Table_Question_Sets[[#This Row],[Text]]&amp;""""))</f>
        <v/>
      </c>
      <c r="BA51" s="15" t="str">
        <f>IF(AND(Table_Question_Sets[[#This Row],[Header]]&lt;&gt;"Yes",Table_Question_Sets[[#This Row],[Property]]&lt;&gt;"",Table_Question_Sets[[#This Row],[Summary Label]]&lt;&gt;""),""""&amp;Table_Question_Sets[[#This Row],[Key]]&amp;""": """&amp;Table_Question_Sets[[#This Row],[Summary Label]]&amp;"""","")</f>
        <v/>
      </c>
      <c r="BB51" s="15">
        <f ca="1">IF(Table_Question_Sets[[#This Row],[Header]]="Yes","",_xlfn.NUMBERVALUE(INDIRECT(SUBSTITUTE(ADDRESS(1,COLUMN(),4),"1","")&amp;ROW()-1))+IF(Table_Question_Sets[[#This Row],[Property]]&lt;&gt;"",1,0))</f>
        <v>2</v>
      </c>
      <c r="BC51" s="15">
        <f ca="1">IF(Table_Question_Sets[[#This Row],[Header]]="Yes","",_xlfn.NUMBERVALUE(INDIRECT(SUBSTITUTE(ADDRESS(1,COLUMN(),4),"1","")&amp;ROW()+1))+IF(Table_Question_Sets[[#This Row],[Property]]&lt;&gt;"",1,0))</f>
        <v>2</v>
      </c>
      <c r="BD51" s="15" t="str">
        <f t="array" aca="1" ref="BD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Validators.compose([ValidationService.isEmail()])}</v>
      </c>
      <c r="BF5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H5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Validators.compose([ValidationService.isEmail()])}}</v>
      </c>
      <c r="BI51" s="7" t="str">
        <f ca="1" xml:space="preserve">
IF(Table_Question_Sets[[#This Row],[Row]]="Yes","]},{""className"": ""row"",""fieldGroup"": [","")&amp;
Table_Question_Sets[[#This Row],[Config Field]]</f>
        <v>{"key": "contactEmail","type": "input-field","className":"col-xs-12 col-md-6","templateOptions":{"label":"Email"},"validators": {"validation": Validators.compose([ValidationService.isEmail()])}}</v>
      </c>
      <c r="BJ5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5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1" s="7" t="str">
        <f>IF(AND(Table_Question_Sets[[#This Row],[Header]]="",Table_Question_Sets[[#This Row],[Property]]&lt;&gt;"",Table_Question_Sets[[#This Row],[Field Type]]&lt;&gt;""),
""""&amp;Table_Question_Sets[[#This Row],[Key]]&amp;"""","")</f>
        <v>"contactEmail"</v>
      </c>
      <c r="BM5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"contactEmail","contactMobile"</v>
      </c>
      <c r="BN51" s="7" t="str">
        <f>IF(AND(Table_Question_Sets[[#This Row],[Header]]&lt;&gt;"Yes",Table_Question_Sets[[#This Row],[Property]]&lt;&gt;"",Table_Question_Sets[[#This Row],[Workflow Role]]&lt;&gt;""),
""""&amp;Table_Question_Sets[[#This Row],[Workflow Role]]&amp;""":"""&amp;Table_Question_Sets[[#This Row],[Key]]&amp;"""","")</f>
        <v/>
      </c>
      <c r="BO51" s="7" t="str">
        <f>IF(AND(Table_Question_Sets[[#This Row],[Header]]&lt;&gt;"Yes",Table_Question_Sets[[#This Row],[Property]]&lt;&gt;"",Table_Question_Sets[[#This Row],[Private]]="Yes"),
""""&amp;Table_Question_Sets[[#This Row],[Key]]&amp;"""","")</f>
        <v/>
      </c>
      <c r="BP51" s="7">
        <f ca="1">IF(Table_Question_Sets[[#This Row],[Header]]="Yes","",_xlfn.NUMBERVALUE(INDIRECT(SUBSTITUTE(ADDRESS(1,COLUMN(),4),"1","")&amp;ROW()+1))+IF(OR(Table_Question_Sets[[#This Row],[Value]]&lt;&gt;"",AND(Table_Question_Sets[[#This Row],[Data Type]]="Repeating",Table_Question_Sets[[#This Row],[Calculation Repeating]]&lt;&gt;"")),1,0))</f>
        <v>0</v>
      </c>
      <c r="BQ51" s="7" t="str">
        <f ca="1" xml:space="preserve">
IF(Table_Question_Sets[[#This Row],[Data Type]]="Repeating",
OFFSET(Table_Repeating_Question_Sets[[#Headers],[Property]],MATCH(Table_Question_Sets[[#This Row],[Property]],Table_Repeating_Question_Sets[Property],0),MATCH("Calculation",Table_Repeating_Question_Sets[#Headers],0)-1,1,1),
"")</f>
        <v/>
      </c>
      <c r="BR5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1" s="7" t="str">
        <f ca="1">IF(ISNUMBER(Table_Question_Sets[[#This Row],[Config Use Row]]),INDEX(Table_Question_Sets[Config Rollup],Table_Question_Sets[[#This Row],[Config Use Row]]),"")</f>
        <v/>
      </c>
      <c r="BU51" s="7" t="str">
        <f ca="1">IF(ISNUMBER(Table_Question_Sets[[#This Row],[Config Use Row]]),INDEX(Table_Question_Sets[Config Keys Nested Rollup],Table_Question_Sets[[#This Row],[Config Use Row]]),"")</f>
        <v/>
      </c>
      <c r="BV51" s="7" t="str">
        <f ca="1">IF(ISNUMBER(Table_Question_Sets[[#This Row],[Config Use Row]]),INDEX(Table_Question_Sets[Calculation Rollup],Table_Question_Sets[[#This Row],[Config Use Row]]),"")</f>
        <v/>
      </c>
    </row>
    <row r="52" spans="2:74" s="12" customFormat="1" ht="21" customHeight="1">
      <c r="B52" s="8" t="s">
        <v>196</v>
      </c>
      <c r="C52" s="7"/>
      <c r="D52" s="7" t="str">
        <f ca="1">IF(Table_Question_Sets[[#This Row],[Header]]="Yes","",
IF(INDIRECT(SUBSTITUTE(ADDRESS(1,COLUMN(),4),"1","")&amp;ROW()-1)="",
INDIRECT(SUBSTITUTE(ADDRESS(1,COLUMN(Table_Question_Sets[[#This Row],[Property]]),4),"1","")&amp;ROW()-1),
INDIRECT(SUBSTITUTE(ADDRESS(1,COLUMN(),4),"1","")&amp;ROW()-1)))</f>
        <v>Contact</v>
      </c>
      <c r="E5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52" s="7" t="str">
        <f>IF(Table_Question_Sets[[#This Row],[Header]]="Yes","",IF(Table_Question_Sets[[#This Row],[Property]]&lt;&gt;"",SUBSTITUTE(Table_Question_Sets[[#This Row],[Property]]," ",""),""))</f>
        <v>ContactMobile</v>
      </c>
      <c r="G52" s="50"/>
      <c r="H52" s="7" t="s">
        <v>197</v>
      </c>
      <c r="I52" s="7" t="s">
        <v>50</v>
      </c>
      <c r="J52" s="7"/>
      <c r="K52" s="36" t="s">
        <v>75</v>
      </c>
      <c r="L52" s="44"/>
      <c r="M52" s="44"/>
      <c r="N52" s="15"/>
      <c r="O52" s="15"/>
      <c r="P52" s="15"/>
      <c r="Q52" s="15"/>
      <c r="R52" s="15"/>
      <c r="S52" s="15"/>
      <c r="T52" s="7" t="s">
        <v>198</v>
      </c>
      <c r="U52" s="7"/>
      <c r="V52" s="7"/>
      <c r="W52" s="7"/>
      <c r="X52" s="7"/>
      <c r="Y52" s="7"/>
      <c r="Z52" s="7"/>
      <c r="AA52" s="7"/>
      <c r="AB52" s="7"/>
      <c r="AC52" s="7"/>
      <c r="AD52" s="7"/>
      <c r="AE52" s="7"/>
      <c r="AF52" s="7"/>
      <c r="AG52" s="7"/>
      <c r="AH52" s="44"/>
      <c r="AI52" s="44"/>
      <c r="AJ52" s="44"/>
      <c r="AK52" s="44"/>
      <c r="AL52" s="7"/>
      <c r="AM5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2" s="84"/>
      <c r="AO5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2" s="7"/>
      <c r="AR52" s="15"/>
      <c r="AS52" s="7"/>
      <c r="AT52" s="7"/>
      <c r="AU52" s="8" t="s">
        <v>199</v>
      </c>
      <c r="AV52" s="8"/>
      <c r="AW52" s="7"/>
      <c r="AX52" s="7"/>
      <c r="AY5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2" s="15" t="str">
        <f>IF(OR(Table_Question_Sets[[#This Row],[Header]]="Yes",Table_Question_Sets[[#This Row],[Text]]=""),"",IF(OR(Table_Question_Sets[[#This Row],[Text]]="true",Table_Question_Sets[[#This Row],[Text]]="false",ISNUMBER(Table_Question_Sets[[#This Row],[Text]])),Table_Question_Sets[[#This Row],[Text]],""""&amp;Table_Question_Sets[[#This Row],[Text]]&amp;""""))</f>
        <v/>
      </c>
      <c r="BA52" s="15" t="str">
        <f>IF(AND(Table_Question_Sets[[#This Row],[Header]]&lt;&gt;"Yes",Table_Question_Sets[[#This Row],[Property]]&lt;&gt;"",Table_Question_Sets[[#This Row],[Summary Label]]&lt;&gt;""),""""&amp;Table_Question_Sets[[#This Row],[Key]]&amp;""": """&amp;Table_Question_Sets[[#This Row],[Summary Label]]&amp;"""","")</f>
        <v/>
      </c>
      <c r="BB52" s="15">
        <f ca="1">IF(Table_Question_Sets[[#This Row],[Header]]="Yes","",_xlfn.NUMBERVALUE(INDIRECT(SUBSTITUTE(ADDRESS(1,COLUMN(),4),"1","")&amp;ROW()-1))+IF(Table_Question_Sets[[#This Row],[Property]]&lt;&gt;"",1,0))</f>
        <v>3</v>
      </c>
      <c r="BC52" s="15">
        <f ca="1">IF(Table_Question_Sets[[#This Row],[Header]]="Yes","",_xlfn.NUMBERVALUE(INDIRECT(SUBSTITUTE(ADDRESS(1,COLUMN(),4),"1","")&amp;ROW()+1))+IF(Table_Question_Sets[[#This Row],[Property]]&lt;&gt;"",1,0))</f>
        <v>1</v>
      </c>
      <c r="BD52" s="15" t="str">
        <f t="array" aca="1" ref="BD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F5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H5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Validators.compose([ValidationService.required('true', ''), ValidationService.isPhoneNumber()])}}</v>
      </c>
      <c r="BI52" s="7"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Validators.compose([ValidationService.required('true', ''), ValidationService.isPhoneNumber()])}}</v>
      </c>
      <c r="BJ5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Validators.compose([ValidationService.required('true', ''), ValidationService.isPhoneNumber()])}}</v>
      </c>
      <c r="BK5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2" s="7" t="str">
        <f>IF(AND(Table_Question_Sets[[#This Row],[Header]]="",Table_Question_Sets[[#This Row],[Property]]&lt;&gt;"",Table_Question_Sets[[#This Row],[Field Type]]&lt;&gt;""),
""""&amp;Table_Question_Sets[[#This Row],[Key]]&amp;"""","")</f>
        <v>"contactMobile"</v>
      </c>
      <c r="BM5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v>
      </c>
      <c r="BN52" s="7" t="str">
        <f>IF(AND(Table_Question_Sets[[#This Row],[Header]]&lt;&gt;"Yes",Table_Question_Sets[[#This Row],[Property]]&lt;&gt;"",Table_Question_Sets[[#This Row],[Workflow Role]]&lt;&gt;""),
""""&amp;Table_Question_Sets[[#This Row],[Workflow Role]]&amp;""":"""&amp;Table_Question_Sets[[#This Row],[Key]]&amp;"""","")</f>
        <v>"customerMobile":"contactMobile"</v>
      </c>
      <c r="BO52" s="7" t="str">
        <f>IF(AND(Table_Question_Sets[[#This Row],[Header]]&lt;&gt;"Yes",Table_Question_Sets[[#This Row],[Property]]&lt;&gt;"",Table_Question_Sets[[#This Row],[Private]]="Yes"),
""""&amp;Table_Question_Sets[[#This Row],[Key]]&amp;"""","")</f>
        <v/>
      </c>
      <c r="BP52" s="7">
        <f ca="1">IF(Table_Question_Sets[[#This Row],[Header]]="Yes","",_xlfn.NUMBERVALUE(INDIRECT(SUBSTITUTE(ADDRESS(1,COLUMN(),4),"1","")&amp;ROW()+1))+IF(OR(Table_Question_Sets[[#This Row],[Value]]&lt;&gt;"",AND(Table_Question_Sets[[#This Row],[Data Type]]="Repeating",Table_Question_Sets[[#This Row],[Calculation Repeating]]&lt;&gt;"")),1,0))</f>
        <v>0</v>
      </c>
      <c r="BQ52" s="7" t="str">
        <f ca="1" xml:space="preserve">
IF(Table_Question_Sets[[#This Row],[Data Type]]="Repeating",
OFFSET(Table_Repeating_Question_Sets[[#Headers],[Property]],MATCH(Table_Question_Sets[[#This Row],[Property]],Table_Repeating_Question_Sets[Property],0),MATCH("Calculation",Table_Repeating_Question_Sets[#Headers],0)-1,1,1),
"")</f>
        <v/>
      </c>
      <c r="BR5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2" s="7" t="str">
        <f ca="1">IF(ISNUMBER(Table_Question_Sets[[#This Row],[Config Use Row]]),INDEX(Table_Question_Sets[Config Rollup],Table_Question_Sets[[#This Row],[Config Use Row]]),"")</f>
        <v/>
      </c>
      <c r="BU52" s="7" t="str">
        <f ca="1">IF(ISNUMBER(Table_Question_Sets[[#This Row],[Config Use Row]]),INDEX(Table_Question_Sets[Config Keys Nested Rollup],Table_Question_Sets[[#This Row],[Config Use Row]]),"")</f>
        <v/>
      </c>
      <c r="BV52" s="7" t="str">
        <f ca="1">IF(ISNUMBER(Table_Question_Sets[[#This Row],[Config Use Row]]),INDEX(Table_Question_Sets[Calculation Rollup],Table_Question_Sets[[#This Row],[Config Use Row]]),"")</f>
        <v/>
      </c>
    </row>
    <row r="53" spans="2:74" ht="29.4" thickBot="1">
      <c r="B53" s="3" t="s">
        <v>200</v>
      </c>
      <c r="C53" s="3" t="s">
        <v>75</v>
      </c>
      <c r="D53" s="3" t="str">
        <f ca="1">IF(Table_Question_Sets[[#This Row],[Header]]="Yes","",
IF(INDIRECT(SUBSTITUTE(ADDRESS(1,COLUMN(),4),"1","")&amp;ROW()-1)="",
INDIRECT(SUBSTITUTE(ADDRESS(1,COLUMN(Table_Question_Sets[[#This Row],[Property]]),4),"1","")&amp;ROW()-1),
INDIRECT(SUBSTITUTE(ADDRESS(1,COLUMN(),4),"1","")&amp;ROW()-1)))</f>
        <v/>
      </c>
      <c r="E53"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53" s="3" t="str">
        <f>IF(Table_Question_Sets[[#This Row],[Header]]="Yes","",IF(Table_Question_Sets[[#This Row],[Property]]&lt;&gt;"",SUBSTITUTE(Table_Question_Sets[[#This Row],[Property]]," ",""),""))</f>
        <v/>
      </c>
      <c r="G53" s="33"/>
      <c r="H53" s="3"/>
      <c r="I53" s="3"/>
      <c r="J53" s="3"/>
      <c r="K53" s="33"/>
      <c r="L53" s="43"/>
      <c r="M53" s="43"/>
      <c r="N53" s="18"/>
      <c r="O53" s="18"/>
      <c r="P53" s="18"/>
      <c r="Q53" s="18"/>
      <c r="R53" s="18"/>
      <c r="S53" s="18"/>
      <c r="T53" s="3"/>
      <c r="U53" s="3"/>
      <c r="V53" s="3"/>
      <c r="W53" s="3"/>
      <c r="X53" s="3"/>
      <c r="Y53" s="3"/>
      <c r="Z53" s="3"/>
      <c r="AA53" s="3"/>
      <c r="AB53" s="3"/>
      <c r="AC53" s="3"/>
      <c r="AD53" s="3"/>
      <c r="AE53" s="3"/>
      <c r="AF53" s="3"/>
      <c r="AG53" s="3"/>
      <c r="AH53" s="43"/>
      <c r="AI53" s="43"/>
      <c r="AJ53" s="43"/>
      <c r="AK53" s="43"/>
      <c r="AL53" s="3"/>
      <c r="AM53"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3" s="28"/>
      <c r="AO53"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3"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3" s="3"/>
      <c r="AR53" s="18"/>
      <c r="AS53" s="3"/>
      <c r="AT53" s="3"/>
      <c r="AU53" s="3"/>
      <c r="AV53" s="3"/>
      <c r="AW53" s="3"/>
      <c r="AX53" s="3"/>
      <c r="AY53"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3" s="18" t="str">
        <f>IF(OR(Table_Question_Sets[[#This Row],[Header]]="Yes",Table_Question_Sets[[#This Row],[Text]]=""),"",IF(OR(Table_Question_Sets[[#This Row],[Text]]="true",Table_Question_Sets[[#This Row],[Text]]="false",ISNUMBER(Table_Question_Sets[[#This Row],[Text]])),Table_Question_Sets[[#This Row],[Text]],""""&amp;Table_Question_Sets[[#This Row],[Text]]&amp;""""))</f>
        <v/>
      </c>
      <c r="BA53" s="18" t="str">
        <f>IF(AND(Table_Question_Sets[[#This Row],[Header]]&lt;&gt;"Yes",Table_Question_Sets[[#This Row],[Property]]&lt;&gt;"",Table_Question_Sets[[#This Row],[Summary Label]]&lt;&gt;""),""""&amp;Table_Question_Sets[[#This Row],[Key]]&amp;""": """&amp;Table_Question_Sets[[#This Row],[Summary Label]]&amp;"""","")</f>
        <v/>
      </c>
      <c r="BB53" s="18" t="str">
        <f ca="1">IF(Table_Question_Sets[[#This Row],[Header]]="Yes","",_xlfn.NUMBERVALUE(INDIRECT(SUBSTITUTE(ADDRESS(1,COLUMN(),4),"1","")&amp;ROW()-1))+IF(Table_Question_Sets[[#This Row],[Property]]&lt;&gt;"",1,0))</f>
        <v/>
      </c>
      <c r="BC53" s="18" t="str">
        <f ca="1">IF(Table_Question_Sets[[#This Row],[Header]]="Yes","",_xlfn.NUMBERVALUE(INDIRECT(SUBSTITUTE(ADDRESS(1,COLUMN(),4),"1","")&amp;ROW()+1))+IF(Table_Question_Sets[[#This Row],[Property]]&lt;&gt;"",1,0))</f>
        <v/>
      </c>
      <c r="BD53" s="18" t="str">
        <f t="array" aca="1" ref="BD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3"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3"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3" s="3" t="str">
        <f xml:space="preserve">
IF(Table_Question_Sets[[#This Row],[Row]]="Yes","]},{""className"": ""row"",""fieldGroup"": [","")&amp;
Table_Question_Sets[[#This Row],[Config Field]]</f>
        <v/>
      </c>
      <c r="BJ53"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3"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3" s="3" t="str">
        <f>IF(AND(Table_Question_Sets[[#This Row],[Header]]="",Table_Question_Sets[[#This Row],[Property]]&lt;&gt;"",Table_Question_Sets[[#This Row],[Field Type]]&lt;&gt;""),
""""&amp;Table_Question_Sets[[#This Row],[Key]]&amp;"""","")</f>
        <v/>
      </c>
      <c r="BM53"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"personal":["insuredFullName","residentialHeading","residentialAddress","residentialTown","residentialState","residentialPostcode","postalHeading","postalAddress","postalTown","postalState","postalPostcode"],</v>
      </c>
      <c r="BN53" s="3" t="str">
        <f>IF(AND(Table_Question_Sets[[#This Row],[Header]]&lt;&gt;"Yes",Table_Question_Sets[[#This Row],[Property]]&lt;&gt;"",Table_Question_Sets[[#This Row],[Workflow Role]]&lt;&gt;""),
""""&amp;Table_Question_Sets[[#This Row],[Workflow Role]]&amp;""":"""&amp;Table_Question_Sets[[#This Row],[Key]]&amp;"""","")</f>
        <v/>
      </c>
      <c r="BO53" s="3" t="str">
        <f>IF(AND(Table_Question_Sets[[#This Row],[Header]]&lt;&gt;"Yes",Table_Question_Sets[[#This Row],[Property]]&lt;&gt;"",Table_Question_Sets[[#This Row],[Private]]="Yes"),
""""&amp;Table_Question_Sets[[#This Row],[Key]]&amp;"""","")</f>
        <v/>
      </c>
      <c r="BP53" s="3" t="str">
        <f ca="1">IF(Table_Question_Sets[[#This Row],[Header]]="Yes","",_xlfn.NUMBERVALUE(INDIRECT(SUBSTITUTE(ADDRESS(1,COLUMN(),4),"1","")&amp;ROW()+1))+IF(OR(Table_Question_Sets[[#This Row],[Value]]&lt;&gt;"",AND(Table_Question_Sets[[#This Row],[Data Type]]="Repeating",Table_Question_Sets[[#This Row],[Calculation Repeating]]&lt;&gt;"")),1,0))</f>
        <v/>
      </c>
      <c r="BQ53" s="3" t="str">
        <f ca="1" xml:space="preserve">
IF(Table_Question_Sets[[#This Row],[Data Type]]="Repeating",
OFFSET(Table_Repeating_Question_Sets[[#Headers],[Property]],MATCH(Table_Question_Sets[[#This Row],[Property]],Table_Repeating_Question_Sets[Property],0),MATCH("Calculation",Table_Repeating_Question_Sets[#Headers],0)-1,1,1),
"")</f>
        <v/>
      </c>
      <c r="BR53"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3"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T53" s="3" t="str">
        <f ca="1">IF(ISNUMBER(Table_Question_Sets[[#This Row],[Config Use Row]]),INDEX(Table_Question_Sets[Config Rollup],Table_Question_Sets[[#This Row],[Config Use Row]]),"")</f>
        <v/>
      </c>
      <c r="BU53" s="3" t="str">
        <f ca="1">IF(ISNUMBER(Table_Question_Sets[[#This Row],[Config Use Row]]),INDEX(Table_Question_Sets[Config Keys Nested Rollup],Table_Question_Sets[[#This Row],[Config Use Row]]),"")</f>
        <v/>
      </c>
      <c r="BV53" s="3" t="str">
        <f ca="1">IF(ISNUMBER(Table_Question_Sets[[#This Row],[Config Use Row]]),INDEX(Table_Question_Sets[Calculation Rollup],Table_Question_Sets[[#This Row],[Config Use Row]]),"")</f>
        <v/>
      </c>
    </row>
    <row r="54" spans="2:74" s="12" customFormat="1" ht="21" hidden="1" customHeight="1">
      <c r="B54" s="7"/>
      <c r="C54" s="84"/>
      <c r="D54" s="7" t="str">
        <f ca="1">IF(Table_Question_Sets[[#This Row],[Header]]="Yes","",
IF(INDIRECT(SUBSTITUTE(ADDRESS(1,COLUMN(),4),"1","")&amp;ROW()-1)="",
INDIRECT(SUBSTITUTE(ADDRESS(1,COLUMN(Table_Question_Sets[[#This Row],[Property]]),4),"1","")&amp;ROW()-1),
INDIRECT(SUBSTITUTE(ADDRESS(1,COLUMN(),4),"1","")&amp;ROW()-1)))</f>
        <v>Personal</v>
      </c>
      <c r="E5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4" s="7" t="str">
        <f>IF(Table_Question_Sets[[#This Row],[Header]]="Yes","",IF(Table_Question_Sets[[#This Row],[Property]]&lt;&gt;"",SUBSTITUTE(Table_Question_Sets[[#This Row],[Property]]," ",""),""))</f>
        <v/>
      </c>
      <c r="G54" s="50"/>
      <c r="H54" s="7"/>
      <c r="I54" s="7"/>
      <c r="J54" s="7"/>
      <c r="K54" s="34"/>
      <c r="L54" s="44"/>
      <c r="M54" s="44"/>
      <c r="N54" s="15"/>
      <c r="O54" s="15"/>
      <c r="P54" s="15"/>
      <c r="Q54" s="15"/>
      <c r="R54" s="15"/>
      <c r="S54" s="15"/>
      <c r="T54" s="7"/>
      <c r="U54" s="7"/>
      <c r="V54" s="7"/>
      <c r="W54" s="7"/>
      <c r="X54" s="7"/>
      <c r="Y54" s="7"/>
      <c r="Z54" s="7"/>
      <c r="AA54" s="7"/>
      <c r="AB54" s="7"/>
      <c r="AC54" s="7"/>
      <c r="AD54" s="7"/>
      <c r="AE54" s="7"/>
      <c r="AF54" s="7"/>
      <c r="AG54" s="7"/>
      <c r="AH54" s="44"/>
      <c r="AI54" s="44"/>
      <c r="AJ54" s="44"/>
      <c r="AK54" s="44"/>
      <c r="AL54" s="7"/>
      <c r="AM54"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4" s="84"/>
      <c r="AO5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4" s="7"/>
      <c r="AR54" s="15"/>
      <c r="AS54" s="7"/>
      <c r="AT54" s="7"/>
      <c r="AU54" s="7"/>
      <c r="AV54" s="7"/>
      <c r="AW54" s="7"/>
      <c r="AX54" s="7"/>
      <c r="AY5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4" s="15" t="str">
        <f>IF(OR(Table_Question_Sets[[#This Row],[Header]]="Yes",Table_Question_Sets[[#This Row],[Text]]=""),"",IF(OR(Table_Question_Sets[[#This Row],[Text]]="true",Table_Question_Sets[[#This Row],[Text]]="false",ISNUMBER(Table_Question_Sets[[#This Row],[Text]])),Table_Question_Sets[[#This Row],[Text]],""""&amp;Table_Question_Sets[[#This Row],[Text]]&amp;""""))</f>
        <v/>
      </c>
      <c r="BA54" s="15" t="str">
        <f>IF(AND(Table_Question_Sets[[#This Row],[Header]]&lt;&gt;"Yes",Table_Question_Sets[[#This Row],[Property]]&lt;&gt;"",Table_Question_Sets[[#This Row],[Summary Label]]&lt;&gt;""),""""&amp;Table_Question_Sets[[#This Row],[Key]]&amp;""": """&amp;Table_Question_Sets[[#This Row],[Summary Label]]&amp;"""","")</f>
        <v/>
      </c>
      <c r="BB54" s="15">
        <f ca="1">IF(Table_Question_Sets[[#This Row],[Header]]="Yes","",_xlfn.NUMBERVALUE(INDIRECT(SUBSTITUTE(ADDRESS(1,COLUMN(),4),"1","")&amp;ROW()-1))+IF(Table_Question_Sets[[#This Row],[Property]]&lt;&gt;"",1,0))</f>
        <v>0</v>
      </c>
      <c r="BC54" s="15">
        <f ca="1">IF(Table_Question_Sets[[#This Row],[Header]]="Yes","",_xlfn.NUMBERVALUE(INDIRECT(SUBSTITUTE(ADDRESS(1,COLUMN(),4),"1","")&amp;ROW()+1))+IF(Table_Question_Sets[[#This Row],[Property]]&lt;&gt;"",1,0))</f>
        <v>11</v>
      </c>
      <c r="BD54" s="15" t="str">
        <f t="array" aca="1" ref="BD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4"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4"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4" s="7" t="str">
        <f xml:space="preserve">
IF(Table_Question_Sets[[#This Row],[Row]]="Yes","]},{""className"": ""row"",""fieldGroup"": [","")&amp;
Table_Question_Sets[[#This Row],[Config Field]]</f>
        <v/>
      </c>
      <c r="BJ5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4" s="7" t="str">
        <f>IF(AND(Table_Question_Sets[[#This Row],[Header]]="",Table_Question_Sets[[#This Row],[Property]]&lt;&gt;"",Table_Question_Sets[[#This Row],[Field Type]]&lt;&gt;""),
""""&amp;Table_Question_Sets[[#This Row],[Key]]&amp;"""","")</f>
        <v/>
      </c>
      <c r="BM5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54" s="7" t="str">
        <f>IF(AND(Table_Question_Sets[[#This Row],[Header]]&lt;&gt;"Yes",Table_Question_Sets[[#This Row],[Property]]&lt;&gt;"",Table_Question_Sets[[#This Row],[Workflow Role]]&lt;&gt;""),
""""&amp;Table_Question_Sets[[#This Row],[Workflow Role]]&amp;""":"""&amp;Table_Question_Sets[[#This Row],[Key]]&amp;"""","")</f>
        <v/>
      </c>
      <c r="BO54" s="7" t="str">
        <f>IF(AND(Table_Question_Sets[[#This Row],[Header]]&lt;&gt;"Yes",Table_Question_Sets[[#This Row],[Property]]&lt;&gt;"",Table_Question_Sets[[#This Row],[Private]]="Yes"),
""""&amp;Table_Question_Sets[[#This Row],[Key]]&amp;"""","")</f>
        <v/>
      </c>
      <c r="BP54" s="7">
        <f ca="1">IF(Table_Question_Sets[[#This Row],[Header]]="Yes","",_xlfn.NUMBERVALUE(INDIRECT(SUBSTITUTE(ADDRESS(1,COLUMN(),4),"1","")&amp;ROW()+1))+IF(OR(Table_Question_Sets[[#This Row],[Value]]&lt;&gt;"",AND(Table_Question_Sets[[#This Row],[Data Type]]="Repeating",Table_Question_Sets[[#This Row],[Calculation Repeating]]&lt;&gt;"")),1,0))</f>
        <v>0</v>
      </c>
      <c r="BQ54" s="7" t="str">
        <f ca="1" xml:space="preserve">
IF(Table_Question_Sets[[#This Row],[Data Type]]="Repeating",
OFFSET(Table_Repeating_Question_Sets[[#Headers],[Property]],MATCH(Table_Question_Sets[[#This Row],[Property]],Table_Repeating_Question_Sets[Property],0),MATCH("Calculation",Table_Repeating_Question_Sets[#Headers],0)-1,1,1),
"")</f>
        <v/>
      </c>
      <c r="BR5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4" s="7" t="str">
        <f ca="1">IF(ISNUMBER(Table_Question_Sets[[#This Row],[Config Use Row]]),INDEX(Table_Question_Sets[Config Rollup],Table_Question_Sets[[#This Row],[Config Use Row]]),"")</f>
        <v/>
      </c>
      <c r="BU54" s="7" t="str">
        <f ca="1">IF(ISNUMBER(Table_Question_Sets[[#This Row],[Config Use Row]]),INDEX(Table_Question_Sets[Config Keys Nested Rollup],Table_Question_Sets[[#This Row],[Config Use Row]]),"")</f>
        <v/>
      </c>
      <c r="BV54" s="7" t="str">
        <f ca="1">IF(ISNUMBER(Table_Question_Sets[[#This Row],[Config Use Row]]),INDEX(Table_Question_Sets[Calculation Rollup],Table_Question_Sets[[#This Row],[Config Use Row]]),"")</f>
        <v/>
      </c>
    </row>
    <row r="55" spans="2:74" s="12" customFormat="1" ht="21" customHeight="1">
      <c r="B55" s="7" t="s">
        <v>201</v>
      </c>
      <c r="C55" s="84"/>
      <c r="D55" s="7" t="str">
        <f ca="1">IF(Table_Question_Sets[[#This Row],[Header]]="Yes","",
IF(INDIRECT(SUBSTITUTE(ADDRESS(1,COLUMN(),4),"1","")&amp;ROW()-1)="",
INDIRECT(SUBSTITUTE(ADDRESS(1,COLUMN(Table_Question_Sets[[#This Row],[Property]]),4),"1","")&amp;ROW()-1),
INDIRECT(SUBSTITUTE(ADDRESS(1,COLUMN(),4),"1","")&amp;ROW()-1)))</f>
        <v>Personal</v>
      </c>
      <c r="E5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insuredFullName</v>
      </c>
      <c r="F55" s="7" t="str">
        <f>IF(Table_Question_Sets[[#This Row],[Header]]="Yes","",IF(Table_Question_Sets[[#This Row],[Property]]&lt;&gt;"",SUBSTITUTE(Table_Question_Sets[[#This Row],[Property]]," ",""),""))</f>
        <v>InsuredFullName</v>
      </c>
      <c r="G55" s="50"/>
      <c r="H55" s="7" t="s">
        <v>50</v>
      </c>
      <c r="I55" s="7" t="s">
        <v>50</v>
      </c>
      <c r="J55" s="7"/>
      <c r="K55" s="34" t="s">
        <v>75</v>
      </c>
      <c r="L55" s="44"/>
      <c r="M55" s="44"/>
      <c r="N55" s="36"/>
      <c r="O55" s="34"/>
      <c r="P55" s="34"/>
      <c r="Q55" s="34"/>
      <c r="R55" s="34"/>
      <c r="S55" s="15"/>
      <c r="T55" s="7" t="s">
        <v>202</v>
      </c>
      <c r="U55" s="7"/>
      <c r="V55" s="7"/>
      <c r="W55" s="7"/>
      <c r="X55" s="7"/>
      <c r="Y55" s="7"/>
      <c r="Z55" s="7"/>
      <c r="AA55" s="7"/>
      <c r="AB55" s="7"/>
      <c r="AC55" s="7"/>
      <c r="AD55" s="7"/>
      <c r="AE55" s="7"/>
      <c r="AF55" s="7"/>
      <c r="AG55" s="7"/>
      <c r="AH55" s="44"/>
      <c r="AI55" s="44"/>
      <c r="AJ55" s="44"/>
      <c r="AK55" s="44"/>
      <c r="AL55" s="7"/>
      <c r="AM5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5" s="84"/>
      <c r="AO5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5" s="7"/>
      <c r="AR55" s="15"/>
      <c r="AS55" s="7"/>
      <c r="AT55" s="7"/>
      <c r="AU55" s="7"/>
      <c r="AV55" s="7"/>
      <c r="AW55" s="7"/>
      <c r="AX55" s="7"/>
      <c r="AY5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5" s="15" t="str">
        <f>IF(OR(Table_Question_Sets[[#This Row],[Header]]="Yes",Table_Question_Sets[[#This Row],[Text]]=""),"",IF(OR(Table_Question_Sets[[#This Row],[Text]]="true",Table_Question_Sets[[#This Row],[Text]]="false",ISNUMBER(Table_Question_Sets[[#This Row],[Text]])),Table_Question_Sets[[#This Row],[Text]],""""&amp;Table_Question_Sets[[#This Row],[Text]]&amp;""""))</f>
        <v/>
      </c>
      <c r="BA55" s="15" t="str">
        <f>IF(AND(Table_Question_Sets[[#This Row],[Header]]&lt;&gt;"Yes",Table_Question_Sets[[#This Row],[Property]]&lt;&gt;"",Table_Question_Sets[[#This Row],[Summary Label]]&lt;&gt;""),""""&amp;Table_Question_Sets[[#This Row],[Key]]&amp;""": """&amp;Table_Question_Sets[[#This Row],[Summary Label]]&amp;"""","")</f>
        <v/>
      </c>
      <c r="BB55" s="15">
        <f ca="1">IF(Table_Question_Sets[[#This Row],[Header]]="Yes","",_xlfn.NUMBERVALUE(INDIRECT(SUBSTITUTE(ADDRESS(1,COLUMN(),4),"1","")&amp;ROW()-1))+IF(Table_Question_Sets[[#This Row],[Property]]&lt;&gt;"",1,0))</f>
        <v>1</v>
      </c>
      <c r="BC55" s="15">
        <f ca="1">IF(Table_Question_Sets[[#This Row],[Header]]="Yes","",_xlfn.NUMBERVALUE(INDIRECT(SUBSTITUTE(ADDRESS(1,COLUMN(),4),"1","")&amp;ROW()+1))+IF(Table_Question_Sets[[#This Row],[Property]]&lt;&gt;"",1,0))</f>
        <v>11</v>
      </c>
      <c r="BD55" s="15" t="str">
        <f t="array" aca="1" ref="BD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"templateOptions":{"label":"Full name of the insured"}</v>
      </c>
      <c r="BH5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"insuredFullName","type": "input-field","className":"col-xs-12 col-md-6","templateOptions":{"label":"Full name of the insured"},"validators": {"validation": Validators.compose([ValidationService.required('true', '')])}}</v>
      </c>
      <c r="BI55" s="7" t="str">
        <f ca="1" xml:space="preserve">
IF(Table_Question_Sets[[#This Row],[Row]]="Yes","]},{""className"": ""row"",""fieldGroup"": [","")&amp;
Table_Question_Sets[[#This Row],[Config Field]]</f>
        <v>{"key": "insuredFullName","type": "input-field","className":"col-xs-12 col-md-6","templateOptions":{"label":"Full name of the insured"},"validators": {"validation": Validators.compose([ValidationService.required('true', '')])}}</v>
      </c>
      <c r="BJ5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5" s="7" t="str">
        <f>IF(AND(Table_Question_Sets[[#This Row],[Header]]="",Table_Question_Sets[[#This Row],[Property]]&lt;&gt;"",Table_Question_Sets[[#This Row],[Field Type]]&lt;&gt;""),
""""&amp;Table_Question_Sets[[#This Row],[Key]]&amp;"""","")</f>
        <v>"insuredFullName"</v>
      </c>
      <c r="BM5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55" s="7" t="str">
        <f>IF(AND(Table_Question_Sets[[#This Row],[Header]]&lt;&gt;"Yes",Table_Question_Sets[[#This Row],[Property]]&lt;&gt;"",Table_Question_Sets[[#This Row],[Workflow Role]]&lt;&gt;""),
""""&amp;Table_Question_Sets[[#This Row],[Workflow Role]]&amp;""":"""&amp;Table_Question_Sets[[#This Row],[Key]]&amp;"""","")</f>
        <v/>
      </c>
      <c r="BO55" s="7" t="str">
        <f>IF(AND(Table_Question_Sets[[#This Row],[Header]]&lt;&gt;"Yes",Table_Question_Sets[[#This Row],[Property]]&lt;&gt;"",Table_Question_Sets[[#This Row],[Private]]="Yes"),
""""&amp;Table_Question_Sets[[#This Row],[Key]]&amp;"""","")</f>
        <v/>
      </c>
      <c r="BP55" s="7">
        <f ca="1">IF(Table_Question_Sets[[#This Row],[Header]]="Yes","",_xlfn.NUMBERVALUE(INDIRECT(SUBSTITUTE(ADDRESS(1,COLUMN(),4),"1","")&amp;ROW()+1))+IF(OR(Table_Question_Sets[[#This Row],[Value]]&lt;&gt;"",AND(Table_Question_Sets[[#This Row],[Data Type]]="Repeating",Table_Question_Sets[[#This Row],[Calculation Repeating]]&lt;&gt;"")),1,0))</f>
        <v>0</v>
      </c>
      <c r="BQ55" s="7" t="str">
        <f ca="1" xml:space="preserve">
IF(Table_Question_Sets[[#This Row],[Data Type]]="Repeating",
OFFSET(Table_Repeating_Question_Sets[[#Headers],[Property]],MATCH(Table_Question_Sets[[#This Row],[Property]],Table_Repeating_Question_Sets[Property],0),MATCH("Calculation",Table_Repeating_Question_Sets[#Headers],0)-1,1,1),
"")</f>
        <v/>
      </c>
      <c r="BR5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5" s="7" t="str">
        <f ca="1">IF(ISNUMBER(Table_Question_Sets[[#This Row],[Config Use Row]]),INDEX(Table_Question_Sets[Config Rollup],Table_Question_Sets[[#This Row],[Config Use Row]]),"")</f>
        <v/>
      </c>
      <c r="BU55" s="7" t="str">
        <f ca="1">IF(ISNUMBER(Table_Question_Sets[[#This Row],[Config Use Row]]),INDEX(Table_Question_Sets[Config Keys Nested Rollup],Table_Question_Sets[[#This Row],[Config Use Row]]),"")</f>
        <v/>
      </c>
      <c r="BV55" s="7" t="str">
        <f ca="1">IF(ISNUMBER(Table_Question_Sets[[#This Row],[Config Use Row]]),INDEX(Table_Question_Sets[Calculation Rollup],Table_Question_Sets[[#This Row],[Config Use Row]]),"")</f>
        <v/>
      </c>
    </row>
    <row r="56" spans="2:74" s="12" customFormat="1" ht="21" customHeight="1">
      <c r="B56" s="8" t="s">
        <v>203</v>
      </c>
      <c r="C56" s="84"/>
      <c r="D56" s="7" t="str">
        <f ca="1">IF(Table_Question_Sets[[#This Row],[Header]]="Yes","",
IF(INDIRECT(SUBSTITUTE(ADDRESS(1,COLUMN(),4),"1","")&amp;ROW()-1)="",
INDIRECT(SUBSTITUTE(ADDRESS(1,COLUMN(Table_Question_Sets[[#This Row],[Property]]),4),"1","")&amp;ROW()-1),
INDIRECT(SUBSTITUTE(ADDRESS(1,COLUMN(),4),"1","")&amp;ROW()-1)))</f>
        <v>Personal</v>
      </c>
      <c r="E5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residentialHeading</v>
      </c>
      <c r="F56" s="7" t="str">
        <f>IF(Table_Question_Sets[[#This Row],[Header]]="Yes","",IF(Table_Question_Sets[[#This Row],[Property]]&lt;&gt;"",SUBSTITUTE(Table_Question_Sets[[#This Row],[Property]]," ",""),""))</f>
        <v>ResidentialHeading</v>
      </c>
      <c r="G56" s="50"/>
      <c r="H56" s="8" t="s">
        <v>83</v>
      </c>
      <c r="I56" s="8" t="s">
        <v>83</v>
      </c>
      <c r="J56" s="8"/>
      <c r="K56" s="34"/>
      <c r="L56" s="44"/>
      <c r="M56" s="44"/>
      <c r="N56" s="36"/>
      <c r="O56" s="15">
        <v>12</v>
      </c>
      <c r="P56" s="34"/>
      <c r="Q56" s="34"/>
      <c r="R56" s="34"/>
      <c r="S56" s="34"/>
      <c r="T56" s="7"/>
      <c r="U56" s="7"/>
      <c r="V56" s="7"/>
      <c r="W56" s="7"/>
      <c r="X56" s="7" t="s">
        <v>204</v>
      </c>
      <c r="Y56" s="7"/>
      <c r="Z56" s="7"/>
      <c r="AA56" s="8"/>
      <c r="AB56" s="8"/>
      <c r="AC56" s="8"/>
      <c r="AD56" s="7"/>
      <c r="AE56" s="7"/>
      <c r="AF56" s="8"/>
      <c r="AG56" s="8"/>
      <c r="AH56" s="44"/>
      <c r="AI56" s="44"/>
      <c r="AJ56" s="44"/>
      <c r="AK56" s="44"/>
      <c r="AL56" s="68"/>
      <c r="AM56"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6" s="84"/>
      <c r="AO5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6" s="7"/>
      <c r="AR56" s="15"/>
      <c r="AS56" s="7"/>
      <c r="AT56" s="7"/>
      <c r="AU56" s="7"/>
      <c r="AV56" s="7"/>
      <c r="AW56" s="7"/>
      <c r="AX56" s="7"/>
      <c r="AY5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6" s="15" t="str">
        <f>IF(OR(Table_Question_Sets[[#This Row],[Header]]="Yes",Table_Question_Sets[[#This Row],[Text]]=""),"",IF(OR(Table_Question_Sets[[#This Row],[Text]]="true",Table_Question_Sets[[#This Row],[Text]]="false",ISNUMBER(Table_Question_Sets[[#This Row],[Text]])),Table_Question_Sets[[#This Row],[Text]],""""&amp;Table_Question_Sets[[#This Row],[Text]]&amp;""""))</f>
        <v/>
      </c>
      <c r="BA56" s="15" t="str">
        <f>IF(AND(Table_Question_Sets[[#This Row],[Header]]&lt;&gt;"Yes",Table_Question_Sets[[#This Row],[Property]]&lt;&gt;"",Table_Question_Sets[[#This Row],[Summary Label]]&lt;&gt;""),""""&amp;Table_Question_Sets[[#This Row],[Key]]&amp;""": """&amp;Table_Question_Sets[[#This Row],[Summary Label]]&amp;"""","")</f>
        <v/>
      </c>
      <c r="BB56" s="15">
        <f ca="1">IF(Table_Question_Sets[[#This Row],[Header]]="Yes","",_xlfn.NUMBERVALUE(INDIRECT(SUBSTITUTE(ADDRESS(1,COLUMN(),4),"1","")&amp;ROW()-1))+IF(Table_Question_Sets[[#This Row],[Property]]&lt;&gt;"",1,0))</f>
        <v>2</v>
      </c>
      <c r="BC56" s="15">
        <f ca="1">IF(Table_Question_Sets[[#This Row],[Header]]="Yes","",_xlfn.NUMBERVALUE(INDIRECT(SUBSTITUTE(ADDRESS(1,COLUMN(),4),"1","")&amp;ROW()+1))+IF(Table_Question_Sets[[#This Row],[Property]]&lt;&gt;"",1,0))</f>
        <v>10</v>
      </c>
      <c r="BD56" s="15" t="str">
        <f t="array" aca="1" ref="BD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6"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6"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6"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"templateOptions":{"content":{"heading2":"Residential Address"}}</v>
      </c>
      <c r="BH56"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"residentialHeading","type": "content-field","className":"col-xs-12","templateOptions":{"content":{"heading2":"Residential Address"}},"validators": {"validation": Validators.compose([])}}</v>
      </c>
      <c r="BI56" s="7" t="str">
        <f ca="1" xml:space="preserve">
IF(Table_Question_Sets[[#This Row],[Row]]="Yes","]},{""className"": ""row"",""fieldGroup"": [","")&amp;
Table_Question_Sets[[#This Row],[Config Field]]</f>
        <v>{"key": "residentialHeading","type": "content-field","className":"col-xs-12","templateOptions":{"content":{"heading2":"Residential Address"}},"validators": {"validation": Validators.compose([])}}</v>
      </c>
      <c r="BJ5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6" s="7" t="str">
        <f>IF(AND(Table_Question_Sets[[#This Row],[Header]]="",Table_Question_Sets[[#This Row],[Property]]&lt;&gt;"",Table_Question_Sets[[#This Row],[Field Type]]&lt;&gt;""),
""""&amp;Table_Question_Sets[[#This Row],[Key]]&amp;"""","")</f>
        <v>"residentialHeading"</v>
      </c>
      <c r="BM5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"residentialHeading","residentialAddress","residentialTown","residentialState","residentialPostcode","postalHeading","postalAddress","postalTown","postalState","postalPostcode"</v>
      </c>
      <c r="BN56" s="7" t="str">
        <f>IF(AND(Table_Question_Sets[[#This Row],[Header]]&lt;&gt;"Yes",Table_Question_Sets[[#This Row],[Property]]&lt;&gt;"",Table_Question_Sets[[#This Row],[Workflow Role]]&lt;&gt;""),
""""&amp;Table_Question_Sets[[#This Row],[Workflow Role]]&amp;""":"""&amp;Table_Question_Sets[[#This Row],[Key]]&amp;"""","")</f>
        <v/>
      </c>
      <c r="BO56" s="7" t="str">
        <f>IF(AND(Table_Question_Sets[[#This Row],[Header]]&lt;&gt;"Yes",Table_Question_Sets[[#This Row],[Property]]&lt;&gt;"",Table_Question_Sets[[#This Row],[Private]]="Yes"),
""""&amp;Table_Question_Sets[[#This Row],[Key]]&amp;"""","")</f>
        <v/>
      </c>
      <c r="BP56" s="7">
        <f ca="1">IF(Table_Question_Sets[[#This Row],[Header]]="Yes","",_xlfn.NUMBERVALUE(INDIRECT(SUBSTITUTE(ADDRESS(1,COLUMN(),4),"1","")&amp;ROW()+1))+IF(OR(Table_Question_Sets[[#This Row],[Value]]&lt;&gt;"",AND(Table_Question_Sets[[#This Row],[Data Type]]="Repeating",Table_Question_Sets[[#This Row],[Calculation Repeating]]&lt;&gt;"")),1,0))</f>
        <v>0</v>
      </c>
      <c r="BQ56" s="7" t="str">
        <f ca="1" xml:space="preserve">
IF(Table_Question_Sets[[#This Row],[Data Type]]="Repeating",
OFFSET(Table_Repeating_Question_Sets[[#Headers],[Property]],MATCH(Table_Question_Sets[[#This Row],[Property]],Table_Repeating_Question_Sets[Property],0),MATCH("Calculation",Table_Repeating_Question_Sets[#Headers],0)-1,1,1),
"")</f>
        <v/>
      </c>
      <c r="BR5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6" s="7" t="str">
        <f ca="1">IF(ISNUMBER(Table_Question_Sets[[#This Row],[Config Use Row]]),INDEX(Table_Question_Sets[Config Rollup],Table_Question_Sets[[#This Row],[Config Use Row]]),"")</f>
        <v/>
      </c>
      <c r="BU56" s="7" t="str">
        <f ca="1">IF(ISNUMBER(Table_Question_Sets[[#This Row],[Config Use Row]]),INDEX(Table_Question_Sets[Config Keys Nested Rollup],Table_Question_Sets[[#This Row],[Config Use Row]]),"")</f>
        <v/>
      </c>
      <c r="BV56" s="7" t="str">
        <f ca="1">IF(ISNUMBER(Table_Question_Sets[[#This Row],[Config Use Row]]),INDEX(Table_Question_Sets[Calculation Rollup],Table_Question_Sets[[#This Row],[Config Use Row]]),"")</f>
        <v/>
      </c>
    </row>
    <row r="57" spans="2:74" s="12" customFormat="1" ht="21" customHeight="1">
      <c r="B57" s="7" t="s">
        <v>204</v>
      </c>
      <c r="C57" s="84"/>
      <c r="D57" s="7" t="str">
        <f ca="1">IF(Table_Question_Sets[[#This Row],[Header]]="Yes","",
IF(INDIRECT(SUBSTITUTE(ADDRESS(1,COLUMN(),4),"1","")&amp;ROW()-1)="",
INDIRECT(SUBSTITUTE(ADDRESS(1,COLUMN(Table_Question_Sets[[#This Row],[Property]]),4),"1","")&amp;ROW()-1),
INDIRECT(SUBSTITUTE(ADDRESS(1,COLUMN(),4),"1","")&amp;ROW()-1)))</f>
        <v>Personal</v>
      </c>
      <c r="E5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residentialAddress</v>
      </c>
      <c r="F57" s="7" t="str">
        <f>IF(Table_Question_Sets[[#This Row],[Header]]="Yes","",IF(Table_Question_Sets[[#This Row],[Property]]&lt;&gt;"",SUBSTITUTE(Table_Question_Sets[[#This Row],[Property]]," ",""),""))</f>
        <v>ResidentialAddress</v>
      </c>
      <c r="G57" s="50"/>
      <c r="H57" s="7" t="s">
        <v>50</v>
      </c>
      <c r="I57" s="7" t="s">
        <v>50</v>
      </c>
      <c r="J57" s="7"/>
      <c r="K57" s="36" t="s">
        <v>75</v>
      </c>
      <c r="L57" s="44"/>
      <c r="M57" s="44"/>
      <c r="N57" s="15"/>
      <c r="O57" s="15">
        <v>12</v>
      </c>
      <c r="P57" s="15">
        <v>12</v>
      </c>
      <c r="Q57" s="15">
        <v>5</v>
      </c>
      <c r="R57" s="15"/>
      <c r="S57" s="15"/>
      <c r="T57" s="8" t="s">
        <v>205</v>
      </c>
      <c r="U57" s="7"/>
      <c r="V57" s="7"/>
      <c r="W57" s="7"/>
      <c r="X57" s="7"/>
      <c r="Y57" s="7"/>
      <c r="Z57" s="7"/>
      <c r="AA57" s="7"/>
      <c r="AB57" s="7"/>
      <c r="AC57" s="7"/>
      <c r="AD57" s="7"/>
      <c r="AE57" s="7"/>
      <c r="AF57" s="7"/>
      <c r="AG57" s="7"/>
      <c r="AH57" s="44"/>
      <c r="AI57" s="44"/>
      <c r="AJ57" s="44"/>
      <c r="AK57" s="44"/>
      <c r="AL57" s="7"/>
      <c r="AM5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7" s="84"/>
      <c r="AO5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7" s="7"/>
      <c r="AR57" s="15"/>
      <c r="AS57" s="7"/>
      <c r="AT57" s="7"/>
      <c r="AU57" s="7"/>
      <c r="AV57" s="7"/>
      <c r="AW57" s="7"/>
      <c r="AX57" s="7"/>
      <c r="AY5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7" s="15" t="str">
        <f>IF(OR(Table_Question_Sets[[#This Row],[Header]]="Yes",Table_Question_Sets[[#This Row],[Text]]=""),"",IF(OR(Table_Question_Sets[[#This Row],[Text]]="true",Table_Question_Sets[[#This Row],[Text]]="false",ISNUMBER(Table_Question_Sets[[#This Row],[Text]])),Table_Question_Sets[[#This Row],[Text]],""""&amp;Table_Question_Sets[[#This Row],[Text]]&amp;""""))</f>
        <v/>
      </c>
      <c r="BA57" s="15" t="str">
        <f>IF(AND(Table_Question_Sets[[#This Row],[Header]]&lt;&gt;"Yes",Table_Question_Sets[[#This Row],[Property]]&lt;&gt;"",Table_Question_Sets[[#This Row],[Summary Label]]&lt;&gt;""),""""&amp;Table_Question_Sets[[#This Row],[Key]]&amp;""": """&amp;Table_Question_Sets[[#This Row],[Summary Label]]&amp;"""","")</f>
        <v/>
      </c>
      <c r="BB57" s="15">
        <f ca="1">IF(Table_Question_Sets[[#This Row],[Header]]="Yes","",_xlfn.NUMBERVALUE(INDIRECT(SUBSTITUTE(ADDRESS(1,COLUMN(),4),"1","")&amp;ROW()-1))+IF(Table_Question_Sets[[#This Row],[Property]]&lt;&gt;"",1,0))</f>
        <v>3</v>
      </c>
      <c r="BC57" s="15">
        <f ca="1">IF(Table_Question_Sets[[#This Row],[Header]]="Yes","",_xlfn.NUMBERVALUE(INDIRECT(SUBSTITUTE(ADDRESS(1,COLUMN(),4),"1","")&amp;ROW()+1))+IF(Table_Question_Sets[[#This Row],[Property]]&lt;&gt;"",1,0))</f>
        <v>9</v>
      </c>
      <c r="BD57" s="15" t="str">
        <f t="array" aca="1" ref="BD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7"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5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"residentialAddress","type": "input-field","className":"col-xs-12 col-sm-12 col-md-5","templateOptions":{"label":"Street address"},"validators": {"validation": Validators.compose([ValidationService.required('true', '')])}}</v>
      </c>
      <c r="BI57" s="7" t="str">
        <f ca="1" xml:space="preserve">
IF(Table_Question_Sets[[#This Row],[Row]]="Yes","]},{""className"": ""row"",""fieldGroup"": [","")&amp;
Table_Question_Sets[[#This Row],[Config Field]]</f>
        <v>{"key": "residentialAddress","type": "input-field","className":"col-xs-12 col-sm-12 col-md-5","templateOptions":{"label":"Street address"},"validators": {"validation": Validators.compose([ValidationService.required('true', '')])}}</v>
      </c>
      <c r="BJ5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7" s="7" t="str">
        <f>IF(AND(Table_Question_Sets[[#This Row],[Header]]="",Table_Question_Sets[[#This Row],[Property]]&lt;&gt;"",Table_Question_Sets[[#This Row],[Field Type]]&lt;&gt;""),
""""&amp;Table_Question_Sets[[#This Row],[Key]]&amp;"""","")</f>
        <v>"residentialAddress"</v>
      </c>
      <c r="BM5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"residentialAddress","residentialTown","residentialState","residentialPostcode","postalHeading","postalAddress","postalTown","postalState","postalPostcode"</v>
      </c>
      <c r="BN57" s="7" t="str">
        <f>IF(AND(Table_Question_Sets[[#This Row],[Header]]&lt;&gt;"Yes",Table_Question_Sets[[#This Row],[Property]]&lt;&gt;"",Table_Question_Sets[[#This Row],[Workflow Role]]&lt;&gt;""),
""""&amp;Table_Question_Sets[[#This Row],[Workflow Role]]&amp;""":"""&amp;Table_Question_Sets[[#This Row],[Key]]&amp;"""","")</f>
        <v/>
      </c>
      <c r="BO57" s="7" t="str">
        <f>IF(AND(Table_Question_Sets[[#This Row],[Header]]&lt;&gt;"Yes",Table_Question_Sets[[#This Row],[Property]]&lt;&gt;"",Table_Question_Sets[[#This Row],[Private]]="Yes"),
""""&amp;Table_Question_Sets[[#This Row],[Key]]&amp;"""","")</f>
        <v/>
      </c>
      <c r="BP57" s="7">
        <f ca="1">IF(Table_Question_Sets[[#This Row],[Header]]="Yes","",_xlfn.NUMBERVALUE(INDIRECT(SUBSTITUTE(ADDRESS(1,COLUMN(),4),"1","")&amp;ROW()+1))+IF(OR(Table_Question_Sets[[#This Row],[Value]]&lt;&gt;"",AND(Table_Question_Sets[[#This Row],[Data Type]]="Repeating",Table_Question_Sets[[#This Row],[Calculation Repeating]]&lt;&gt;"")),1,0))</f>
        <v>0</v>
      </c>
      <c r="BQ57" s="7" t="str">
        <f ca="1" xml:space="preserve">
IF(Table_Question_Sets[[#This Row],[Data Type]]="Repeating",
OFFSET(Table_Repeating_Question_Sets[[#Headers],[Property]],MATCH(Table_Question_Sets[[#This Row],[Property]],Table_Repeating_Question_Sets[Property],0),MATCH("Calculation",Table_Repeating_Question_Sets[#Headers],0)-1,1,1),
"")</f>
        <v/>
      </c>
      <c r="BR5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7" s="7" t="str">
        <f ca="1">IF(ISNUMBER(Table_Question_Sets[[#This Row],[Config Use Row]]),INDEX(Table_Question_Sets[Config Rollup],Table_Question_Sets[[#This Row],[Config Use Row]]),"")</f>
        <v/>
      </c>
      <c r="BU57" s="7" t="str">
        <f ca="1">IF(ISNUMBER(Table_Question_Sets[[#This Row],[Config Use Row]]),INDEX(Table_Question_Sets[Config Keys Nested Rollup],Table_Question_Sets[[#This Row],[Config Use Row]]),"")</f>
        <v/>
      </c>
      <c r="BV57" s="7" t="str">
        <f ca="1">IF(ISNUMBER(Table_Question_Sets[[#This Row],[Config Use Row]]),INDEX(Table_Question_Sets[Calculation Rollup],Table_Question_Sets[[#This Row],[Config Use Row]]),"")</f>
        <v/>
      </c>
    </row>
    <row r="58" spans="2:74" s="12" customFormat="1" ht="21" customHeight="1">
      <c r="B58" s="7" t="s">
        <v>206</v>
      </c>
      <c r="C58" s="84"/>
      <c r="D58" s="7" t="str">
        <f ca="1">IF(Table_Question_Sets[[#This Row],[Header]]="Yes","",
IF(INDIRECT(SUBSTITUTE(ADDRESS(1,COLUMN(),4),"1","")&amp;ROW()-1)="",
INDIRECT(SUBSTITUTE(ADDRESS(1,COLUMN(Table_Question_Sets[[#This Row],[Property]]),4),"1","")&amp;ROW()-1),
INDIRECT(SUBSTITUTE(ADDRESS(1,COLUMN(),4),"1","")&amp;ROW()-1)))</f>
        <v>Personal</v>
      </c>
      <c r="E5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residentialTown</v>
      </c>
      <c r="F58" s="7" t="str">
        <f>IF(Table_Question_Sets[[#This Row],[Header]]="Yes","",IF(Table_Question_Sets[[#This Row],[Property]]&lt;&gt;"",SUBSTITUTE(Table_Question_Sets[[#This Row],[Property]]," ",""),""))</f>
        <v>ResidentialTown</v>
      </c>
      <c r="G58" s="50"/>
      <c r="H58" s="7" t="s">
        <v>50</v>
      </c>
      <c r="I58" s="7" t="s">
        <v>50</v>
      </c>
      <c r="J58" s="7"/>
      <c r="K58" s="36" t="s">
        <v>75</v>
      </c>
      <c r="L58" s="44"/>
      <c r="M58" s="44"/>
      <c r="N58" s="15"/>
      <c r="O58" s="15">
        <v>12</v>
      </c>
      <c r="P58" s="15">
        <v>6</v>
      </c>
      <c r="Q58" s="15">
        <v>3</v>
      </c>
      <c r="R58" s="15"/>
      <c r="S58" s="15"/>
      <c r="T58" s="8" t="s">
        <v>207</v>
      </c>
      <c r="U58" s="8"/>
      <c r="V58" s="7"/>
      <c r="W58" s="7"/>
      <c r="X58" s="7"/>
      <c r="Y58" s="7"/>
      <c r="Z58" s="7"/>
      <c r="AA58" s="7"/>
      <c r="AB58" s="7"/>
      <c r="AC58" s="7"/>
      <c r="AD58" s="7"/>
      <c r="AE58" s="7"/>
      <c r="AF58" s="7"/>
      <c r="AG58" s="7"/>
      <c r="AH58" s="44"/>
      <c r="AI58" s="44"/>
      <c r="AJ58" s="44"/>
      <c r="AK58" s="44"/>
      <c r="AL58" s="7"/>
      <c r="AM5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8" s="84"/>
      <c r="AO5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8" s="7"/>
      <c r="AR58" s="15"/>
      <c r="AS58" s="7"/>
      <c r="AT58" s="7"/>
      <c r="AU58" s="7"/>
      <c r="AV58" s="7"/>
      <c r="AW58" s="7"/>
      <c r="AX58" s="7"/>
      <c r="AY5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8" s="15" t="str">
        <f>IF(OR(Table_Question_Sets[[#This Row],[Header]]="Yes",Table_Question_Sets[[#This Row],[Text]]=""),"",IF(OR(Table_Question_Sets[[#This Row],[Text]]="true",Table_Question_Sets[[#This Row],[Text]]="false",ISNUMBER(Table_Question_Sets[[#This Row],[Text]])),Table_Question_Sets[[#This Row],[Text]],""""&amp;Table_Question_Sets[[#This Row],[Text]]&amp;""""))</f>
        <v/>
      </c>
      <c r="BA58" s="15" t="str">
        <f>IF(AND(Table_Question_Sets[[#This Row],[Header]]&lt;&gt;"Yes",Table_Question_Sets[[#This Row],[Property]]&lt;&gt;"",Table_Question_Sets[[#This Row],[Summary Label]]&lt;&gt;""),""""&amp;Table_Question_Sets[[#This Row],[Key]]&amp;""": """&amp;Table_Question_Sets[[#This Row],[Summary Label]]&amp;"""","")</f>
        <v/>
      </c>
      <c r="BB58" s="15">
        <f ca="1">IF(Table_Question_Sets[[#This Row],[Header]]="Yes","",_xlfn.NUMBERVALUE(INDIRECT(SUBSTITUTE(ADDRESS(1,COLUMN(),4),"1","")&amp;ROW()-1))+IF(Table_Question_Sets[[#This Row],[Property]]&lt;&gt;"",1,0))</f>
        <v>4</v>
      </c>
      <c r="BC58" s="15">
        <f ca="1">IF(Table_Question_Sets[[#This Row],[Header]]="Yes","",_xlfn.NUMBERVALUE(INDIRECT(SUBSTITUTE(ADDRESS(1,COLUMN(),4),"1","")&amp;ROW()+1))+IF(Table_Question_Sets[[#This Row],[Property]]&lt;&gt;"",1,0))</f>
        <v>8</v>
      </c>
      <c r="BD58" s="15" t="str">
        <f t="array" aca="1" ref="BD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5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"residentialTown","type": "input-field","className":"col-xs-12 col-sm-6 col-md-3","templateOptions":{"label":"Suburb"},"validators": {"validation": Validators.compose([ValidationService.required('true', '')])}}</v>
      </c>
      <c r="BI58" s="7" t="str">
        <f ca="1" xml:space="preserve">
IF(Table_Question_Sets[[#This Row],[Row]]="Yes","]},{""className"": ""row"",""fieldGroup"": [","")&amp;
Table_Question_Sets[[#This Row],[Config Field]]</f>
        <v>{"key": "residentialTown","type": "input-field","className":"col-xs-12 col-sm-6 col-md-3","templateOptions":{"label":"Suburb"},"validators": {"validation": Validators.compose([ValidationService.required('true', '')])}}</v>
      </c>
      <c r="BJ5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8" s="7" t="str">
        <f>IF(AND(Table_Question_Sets[[#This Row],[Header]]="",Table_Question_Sets[[#This Row],[Property]]&lt;&gt;"",Table_Question_Sets[[#This Row],[Field Type]]&lt;&gt;""),
""""&amp;Table_Question_Sets[[#This Row],[Key]]&amp;"""","")</f>
        <v>"residentialTown"</v>
      </c>
      <c r="BM5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"residentialTown","residentialState","residentialPostcode","postalHeading","postalAddress","postalTown","postalState","postalPostcode"</v>
      </c>
      <c r="BN58" s="7" t="str">
        <f>IF(AND(Table_Question_Sets[[#This Row],[Header]]&lt;&gt;"Yes",Table_Question_Sets[[#This Row],[Property]]&lt;&gt;"",Table_Question_Sets[[#This Row],[Workflow Role]]&lt;&gt;""),
""""&amp;Table_Question_Sets[[#This Row],[Workflow Role]]&amp;""":"""&amp;Table_Question_Sets[[#This Row],[Key]]&amp;"""","")</f>
        <v/>
      </c>
      <c r="BO58" s="7" t="str">
        <f>IF(AND(Table_Question_Sets[[#This Row],[Header]]&lt;&gt;"Yes",Table_Question_Sets[[#This Row],[Property]]&lt;&gt;"",Table_Question_Sets[[#This Row],[Private]]="Yes"),
""""&amp;Table_Question_Sets[[#This Row],[Key]]&amp;"""","")</f>
        <v/>
      </c>
      <c r="BP58" s="7">
        <f ca="1">IF(Table_Question_Sets[[#This Row],[Header]]="Yes","",_xlfn.NUMBERVALUE(INDIRECT(SUBSTITUTE(ADDRESS(1,COLUMN(),4),"1","")&amp;ROW()+1))+IF(OR(Table_Question_Sets[[#This Row],[Value]]&lt;&gt;"",AND(Table_Question_Sets[[#This Row],[Data Type]]="Repeating",Table_Question_Sets[[#This Row],[Calculation Repeating]]&lt;&gt;"")),1,0))</f>
        <v>0</v>
      </c>
      <c r="BQ58" s="7" t="str">
        <f ca="1" xml:space="preserve">
IF(Table_Question_Sets[[#This Row],[Data Type]]="Repeating",
OFFSET(Table_Repeating_Question_Sets[[#Headers],[Property]],MATCH(Table_Question_Sets[[#This Row],[Property]],Table_Repeating_Question_Sets[Property],0),MATCH("Calculation",Table_Repeating_Question_Sets[#Headers],0)-1,1,1),
"")</f>
        <v/>
      </c>
      <c r="BR5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8" s="7" t="str">
        <f ca="1">IF(ISNUMBER(Table_Question_Sets[[#This Row],[Config Use Row]]),INDEX(Table_Question_Sets[Config Rollup],Table_Question_Sets[[#This Row],[Config Use Row]]),"")</f>
        <v/>
      </c>
      <c r="BU58" s="7" t="str">
        <f ca="1">IF(ISNUMBER(Table_Question_Sets[[#This Row],[Config Use Row]]),INDEX(Table_Question_Sets[Config Keys Nested Rollup],Table_Question_Sets[[#This Row],[Config Use Row]]),"")</f>
        <v/>
      </c>
      <c r="BV58" s="7" t="str">
        <f ca="1">IF(ISNUMBER(Table_Question_Sets[[#This Row],[Config Use Row]]),INDEX(Table_Question_Sets[Calculation Rollup],Table_Question_Sets[[#This Row],[Config Use Row]]),"")</f>
        <v/>
      </c>
    </row>
    <row r="59" spans="2:74" s="12" customFormat="1" ht="21" customHeight="1">
      <c r="B59" s="84" t="s">
        <v>208</v>
      </c>
      <c r="C59" s="84"/>
      <c r="D59" s="7" t="str">
        <f ca="1">IF(Table_Question_Sets[[#This Row],[Header]]="Yes","",
IF(INDIRECT(SUBSTITUTE(ADDRESS(1,COLUMN(),4),"1","")&amp;ROW()-1)="",
INDIRECT(SUBSTITUTE(ADDRESS(1,COLUMN(Table_Question_Sets[[#This Row],[Property]]),4),"1","")&amp;ROW()-1),
INDIRECT(SUBSTITUTE(ADDRESS(1,COLUMN(),4),"1","")&amp;ROW()-1)))</f>
        <v>Personal</v>
      </c>
      <c r="E5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residentialState</v>
      </c>
      <c r="F59" s="7" t="str">
        <f>IF(Table_Question_Sets[[#This Row],[Header]]="Yes","",IF(Table_Question_Sets[[#This Row],[Property]]&lt;&gt;"",SUBSTITUTE(Table_Question_Sets[[#This Row],[Property]]," ",""),""))</f>
        <v>ResidentialState</v>
      </c>
      <c r="G59" s="50"/>
      <c r="H59" s="7" t="s">
        <v>50</v>
      </c>
      <c r="I59" s="7" t="s">
        <v>121</v>
      </c>
      <c r="J59" s="8" t="s">
        <v>209</v>
      </c>
      <c r="K59" s="36" t="s">
        <v>75</v>
      </c>
      <c r="L59" s="44"/>
      <c r="M59" s="44"/>
      <c r="N59" s="15"/>
      <c r="O59" s="15">
        <v>6</v>
      </c>
      <c r="P59" s="15">
        <v>3</v>
      </c>
      <c r="Q59" s="15">
        <v>2</v>
      </c>
      <c r="R59" s="15"/>
      <c r="S59" s="15"/>
      <c r="T59" s="8" t="s">
        <v>209</v>
      </c>
      <c r="U59" s="8"/>
      <c r="V59" s="7"/>
      <c r="W59" s="7"/>
      <c r="X59" s="7"/>
      <c r="Y59" s="7"/>
      <c r="Z59" s="7"/>
      <c r="AA59" s="7"/>
      <c r="AB59" s="7"/>
      <c r="AC59" s="7"/>
      <c r="AD59" s="8" t="s">
        <v>121</v>
      </c>
      <c r="AE59" s="7"/>
      <c r="AF59" s="7"/>
      <c r="AG59" s="7"/>
      <c r="AH59" s="44"/>
      <c r="AI59" s="45" t="s">
        <v>210</v>
      </c>
      <c r="AJ59" s="45"/>
      <c r="AK59" s="45"/>
      <c r="AL59" s="7"/>
      <c r="AM5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9" s="84"/>
      <c r="AO5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9" s="7"/>
      <c r="AR59" s="15"/>
      <c r="AS59" s="7"/>
      <c r="AT59" s="7"/>
      <c r="AU59" s="7"/>
      <c r="AV59" s="7"/>
      <c r="AW59" s="7"/>
      <c r="AX59" s="7"/>
      <c r="AY5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9" s="15" t="str">
        <f>IF(OR(Table_Question_Sets[[#This Row],[Header]]="Yes",Table_Question_Sets[[#This Row],[Text]]=""),"",IF(OR(Table_Question_Sets[[#This Row],[Text]]="true",Table_Question_Sets[[#This Row],[Text]]="false",ISNUMBER(Table_Question_Sets[[#This Row],[Text]])),Table_Question_Sets[[#This Row],[Text]],""""&amp;Table_Question_Sets[[#This Row],[Text]]&amp;""""))</f>
        <v/>
      </c>
      <c r="BA59" s="15" t="str">
        <f>IF(AND(Table_Question_Sets[[#This Row],[Header]]&lt;&gt;"Yes",Table_Question_Sets[[#This Row],[Property]]&lt;&gt;"",Table_Question_Sets[[#This Row],[Summary Label]]&lt;&gt;""),""""&amp;Table_Question_Sets[[#This Row],[Key]]&amp;""": """&amp;Table_Question_Sets[[#This Row],[Summary Label]]&amp;"""","")</f>
        <v/>
      </c>
      <c r="BB59" s="15">
        <f ca="1">IF(Table_Question_Sets[[#This Row],[Header]]="Yes","",_xlfn.NUMBERVALUE(INDIRECT(SUBSTITUTE(ADDRESS(1,COLUMN(),4),"1","")&amp;ROW()-1))+IF(Table_Question_Sets[[#This Row],[Property]]&lt;&gt;"",1,0))</f>
        <v>5</v>
      </c>
      <c r="BC59" s="15">
        <f ca="1">IF(Table_Question_Sets[[#This Row],[Header]]="Yes","",_xlfn.NUMBERVALUE(INDIRECT(SUBSTITUTE(ADDRESS(1,COLUMN(),4),"1","")&amp;ROW()+1))+IF(Table_Question_Sets[[#This Row],[Property]]&lt;&gt;"",1,0))</f>
        <v>7</v>
      </c>
      <c r="BD59" s="15" t="str">
        <f t="array" aca="1" ref="BD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5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ratingState","options":[{"label":"ACT","value":"ACT"},{"label":"NSW","value":"NSW"},{"label":"NT","value":"NT"},{"label":"QLD","value":"QLD"},{"label":"SA","value":"SA"},{"label":"TAS","value":"TAS"},{"label":"VIC","value":"VIC"},{"label":"WA","value":"WA"}],"label":"State","placeholder":"Select"}</v>
      </c>
      <c r="BH5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I59" s="7" t="str">
        <f ca="1" xml:space="preserve">
IF(Table_Question_Sets[[#This Row],[Row]]="Yes","]},{""className"": ""row"",""fieldGroup"": [","")&amp;
Table_Question_Sets[[#This Row],[Config Field]]</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J5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9" s="7" t="str">
        <f>IF(AND(Table_Question_Sets[[#This Row],[Header]]="",Table_Question_Sets[[#This Row],[Property]]&lt;&gt;"",Table_Question_Sets[[#This Row],[Field Type]]&lt;&gt;""),
""""&amp;Table_Question_Sets[[#This Row],[Key]]&amp;"""","")</f>
        <v>"residentialState"</v>
      </c>
      <c r="BM5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"residentialState","residentialPostcode","postalHeading","postalAddress","postalTown","postalState","postalPostcode"</v>
      </c>
      <c r="BN59" s="7" t="str">
        <f>IF(AND(Table_Question_Sets[[#This Row],[Header]]&lt;&gt;"Yes",Table_Question_Sets[[#This Row],[Property]]&lt;&gt;"",Table_Question_Sets[[#This Row],[Workflow Role]]&lt;&gt;""),
""""&amp;Table_Question_Sets[[#This Row],[Workflow Role]]&amp;""":"""&amp;Table_Question_Sets[[#This Row],[Key]]&amp;"""","")</f>
        <v/>
      </c>
      <c r="BO59" s="7" t="str">
        <f>IF(AND(Table_Question_Sets[[#This Row],[Header]]&lt;&gt;"Yes",Table_Question_Sets[[#This Row],[Property]]&lt;&gt;"",Table_Question_Sets[[#This Row],[Private]]="Yes"),
""""&amp;Table_Question_Sets[[#This Row],[Key]]&amp;"""","")</f>
        <v/>
      </c>
      <c r="BP59" s="7">
        <f ca="1">IF(Table_Question_Sets[[#This Row],[Header]]="Yes","",_xlfn.NUMBERVALUE(INDIRECT(SUBSTITUTE(ADDRESS(1,COLUMN(),4),"1","")&amp;ROW()+1))+IF(OR(Table_Question_Sets[[#This Row],[Value]]&lt;&gt;"",AND(Table_Question_Sets[[#This Row],[Data Type]]="Repeating",Table_Question_Sets[[#This Row],[Calculation Repeating]]&lt;&gt;"")),1,0))</f>
        <v>0</v>
      </c>
      <c r="BQ59" s="7" t="str">
        <f ca="1" xml:space="preserve">
IF(Table_Question_Sets[[#This Row],[Data Type]]="Repeating",
OFFSET(Table_Repeating_Question_Sets[[#Headers],[Property]],MATCH(Table_Question_Sets[[#This Row],[Property]],Table_Repeating_Question_Sets[Property],0),MATCH("Calculation",Table_Repeating_Question_Sets[#Headers],0)-1,1,1),
"")</f>
        <v/>
      </c>
      <c r="BR5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9" s="7" t="str">
        <f ca="1">IF(ISNUMBER(Table_Question_Sets[[#This Row],[Config Use Row]]),INDEX(Table_Question_Sets[Config Rollup],Table_Question_Sets[[#This Row],[Config Use Row]]),"")</f>
        <v/>
      </c>
      <c r="BU59" s="7" t="str">
        <f ca="1">IF(ISNUMBER(Table_Question_Sets[[#This Row],[Config Use Row]]),INDEX(Table_Question_Sets[Config Keys Nested Rollup],Table_Question_Sets[[#This Row],[Config Use Row]]),"")</f>
        <v/>
      </c>
      <c r="BV59" s="7" t="str">
        <f ca="1">IF(ISNUMBER(Table_Question_Sets[[#This Row],[Config Use Row]]),INDEX(Table_Question_Sets[Calculation Rollup],Table_Question_Sets[[#This Row],[Config Use Row]]),"")</f>
        <v/>
      </c>
    </row>
    <row r="60" spans="2:74" s="12" customFormat="1" ht="21" customHeight="1">
      <c r="B60" s="7" t="s">
        <v>211</v>
      </c>
      <c r="C60" s="84"/>
      <c r="D60" s="7" t="str">
        <f ca="1">IF(Table_Question_Sets[[#This Row],[Header]]="Yes","",
IF(INDIRECT(SUBSTITUTE(ADDRESS(1,COLUMN(),4),"1","")&amp;ROW()-1)="",
INDIRECT(SUBSTITUTE(ADDRESS(1,COLUMN(Table_Question_Sets[[#This Row],[Property]]),4),"1","")&amp;ROW()-1),
INDIRECT(SUBSTITUTE(ADDRESS(1,COLUMN(),4),"1","")&amp;ROW()-1)))</f>
        <v>Personal</v>
      </c>
      <c r="E6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residentialPostcode</v>
      </c>
      <c r="F60" s="7" t="str">
        <f>IF(Table_Question_Sets[[#This Row],[Header]]="Yes","",IF(Table_Question_Sets[[#This Row],[Property]]&lt;&gt;"",SUBSTITUTE(Table_Question_Sets[[#This Row],[Property]]," ",""),""))</f>
        <v>ResidentialPostcode</v>
      </c>
      <c r="G60" s="50"/>
      <c r="H60" s="7" t="s">
        <v>212</v>
      </c>
      <c r="I60" s="7" t="s">
        <v>50</v>
      </c>
      <c r="J60" s="7"/>
      <c r="K60" s="36" t="s">
        <v>75</v>
      </c>
      <c r="L60" s="44"/>
      <c r="M60" s="44"/>
      <c r="N60" s="15"/>
      <c r="O60" s="15">
        <v>6</v>
      </c>
      <c r="P60" s="15">
        <v>3</v>
      </c>
      <c r="Q60" s="15">
        <v>2</v>
      </c>
      <c r="R60" s="15"/>
      <c r="S60" s="15"/>
      <c r="T60" s="8" t="s">
        <v>212</v>
      </c>
      <c r="U60" s="8"/>
      <c r="V60" s="7"/>
      <c r="W60" s="8" t="s">
        <v>213</v>
      </c>
      <c r="X60" s="7"/>
      <c r="Y60" s="7"/>
      <c r="Z60" s="7"/>
      <c r="AA60" s="7"/>
      <c r="AB60" s="7"/>
      <c r="AC60" s="7"/>
      <c r="AD60" s="7"/>
      <c r="AE60" s="7"/>
      <c r="AF60" s="7"/>
      <c r="AG60" s="7"/>
      <c r="AH60" s="44"/>
      <c r="AI60" s="44"/>
      <c r="AJ60" s="44"/>
      <c r="AK60" s="44"/>
      <c r="AL60" s="7"/>
      <c r="AM6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0" s="84"/>
      <c r="AO6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6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0" s="7"/>
      <c r="AR60" s="15"/>
      <c r="AS60" s="7"/>
      <c r="AT60" s="7"/>
      <c r="AU60" s="7"/>
      <c r="AV60" s="7"/>
      <c r="AW60" s="7"/>
      <c r="AX60" s="7"/>
      <c r="AY6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0" s="15" t="str">
        <f>IF(OR(Table_Question_Sets[[#This Row],[Header]]="Yes",Table_Question_Sets[[#This Row],[Text]]=""),"",IF(OR(Table_Question_Sets[[#This Row],[Text]]="true",Table_Question_Sets[[#This Row],[Text]]="false",ISNUMBER(Table_Question_Sets[[#This Row],[Text]])),Table_Question_Sets[[#This Row],[Text]],""""&amp;Table_Question_Sets[[#This Row],[Text]]&amp;""""))</f>
        <v/>
      </c>
      <c r="BA60" s="15" t="str">
        <f>IF(AND(Table_Question_Sets[[#This Row],[Header]]&lt;&gt;"Yes",Table_Question_Sets[[#This Row],[Property]]&lt;&gt;"",Table_Question_Sets[[#This Row],[Summary Label]]&lt;&gt;""),""""&amp;Table_Question_Sets[[#This Row],[Key]]&amp;""": """&amp;Table_Question_Sets[[#This Row],[Summary Label]]&amp;"""","")</f>
        <v/>
      </c>
      <c r="BB60" s="15">
        <f ca="1">IF(Table_Question_Sets[[#This Row],[Header]]="Yes","",_xlfn.NUMBERVALUE(INDIRECT(SUBSTITUTE(ADDRESS(1,COLUMN(),4),"1","")&amp;ROW()-1))+IF(Table_Question_Sets[[#This Row],[Property]]&lt;&gt;"",1,0))</f>
        <v>6</v>
      </c>
      <c r="BC60" s="15">
        <f ca="1">IF(Table_Question_Sets[[#This Row],[Header]]="Yes","",_xlfn.NUMBERVALUE(INDIRECT(SUBSTITUTE(ADDRESS(1,COLUMN(),4),"1","")&amp;ROW()+1))+IF(Table_Question_Sets[[#This Row],[Property]]&lt;&gt;"",1,0))</f>
        <v>6</v>
      </c>
      <c r="BD60" s="15" t="str">
        <f t="array" aca="1" ref="BD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 ValidationService.customExpression('postcodeInState(fieldValue, ratingState)', 'The postcode entered does not match the selected state')])}</v>
      </c>
      <c r="BF6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6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I60" s="7" t="str">
        <f ca="1" xml:space="preserve">
IF(Table_Question_Sets[[#This Row],[Row]]="Yes","]},{""className"": ""row"",""fieldGroup"": [","")&amp;
Table_Question_Sets[[#This Row],[Config Field]]</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J6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6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0" s="7" t="str">
        <f>IF(AND(Table_Question_Sets[[#This Row],[Header]]="",Table_Question_Sets[[#This Row],[Property]]&lt;&gt;"",Table_Question_Sets[[#This Row],[Field Type]]&lt;&gt;""),
""""&amp;Table_Question_Sets[[#This Row],[Key]]&amp;"""","")</f>
        <v>"residentialPostcode"</v>
      </c>
      <c r="BM6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"residentialPostcode","postalHeading","postalAddress","postalTown","postalState","postalPostcode"</v>
      </c>
      <c r="BN60" s="7" t="str">
        <f>IF(AND(Table_Question_Sets[[#This Row],[Header]]&lt;&gt;"Yes",Table_Question_Sets[[#This Row],[Property]]&lt;&gt;"",Table_Question_Sets[[#This Row],[Workflow Role]]&lt;&gt;""),
""""&amp;Table_Question_Sets[[#This Row],[Workflow Role]]&amp;""":"""&amp;Table_Question_Sets[[#This Row],[Key]]&amp;"""","")</f>
        <v/>
      </c>
      <c r="BO60" s="7" t="str">
        <f>IF(AND(Table_Question_Sets[[#This Row],[Header]]&lt;&gt;"Yes",Table_Question_Sets[[#This Row],[Property]]&lt;&gt;"",Table_Question_Sets[[#This Row],[Private]]="Yes"),
""""&amp;Table_Question_Sets[[#This Row],[Key]]&amp;"""","")</f>
        <v/>
      </c>
      <c r="BP60" s="7">
        <f ca="1">IF(Table_Question_Sets[[#This Row],[Header]]="Yes","",_xlfn.NUMBERVALUE(INDIRECT(SUBSTITUTE(ADDRESS(1,COLUMN(),4),"1","")&amp;ROW()+1))+IF(OR(Table_Question_Sets[[#This Row],[Value]]&lt;&gt;"",AND(Table_Question_Sets[[#This Row],[Data Type]]="Repeating",Table_Question_Sets[[#This Row],[Calculation Repeating]]&lt;&gt;"")),1,0))</f>
        <v>0</v>
      </c>
      <c r="BQ60" s="7" t="str">
        <f ca="1" xml:space="preserve">
IF(Table_Question_Sets[[#This Row],[Data Type]]="Repeating",
OFFSET(Table_Repeating_Question_Sets[[#Headers],[Property]],MATCH(Table_Question_Sets[[#This Row],[Property]],Table_Repeating_Question_Sets[Property],0),MATCH("Calculation",Table_Repeating_Question_Sets[#Headers],0)-1,1,1),
"")</f>
        <v/>
      </c>
      <c r="BR6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0" s="7" t="str">
        <f ca="1">IF(ISNUMBER(Table_Question_Sets[[#This Row],[Config Use Row]]),INDEX(Table_Question_Sets[Config Rollup],Table_Question_Sets[[#This Row],[Config Use Row]]),"")</f>
        <v/>
      </c>
      <c r="BU60" s="7" t="str">
        <f ca="1">IF(ISNUMBER(Table_Question_Sets[[#This Row],[Config Use Row]]),INDEX(Table_Question_Sets[Config Keys Nested Rollup],Table_Question_Sets[[#This Row],[Config Use Row]]),"")</f>
        <v/>
      </c>
      <c r="BV60" s="7" t="str">
        <f ca="1">IF(ISNUMBER(Table_Question_Sets[[#This Row],[Config Use Row]]),INDEX(Table_Question_Sets[Calculation Rollup],Table_Question_Sets[[#This Row],[Config Use Row]]),"")</f>
        <v/>
      </c>
    </row>
    <row r="61" spans="2:74" s="12" customFormat="1" ht="21" customHeight="1">
      <c r="B61" s="8" t="s">
        <v>214</v>
      </c>
      <c r="C61" s="84"/>
      <c r="D61" s="7" t="str">
        <f ca="1">IF(Table_Question_Sets[[#This Row],[Header]]="Yes","",
IF(INDIRECT(SUBSTITUTE(ADDRESS(1,COLUMN(),4),"1","")&amp;ROW()-1)="",
INDIRECT(SUBSTITUTE(ADDRESS(1,COLUMN(Table_Question_Sets[[#This Row],[Property]]),4),"1","")&amp;ROW()-1),
INDIRECT(SUBSTITUTE(ADDRESS(1,COLUMN(),4),"1","")&amp;ROW()-1)))</f>
        <v>Personal</v>
      </c>
      <c r="E6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61" s="7" t="str">
        <f>IF(Table_Question_Sets[[#This Row],[Header]]="Yes","",IF(Table_Question_Sets[[#This Row],[Property]]&lt;&gt;"",SUBSTITUTE(Table_Question_Sets[[#This Row],[Property]]," ",""),""))</f>
        <v>PostalHeading</v>
      </c>
      <c r="G61" s="50"/>
      <c r="H61" s="8" t="s">
        <v>83</v>
      </c>
      <c r="I61" s="8" t="s">
        <v>83</v>
      </c>
      <c r="J61" s="7"/>
      <c r="K61" s="34"/>
      <c r="L61" s="44"/>
      <c r="M61" s="44"/>
      <c r="N61" s="34"/>
      <c r="O61" s="15">
        <v>12</v>
      </c>
      <c r="P61" s="34"/>
      <c r="Q61" s="34"/>
      <c r="R61" s="34"/>
      <c r="S61" s="34"/>
      <c r="T61" s="7"/>
      <c r="U61" s="8"/>
      <c r="V61" s="7"/>
      <c r="W61" s="7"/>
      <c r="X61" s="7" t="s">
        <v>215</v>
      </c>
      <c r="Y61" s="7"/>
      <c r="Z61" s="7"/>
      <c r="AA61" s="7" t="s">
        <v>216</v>
      </c>
      <c r="AB61" s="7"/>
      <c r="AC61" s="7"/>
      <c r="AD61" s="7"/>
      <c r="AE61" s="7"/>
      <c r="AF61" s="7"/>
      <c r="AG61" s="7"/>
      <c r="AH61" s="44"/>
      <c r="AI61" s="44"/>
      <c r="AJ61" s="44"/>
      <c r="AK61" s="44"/>
      <c r="AL61" s="7"/>
      <c r="AM6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1" s="84"/>
      <c r="AO6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1" s="7"/>
      <c r="AR61" s="15"/>
      <c r="AS61" s="7"/>
      <c r="AT61" s="7"/>
      <c r="AU61" s="7"/>
      <c r="AV61" s="7"/>
      <c r="AW61" s="7"/>
      <c r="AX61" s="7"/>
      <c r="AY6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1" s="15" t="str">
        <f>IF(OR(Table_Question_Sets[[#This Row],[Header]]="Yes",Table_Question_Sets[[#This Row],[Text]]=""),"",IF(OR(Table_Question_Sets[[#This Row],[Text]]="true",Table_Question_Sets[[#This Row],[Text]]="false",ISNUMBER(Table_Question_Sets[[#This Row],[Text]])),Table_Question_Sets[[#This Row],[Text]],""""&amp;Table_Question_Sets[[#This Row],[Text]]&amp;""""))</f>
        <v/>
      </c>
      <c r="BA61" s="15" t="str">
        <f>IF(AND(Table_Question_Sets[[#This Row],[Header]]&lt;&gt;"Yes",Table_Question_Sets[[#This Row],[Property]]&lt;&gt;"",Table_Question_Sets[[#This Row],[Summary Label]]&lt;&gt;""),""""&amp;Table_Question_Sets[[#This Row],[Key]]&amp;""": """&amp;Table_Question_Sets[[#This Row],[Summary Label]]&amp;"""","")</f>
        <v/>
      </c>
      <c r="BB61" s="15">
        <f ca="1">IF(Table_Question_Sets[[#This Row],[Header]]="Yes","",_xlfn.NUMBERVALUE(INDIRECT(SUBSTITUTE(ADDRESS(1,COLUMN(),4),"1","")&amp;ROW()-1))+IF(Table_Question_Sets[[#This Row],[Property]]&lt;&gt;"",1,0))</f>
        <v>7</v>
      </c>
      <c r="BC61" s="15">
        <f ca="1">IF(Table_Question_Sets[[#This Row],[Header]]="Yes","",_xlfn.NUMBERVALUE(INDIRECT(SUBSTITUTE(ADDRESS(1,COLUMN(),4),"1","")&amp;ROW()+1))+IF(Table_Question_Sets[[#This Row],[Property]]&lt;&gt;"",1,0))</f>
        <v>5</v>
      </c>
      <c r="BD61" s="15" t="str">
        <f t="array" aca="1" ref="BD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"templateOptions":{"content":{"heading2":"Postal Address","paragraph":"Please enter if different from your residential address."}}</v>
      </c>
      <c r="BH6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"content-field","className":"col-xs-12","templateOptions":{"content":{"heading2":"Postal Address","paragraph":"Please enter if different from your residential address."}},"validators": {"validation": Validators.compose([])}}</v>
      </c>
      <c r="BI61" s="7" t="str">
        <f ca="1" xml:space="preserve">
IF(Table_Question_Sets[[#This Row],[Row]]="Yes","]},{""className"": ""row"",""fieldGroup"": [","")&amp;
Table_Question_Sets[[#This Row],[Config Field]]</f>
        <v>{"key": "postalHeading","type": "content-field","className":"col-xs-12","templateOptions":{"content":{"heading2":"Postal Address","paragraph":"Please enter if different from your residential address."}},"validators": {"validation": Validators.compose([])}}</v>
      </c>
      <c r="BJ6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6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1" s="7" t="str">
        <f>IF(AND(Table_Question_Sets[[#This Row],[Header]]="",Table_Question_Sets[[#This Row],[Property]]&lt;&gt;"",Table_Question_Sets[[#This Row],[Field Type]]&lt;&gt;""),
""""&amp;Table_Question_Sets[[#This Row],[Key]]&amp;"""","")</f>
        <v>"postalHeading"</v>
      </c>
      <c r="BM6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N61" s="7" t="str">
        <f>IF(AND(Table_Question_Sets[[#This Row],[Header]]&lt;&gt;"Yes",Table_Question_Sets[[#This Row],[Property]]&lt;&gt;"",Table_Question_Sets[[#This Row],[Workflow Role]]&lt;&gt;""),
""""&amp;Table_Question_Sets[[#This Row],[Workflow Role]]&amp;""":"""&amp;Table_Question_Sets[[#This Row],[Key]]&amp;"""","")</f>
        <v/>
      </c>
      <c r="BO61" s="7" t="str">
        <f>IF(AND(Table_Question_Sets[[#This Row],[Header]]&lt;&gt;"Yes",Table_Question_Sets[[#This Row],[Property]]&lt;&gt;"",Table_Question_Sets[[#This Row],[Private]]="Yes"),
""""&amp;Table_Question_Sets[[#This Row],[Key]]&amp;"""","")</f>
        <v/>
      </c>
      <c r="BP61" s="7">
        <f ca="1">IF(Table_Question_Sets[[#This Row],[Header]]="Yes","",_xlfn.NUMBERVALUE(INDIRECT(SUBSTITUTE(ADDRESS(1,COLUMN(),4),"1","")&amp;ROW()+1))+IF(OR(Table_Question_Sets[[#This Row],[Value]]&lt;&gt;"",AND(Table_Question_Sets[[#This Row],[Data Type]]="Repeating",Table_Question_Sets[[#This Row],[Calculation Repeating]]&lt;&gt;"")),1,0))</f>
        <v>0</v>
      </c>
      <c r="BQ61" s="7" t="str">
        <f ca="1" xml:space="preserve">
IF(Table_Question_Sets[[#This Row],[Data Type]]="Repeating",
OFFSET(Table_Repeating_Question_Sets[[#Headers],[Property]],MATCH(Table_Question_Sets[[#This Row],[Property]],Table_Repeating_Question_Sets[Property],0),MATCH("Calculation",Table_Repeating_Question_Sets[#Headers],0)-1,1,1),
"")</f>
        <v/>
      </c>
      <c r="BR6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1" s="7" t="str">
        <f ca="1">IF(ISNUMBER(Table_Question_Sets[[#This Row],[Config Use Row]]),INDEX(Table_Question_Sets[Config Rollup],Table_Question_Sets[[#This Row],[Config Use Row]]),"")</f>
        <v/>
      </c>
      <c r="BU61" s="7" t="str">
        <f ca="1">IF(ISNUMBER(Table_Question_Sets[[#This Row],[Config Use Row]]),INDEX(Table_Question_Sets[Config Keys Nested Rollup],Table_Question_Sets[[#This Row],[Config Use Row]]),"")</f>
        <v/>
      </c>
      <c r="BV61" s="7" t="str">
        <f ca="1">IF(ISNUMBER(Table_Question_Sets[[#This Row],[Config Use Row]]),INDEX(Table_Question_Sets[Calculation Rollup],Table_Question_Sets[[#This Row],[Config Use Row]]),"")</f>
        <v/>
      </c>
    </row>
    <row r="62" spans="2:74" s="12" customFormat="1" ht="21" customHeight="1">
      <c r="B62" s="7" t="s">
        <v>215</v>
      </c>
      <c r="C62" s="84"/>
      <c r="D62" s="7" t="str">
        <f ca="1">IF(Table_Question_Sets[[#This Row],[Header]]="Yes","",
IF(INDIRECT(SUBSTITUTE(ADDRESS(1,COLUMN(),4),"1","")&amp;ROW()-1)="",
INDIRECT(SUBSTITUTE(ADDRESS(1,COLUMN(Table_Question_Sets[[#This Row],[Property]]),4),"1","")&amp;ROW()-1),
INDIRECT(SUBSTITUTE(ADDRESS(1,COLUMN(),4),"1","")&amp;ROW()-1)))</f>
        <v>Personal</v>
      </c>
      <c r="E6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62" s="7" t="str">
        <f>IF(Table_Question_Sets[[#This Row],[Header]]="Yes","",IF(Table_Question_Sets[[#This Row],[Property]]&lt;&gt;"",SUBSTITUTE(Table_Question_Sets[[#This Row],[Property]]," ",""),""))</f>
        <v>PostalAddress</v>
      </c>
      <c r="G62" s="50"/>
      <c r="H62" s="7" t="s">
        <v>50</v>
      </c>
      <c r="I62" s="7" t="s">
        <v>50</v>
      </c>
      <c r="J62" s="7"/>
      <c r="K62" s="36"/>
      <c r="L62" s="44"/>
      <c r="M62" s="44"/>
      <c r="N62" s="15"/>
      <c r="O62" s="15">
        <v>12</v>
      </c>
      <c r="P62" s="15">
        <v>12</v>
      </c>
      <c r="Q62" s="15">
        <v>5</v>
      </c>
      <c r="R62" s="15"/>
      <c r="S62" s="15"/>
      <c r="T62" s="8" t="s">
        <v>205</v>
      </c>
      <c r="U62" s="7"/>
      <c r="V62" s="7"/>
      <c r="W62" s="7"/>
      <c r="X62" s="8"/>
      <c r="Y62" s="7"/>
      <c r="Z62" s="7"/>
      <c r="AA62" s="7"/>
      <c r="AB62" s="7"/>
      <c r="AC62" s="7"/>
      <c r="AD62" s="7"/>
      <c r="AE62" s="7"/>
      <c r="AF62" s="7"/>
      <c r="AG62" s="7"/>
      <c r="AH62" s="44"/>
      <c r="AI62" s="44"/>
      <c r="AJ62" s="44"/>
      <c r="AK62" s="44"/>
      <c r="AL62" s="7"/>
      <c r="AM6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2" s="84"/>
      <c r="AO6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2" s="7"/>
      <c r="AR62" s="15"/>
      <c r="AS62" s="7"/>
      <c r="AT62" s="7"/>
      <c r="AU62" s="7"/>
      <c r="AV62" s="7"/>
      <c r="AW62" s="7"/>
      <c r="AX62" s="7"/>
      <c r="AY6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2" s="15" t="str">
        <f>IF(OR(Table_Question_Sets[[#This Row],[Header]]="Yes",Table_Question_Sets[[#This Row],[Text]]=""),"",IF(OR(Table_Question_Sets[[#This Row],[Text]]="true",Table_Question_Sets[[#This Row],[Text]]="false",ISNUMBER(Table_Question_Sets[[#This Row],[Text]])),Table_Question_Sets[[#This Row],[Text]],""""&amp;Table_Question_Sets[[#This Row],[Text]]&amp;""""))</f>
        <v/>
      </c>
      <c r="BA62" s="15" t="str">
        <f>IF(AND(Table_Question_Sets[[#This Row],[Header]]&lt;&gt;"Yes",Table_Question_Sets[[#This Row],[Property]]&lt;&gt;"",Table_Question_Sets[[#This Row],[Summary Label]]&lt;&gt;""),""""&amp;Table_Question_Sets[[#This Row],[Key]]&amp;""": """&amp;Table_Question_Sets[[#This Row],[Summary Label]]&amp;"""","")</f>
        <v/>
      </c>
      <c r="BB62" s="15">
        <f ca="1">IF(Table_Question_Sets[[#This Row],[Header]]="Yes","",_xlfn.NUMBERVALUE(INDIRECT(SUBSTITUTE(ADDRESS(1,COLUMN(),4),"1","")&amp;ROW()-1))+IF(Table_Question_Sets[[#This Row],[Property]]&lt;&gt;"",1,0))</f>
        <v>8</v>
      </c>
      <c r="BC62" s="15">
        <f ca="1">IF(Table_Question_Sets[[#This Row],[Header]]="Yes","",_xlfn.NUMBERVALUE(INDIRECT(SUBSTITUTE(ADDRESS(1,COLUMN(),4),"1","")&amp;ROW()+1))+IF(Table_Question_Sets[[#This Row],[Property]]&lt;&gt;"",1,0))</f>
        <v>4</v>
      </c>
      <c r="BD62" s="15" t="str">
        <f t="array" aca="1" ref="BD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6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col-md-5","templateOptions":{"label":"Street address"},"validators": {"validation": Validators.compose([])}}</v>
      </c>
      <c r="BI62" s="7" t="str">
        <f ca="1" xml:space="preserve">
IF(Table_Question_Sets[[#This Row],[Row]]="Yes","]},{""className"": ""row"",""fieldGroup"": [","")&amp;
Table_Question_Sets[[#This Row],[Config Field]]</f>
        <v>{"key": "postalAddress","type": "input-field","className":"col-xs-12 col-sm-12 col-md-5","templateOptions":{"label":"Street address"},"validators": {"validation": Validators.compose([])}}</v>
      </c>
      <c r="BJ6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6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2" s="7" t="str">
        <f>IF(AND(Table_Question_Sets[[#This Row],[Header]]="",Table_Question_Sets[[#This Row],[Property]]&lt;&gt;"",Table_Question_Sets[[#This Row],[Field Type]]&lt;&gt;""),
""""&amp;Table_Question_Sets[[#This Row],[Key]]&amp;"""","")</f>
        <v>"postalAddress"</v>
      </c>
      <c r="BM6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N62" s="7" t="str">
        <f>IF(AND(Table_Question_Sets[[#This Row],[Header]]&lt;&gt;"Yes",Table_Question_Sets[[#This Row],[Property]]&lt;&gt;"",Table_Question_Sets[[#This Row],[Workflow Role]]&lt;&gt;""),
""""&amp;Table_Question_Sets[[#This Row],[Workflow Role]]&amp;""":"""&amp;Table_Question_Sets[[#This Row],[Key]]&amp;"""","")</f>
        <v/>
      </c>
      <c r="BO62" s="7" t="str">
        <f>IF(AND(Table_Question_Sets[[#This Row],[Header]]&lt;&gt;"Yes",Table_Question_Sets[[#This Row],[Property]]&lt;&gt;"",Table_Question_Sets[[#This Row],[Private]]="Yes"),
""""&amp;Table_Question_Sets[[#This Row],[Key]]&amp;"""","")</f>
        <v/>
      </c>
      <c r="BP62" s="7">
        <f ca="1">IF(Table_Question_Sets[[#This Row],[Header]]="Yes","",_xlfn.NUMBERVALUE(INDIRECT(SUBSTITUTE(ADDRESS(1,COLUMN(),4),"1","")&amp;ROW()+1))+IF(OR(Table_Question_Sets[[#This Row],[Value]]&lt;&gt;"",AND(Table_Question_Sets[[#This Row],[Data Type]]="Repeating",Table_Question_Sets[[#This Row],[Calculation Repeating]]&lt;&gt;"")),1,0))</f>
        <v>0</v>
      </c>
      <c r="BQ62" s="7" t="str">
        <f ca="1" xml:space="preserve">
IF(Table_Question_Sets[[#This Row],[Data Type]]="Repeating",
OFFSET(Table_Repeating_Question_Sets[[#Headers],[Property]],MATCH(Table_Question_Sets[[#This Row],[Property]],Table_Repeating_Question_Sets[Property],0),MATCH("Calculation",Table_Repeating_Question_Sets[#Headers],0)-1,1,1),
"")</f>
        <v/>
      </c>
      <c r="BR6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2" s="7" t="str">
        <f ca="1">IF(ISNUMBER(Table_Question_Sets[[#This Row],[Config Use Row]]),INDEX(Table_Question_Sets[Config Rollup],Table_Question_Sets[[#This Row],[Config Use Row]]),"")</f>
        <v/>
      </c>
      <c r="BU62" s="7" t="str">
        <f ca="1">IF(ISNUMBER(Table_Question_Sets[[#This Row],[Config Use Row]]),INDEX(Table_Question_Sets[Config Keys Nested Rollup],Table_Question_Sets[[#This Row],[Config Use Row]]),"")</f>
        <v/>
      </c>
      <c r="BV62" s="7" t="str">
        <f ca="1">IF(ISNUMBER(Table_Question_Sets[[#This Row],[Config Use Row]]),INDEX(Table_Question_Sets[Calculation Rollup],Table_Question_Sets[[#This Row],[Config Use Row]]),"")</f>
        <v/>
      </c>
    </row>
    <row r="63" spans="2:74" s="12" customFormat="1" ht="21" customHeight="1">
      <c r="B63" s="7" t="s">
        <v>217</v>
      </c>
      <c r="C63" s="84"/>
      <c r="D63" s="7" t="str">
        <f ca="1">IF(Table_Question_Sets[[#This Row],[Header]]="Yes","",
IF(INDIRECT(SUBSTITUTE(ADDRESS(1,COLUMN(),4),"1","")&amp;ROW()-1)="",
INDIRECT(SUBSTITUTE(ADDRESS(1,COLUMN(Table_Question_Sets[[#This Row],[Property]]),4),"1","")&amp;ROW()-1),
INDIRECT(SUBSTITUTE(ADDRESS(1,COLUMN(),4),"1","")&amp;ROW()-1)))</f>
        <v>Personal</v>
      </c>
      <c r="E6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63" s="7" t="str">
        <f>IF(Table_Question_Sets[[#This Row],[Header]]="Yes","",IF(Table_Question_Sets[[#This Row],[Property]]&lt;&gt;"",SUBSTITUTE(Table_Question_Sets[[#This Row],[Property]]," ",""),""))</f>
        <v>PostalTown</v>
      </c>
      <c r="G63" s="50"/>
      <c r="H63" s="7" t="s">
        <v>50</v>
      </c>
      <c r="I63" s="7" t="s">
        <v>50</v>
      </c>
      <c r="J63" s="7"/>
      <c r="K63" s="36"/>
      <c r="L63" s="44"/>
      <c r="M63" s="44"/>
      <c r="N63" s="15"/>
      <c r="O63" s="15">
        <v>12</v>
      </c>
      <c r="P63" s="15">
        <v>6</v>
      </c>
      <c r="Q63" s="15">
        <v>3</v>
      </c>
      <c r="R63" s="15"/>
      <c r="S63" s="15"/>
      <c r="T63" s="8" t="s">
        <v>207</v>
      </c>
      <c r="U63" s="8"/>
      <c r="V63" s="7"/>
      <c r="W63" s="7"/>
      <c r="X63" s="7"/>
      <c r="Y63" s="7"/>
      <c r="Z63" s="7"/>
      <c r="AA63" s="7"/>
      <c r="AB63" s="7"/>
      <c r="AC63" s="7"/>
      <c r="AD63" s="7"/>
      <c r="AE63" s="7"/>
      <c r="AF63" s="7"/>
      <c r="AG63" s="7"/>
      <c r="AH63" s="44"/>
      <c r="AI63" s="44"/>
      <c r="AJ63" s="44"/>
      <c r="AK63" s="44"/>
      <c r="AL63" s="7"/>
      <c r="AM6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3" s="84"/>
      <c r="AO6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3" s="7"/>
      <c r="AR63" s="15"/>
      <c r="AS63" s="7"/>
      <c r="AT63" s="7"/>
      <c r="AU63" s="7"/>
      <c r="AV63" s="7"/>
      <c r="AW63" s="7"/>
      <c r="AX63" s="7"/>
      <c r="AY6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3" s="15" t="str">
        <f>IF(OR(Table_Question_Sets[[#This Row],[Header]]="Yes",Table_Question_Sets[[#This Row],[Text]]=""),"",IF(OR(Table_Question_Sets[[#This Row],[Text]]="true",Table_Question_Sets[[#This Row],[Text]]="false",ISNUMBER(Table_Question_Sets[[#This Row],[Text]])),Table_Question_Sets[[#This Row],[Text]],""""&amp;Table_Question_Sets[[#This Row],[Text]]&amp;""""))</f>
        <v/>
      </c>
      <c r="BA63" s="15" t="str">
        <f>IF(AND(Table_Question_Sets[[#This Row],[Header]]&lt;&gt;"Yes",Table_Question_Sets[[#This Row],[Property]]&lt;&gt;"",Table_Question_Sets[[#This Row],[Summary Label]]&lt;&gt;""),""""&amp;Table_Question_Sets[[#This Row],[Key]]&amp;""": """&amp;Table_Question_Sets[[#This Row],[Summary Label]]&amp;"""","")</f>
        <v/>
      </c>
      <c r="BB63" s="15">
        <f ca="1">IF(Table_Question_Sets[[#This Row],[Header]]="Yes","",_xlfn.NUMBERVALUE(INDIRECT(SUBSTITUTE(ADDRESS(1,COLUMN(),4),"1","")&amp;ROW()-1))+IF(Table_Question_Sets[[#This Row],[Property]]&lt;&gt;"",1,0))</f>
        <v>9</v>
      </c>
      <c r="BC63" s="15">
        <f ca="1">IF(Table_Question_Sets[[#This Row],[Header]]="Yes","",_xlfn.NUMBERVALUE(INDIRECT(SUBSTITUTE(ADDRESS(1,COLUMN(),4),"1","")&amp;ROW()+1))+IF(Table_Question_Sets[[#This Row],[Property]]&lt;&gt;"",1,0))</f>
        <v>3</v>
      </c>
      <c r="BD63" s="15" t="str">
        <f t="array" aca="1" ref="BD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6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col-md-3","templateOptions":{"label":"Suburb"},"validators": {"validation": Validators.compose([])}}</v>
      </c>
      <c r="BI63" s="7" t="str">
        <f ca="1" xml:space="preserve">
IF(Table_Question_Sets[[#This Row],[Row]]="Yes","]},{""className"": ""row"",""fieldGroup"": [","")&amp;
Table_Question_Sets[[#This Row],[Config Field]]</f>
        <v>{"key": "postalTown","type": "input-field","className":"col-xs-12 col-sm-6 col-md-3","templateOptions":{"label":"Suburb"},"validators": {"validation": Validators.compose([])}}</v>
      </c>
      <c r="BJ6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6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3" s="7" t="str">
        <f>IF(AND(Table_Question_Sets[[#This Row],[Header]]="",Table_Question_Sets[[#This Row],[Property]]&lt;&gt;"",Table_Question_Sets[[#This Row],[Field Type]]&lt;&gt;""),
""""&amp;Table_Question_Sets[[#This Row],[Key]]&amp;"""","")</f>
        <v>"postalTown"</v>
      </c>
      <c r="BM6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N63" s="7" t="str">
        <f>IF(AND(Table_Question_Sets[[#This Row],[Header]]&lt;&gt;"Yes",Table_Question_Sets[[#This Row],[Property]]&lt;&gt;"",Table_Question_Sets[[#This Row],[Workflow Role]]&lt;&gt;""),
""""&amp;Table_Question_Sets[[#This Row],[Workflow Role]]&amp;""":"""&amp;Table_Question_Sets[[#This Row],[Key]]&amp;"""","")</f>
        <v/>
      </c>
      <c r="BO63" s="7" t="str">
        <f>IF(AND(Table_Question_Sets[[#This Row],[Header]]&lt;&gt;"Yes",Table_Question_Sets[[#This Row],[Property]]&lt;&gt;"",Table_Question_Sets[[#This Row],[Private]]="Yes"),
""""&amp;Table_Question_Sets[[#This Row],[Key]]&amp;"""","")</f>
        <v/>
      </c>
      <c r="BP63" s="7">
        <f ca="1">IF(Table_Question_Sets[[#This Row],[Header]]="Yes","",_xlfn.NUMBERVALUE(INDIRECT(SUBSTITUTE(ADDRESS(1,COLUMN(),4),"1","")&amp;ROW()+1))+IF(OR(Table_Question_Sets[[#This Row],[Value]]&lt;&gt;"",AND(Table_Question_Sets[[#This Row],[Data Type]]="Repeating",Table_Question_Sets[[#This Row],[Calculation Repeating]]&lt;&gt;"")),1,0))</f>
        <v>0</v>
      </c>
      <c r="BQ63" s="7" t="str">
        <f ca="1" xml:space="preserve">
IF(Table_Question_Sets[[#This Row],[Data Type]]="Repeating",
OFFSET(Table_Repeating_Question_Sets[[#Headers],[Property]],MATCH(Table_Question_Sets[[#This Row],[Property]],Table_Repeating_Question_Sets[Property],0),MATCH("Calculation",Table_Repeating_Question_Sets[#Headers],0)-1,1,1),
"")</f>
        <v/>
      </c>
      <c r="BR6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3" s="7" t="str">
        <f ca="1">IF(ISNUMBER(Table_Question_Sets[[#This Row],[Config Use Row]]),INDEX(Table_Question_Sets[Config Rollup],Table_Question_Sets[[#This Row],[Config Use Row]]),"")</f>
        <v/>
      </c>
      <c r="BU63" s="7" t="str">
        <f ca="1">IF(ISNUMBER(Table_Question_Sets[[#This Row],[Config Use Row]]),INDEX(Table_Question_Sets[Config Keys Nested Rollup],Table_Question_Sets[[#This Row],[Config Use Row]]),"")</f>
        <v/>
      </c>
      <c r="BV63" s="7" t="str">
        <f ca="1">IF(ISNUMBER(Table_Question_Sets[[#This Row],[Config Use Row]]),INDEX(Table_Question_Sets[Calculation Rollup],Table_Question_Sets[[#This Row],[Config Use Row]]),"")</f>
        <v/>
      </c>
    </row>
    <row r="64" spans="2:74" s="12" customFormat="1" ht="21" customHeight="1">
      <c r="B64" s="84" t="s">
        <v>218</v>
      </c>
      <c r="C64" s="84"/>
      <c r="D64" s="7" t="str">
        <f ca="1">IF(Table_Question_Sets[[#This Row],[Header]]="Yes","",
IF(INDIRECT(SUBSTITUTE(ADDRESS(1,COLUMN(),4),"1","")&amp;ROW()-1)="",
INDIRECT(SUBSTITUTE(ADDRESS(1,COLUMN(Table_Question_Sets[[#This Row],[Property]]),4),"1","")&amp;ROW()-1),
INDIRECT(SUBSTITUTE(ADDRESS(1,COLUMN(),4),"1","")&amp;ROW()-1)))</f>
        <v>Personal</v>
      </c>
      <c r="E6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64" s="7" t="str">
        <f>IF(Table_Question_Sets[[#This Row],[Header]]="Yes","",IF(Table_Question_Sets[[#This Row],[Property]]&lt;&gt;"",SUBSTITUTE(Table_Question_Sets[[#This Row],[Property]]," ",""),""))</f>
        <v>PostalState</v>
      </c>
      <c r="G64" s="50"/>
      <c r="H64" s="7" t="s">
        <v>50</v>
      </c>
      <c r="I64" s="7" t="s">
        <v>121</v>
      </c>
      <c r="J64" s="8" t="s">
        <v>209</v>
      </c>
      <c r="K64" s="36"/>
      <c r="L64" s="44"/>
      <c r="M64" s="44"/>
      <c r="N64" s="15"/>
      <c r="O64" s="15">
        <v>6</v>
      </c>
      <c r="P64" s="15">
        <v>3</v>
      </c>
      <c r="Q64" s="15">
        <v>2</v>
      </c>
      <c r="R64" s="15"/>
      <c r="S64" s="15"/>
      <c r="T64" s="8" t="s">
        <v>209</v>
      </c>
      <c r="U64" s="8"/>
      <c r="V64" s="7"/>
      <c r="W64" s="7"/>
      <c r="X64" s="7"/>
      <c r="Y64" s="7"/>
      <c r="Z64" s="7"/>
      <c r="AA64" s="7"/>
      <c r="AB64" s="7"/>
      <c r="AC64" s="7"/>
      <c r="AD64" s="8" t="s">
        <v>121</v>
      </c>
      <c r="AE64" s="7"/>
      <c r="AF64" s="7"/>
      <c r="AG64" s="7"/>
      <c r="AH64" s="44"/>
      <c r="AI64" s="44"/>
      <c r="AJ64" s="44"/>
      <c r="AK64" s="44"/>
      <c r="AL64" s="7"/>
      <c r="AM64"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4" s="84"/>
      <c r="AO6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4" s="7"/>
      <c r="AR64" s="15"/>
      <c r="AS64" s="7"/>
      <c r="AT64" s="7"/>
      <c r="AU64" s="7"/>
      <c r="AV64" s="7"/>
      <c r="AW64" s="7"/>
      <c r="AX64" s="7"/>
      <c r="AY6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4" s="15" t="str">
        <f>IF(OR(Table_Question_Sets[[#This Row],[Header]]="Yes",Table_Question_Sets[[#This Row],[Text]]=""),"",IF(OR(Table_Question_Sets[[#This Row],[Text]]="true",Table_Question_Sets[[#This Row],[Text]]="false",ISNUMBER(Table_Question_Sets[[#This Row],[Text]])),Table_Question_Sets[[#This Row],[Text]],""""&amp;Table_Question_Sets[[#This Row],[Text]]&amp;""""))</f>
        <v/>
      </c>
      <c r="BA64" s="15" t="str">
        <f>IF(AND(Table_Question_Sets[[#This Row],[Header]]&lt;&gt;"Yes",Table_Question_Sets[[#This Row],[Property]]&lt;&gt;"",Table_Question_Sets[[#This Row],[Summary Label]]&lt;&gt;""),""""&amp;Table_Question_Sets[[#This Row],[Key]]&amp;""": """&amp;Table_Question_Sets[[#This Row],[Summary Label]]&amp;"""","")</f>
        <v/>
      </c>
      <c r="BB64" s="15">
        <f ca="1">IF(Table_Question_Sets[[#This Row],[Header]]="Yes","",_xlfn.NUMBERVALUE(INDIRECT(SUBSTITUTE(ADDRESS(1,COLUMN(),4),"1","")&amp;ROW()-1))+IF(Table_Question_Sets[[#This Row],[Property]]&lt;&gt;"",1,0))</f>
        <v>10</v>
      </c>
      <c r="BC64" s="15">
        <f ca="1">IF(Table_Question_Sets[[#This Row],[Header]]="Yes","",_xlfn.NUMBERVALUE(INDIRECT(SUBSTITUTE(ADDRESS(1,COLUMN(),4),"1","")&amp;ROW()+1))+IF(Table_Question_Sets[[#This Row],[Property]]&lt;&gt;"",1,0))</f>
        <v>2</v>
      </c>
      <c r="BD64" s="15" t="str">
        <f t="array" aca="1" ref="BD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64"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4"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4"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H6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I64" s="7"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J6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6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4" s="7" t="str">
        <f>IF(AND(Table_Question_Sets[[#This Row],[Header]]="",Table_Question_Sets[[#This Row],[Property]]&lt;&gt;"",Table_Question_Sets[[#This Row],[Field Type]]&lt;&gt;""),
""""&amp;Table_Question_Sets[[#This Row],[Key]]&amp;"""","")</f>
        <v>"postalState"</v>
      </c>
      <c r="BM6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N64" s="7" t="str">
        <f>IF(AND(Table_Question_Sets[[#This Row],[Header]]&lt;&gt;"Yes",Table_Question_Sets[[#This Row],[Property]]&lt;&gt;"",Table_Question_Sets[[#This Row],[Workflow Role]]&lt;&gt;""),
""""&amp;Table_Question_Sets[[#This Row],[Workflow Role]]&amp;""":"""&amp;Table_Question_Sets[[#This Row],[Key]]&amp;"""","")</f>
        <v/>
      </c>
      <c r="BO64" s="7" t="str">
        <f>IF(AND(Table_Question_Sets[[#This Row],[Header]]&lt;&gt;"Yes",Table_Question_Sets[[#This Row],[Property]]&lt;&gt;"",Table_Question_Sets[[#This Row],[Private]]="Yes"),
""""&amp;Table_Question_Sets[[#This Row],[Key]]&amp;"""","")</f>
        <v/>
      </c>
      <c r="BP64" s="7">
        <f ca="1">IF(Table_Question_Sets[[#This Row],[Header]]="Yes","",_xlfn.NUMBERVALUE(INDIRECT(SUBSTITUTE(ADDRESS(1,COLUMN(),4),"1","")&amp;ROW()+1))+IF(OR(Table_Question_Sets[[#This Row],[Value]]&lt;&gt;"",AND(Table_Question_Sets[[#This Row],[Data Type]]="Repeating",Table_Question_Sets[[#This Row],[Calculation Repeating]]&lt;&gt;"")),1,0))</f>
        <v>0</v>
      </c>
      <c r="BQ64" s="7" t="str">
        <f ca="1" xml:space="preserve">
IF(Table_Question_Sets[[#This Row],[Data Type]]="Repeating",
OFFSET(Table_Repeating_Question_Sets[[#Headers],[Property]],MATCH(Table_Question_Sets[[#This Row],[Property]],Table_Repeating_Question_Sets[Property],0),MATCH("Calculation",Table_Repeating_Question_Sets[#Headers],0)-1,1,1),
"")</f>
        <v/>
      </c>
      <c r="BR6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4" s="7" t="str">
        <f ca="1">IF(ISNUMBER(Table_Question_Sets[[#This Row],[Config Use Row]]),INDEX(Table_Question_Sets[Config Rollup],Table_Question_Sets[[#This Row],[Config Use Row]]),"")</f>
        <v/>
      </c>
      <c r="BU64" s="7" t="str">
        <f ca="1">IF(ISNUMBER(Table_Question_Sets[[#This Row],[Config Use Row]]),INDEX(Table_Question_Sets[Config Keys Nested Rollup],Table_Question_Sets[[#This Row],[Config Use Row]]),"")</f>
        <v/>
      </c>
      <c r="BV64" s="7" t="str">
        <f ca="1">IF(ISNUMBER(Table_Question_Sets[[#This Row],[Config Use Row]]),INDEX(Table_Question_Sets[Calculation Rollup],Table_Question_Sets[[#This Row],[Config Use Row]]),"")</f>
        <v/>
      </c>
    </row>
    <row r="65" spans="2:74" s="12" customFormat="1" ht="21" customHeight="1">
      <c r="B65" s="7" t="s">
        <v>219</v>
      </c>
      <c r="C65" s="84"/>
      <c r="D65" s="7" t="str">
        <f ca="1">IF(Table_Question_Sets[[#This Row],[Header]]="Yes","",
IF(INDIRECT(SUBSTITUTE(ADDRESS(1,COLUMN(),4),"1","")&amp;ROW()-1)="",
INDIRECT(SUBSTITUTE(ADDRESS(1,COLUMN(Table_Question_Sets[[#This Row],[Property]]),4),"1","")&amp;ROW()-1),
INDIRECT(SUBSTITUTE(ADDRESS(1,COLUMN(),4),"1","")&amp;ROW()-1)))</f>
        <v>Personal</v>
      </c>
      <c r="E6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65" s="7" t="str">
        <f>IF(Table_Question_Sets[[#This Row],[Header]]="Yes","",IF(Table_Question_Sets[[#This Row],[Property]]&lt;&gt;"",SUBSTITUTE(Table_Question_Sets[[#This Row],[Property]]," ",""),""))</f>
        <v>PostalPostcode</v>
      </c>
      <c r="G65" s="50"/>
      <c r="H65" s="7" t="s">
        <v>212</v>
      </c>
      <c r="I65" s="7" t="s">
        <v>50</v>
      </c>
      <c r="J65" s="7"/>
      <c r="K65" s="36"/>
      <c r="L65" s="44"/>
      <c r="M65" s="44"/>
      <c r="N65" s="15"/>
      <c r="O65" s="15">
        <v>6</v>
      </c>
      <c r="P65" s="15">
        <v>3</v>
      </c>
      <c r="Q65" s="15">
        <v>2</v>
      </c>
      <c r="R65" s="15"/>
      <c r="S65" s="15"/>
      <c r="T65" s="8" t="s">
        <v>212</v>
      </c>
      <c r="U65" s="8"/>
      <c r="V65" s="7"/>
      <c r="W65" s="7"/>
      <c r="X65" s="7"/>
      <c r="Y65" s="7"/>
      <c r="Z65" s="7"/>
      <c r="AA65" s="7"/>
      <c r="AB65" s="7"/>
      <c r="AC65" s="7"/>
      <c r="AD65" s="7"/>
      <c r="AE65" s="7"/>
      <c r="AF65" s="7"/>
      <c r="AG65" s="7"/>
      <c r="AH65" s="44"/>
      <c r="AI65" s="44"/>
      <c r="AJ65" s="44"/>
      <c r="AK65" s="44"/>
      <c r="AL65" s="7"/>
      <c r="AM65"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5" s="84"/>
      <c r="AO6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5" s="7"/>
      <c r="AR65" s="15"/>
      <c r="AS65" s="7"/>
      <c r="AT65" s="7"/>
      <c r="AU65" s="7"/>
      <c r="AV65" s="7"/>
      <c r="AW65" s="7"/>
      <c r="AX65" s="7"/>
      <c r="AY65"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5" s="15" t="str">
        <f>IF(OR(Table_Question_Sets[[#This Row],[Header]]="Yes",Table_Question_Sets[[#This Row],[Text]]=""),"",IF(OR(Table_Question_Sets[[#This Row],[Text]]="true",Table_Question_Sets[[#This Row],[Text]]="false",ISNUMBER(Table_Question_Sets[[#This Row],[Text]])),Table_Question_Sets[[#This Row],[Text]],""""&amp;Table_Question_Sets[[#This Row],[Text]]&amp;""""))</f>
        <v/>
      </c>
      <c r="BA65" s="15" t="str">
        <f>IF(AND(Table_Question_Sets[[#This Row],[Header]]&lt;&gt;"Yes",Table_Question_Sets[[#This Row],[Property]]&lt;&gt;"",Table_Question_Sets[[#This Row],[Summary Label]]&lt;&gt;""),""""&amp;Table_Question_Sets[[#This Row],[Key]]&amp;""": """&amp;Table_Question_Sets[[#This Row],[Summary Label]]&amp;"""","")</f>
        <v/>
      </c>
      <c r="BB65" s="15">
        <f ca="1">IF(Table_Question_Sets[[#This Row],[Header]]="Yes","",_xlfn.NUMBERVALUE(INDIRECT(SUBSTITUTE(ADDRESS(1,COLUMN(),4),"1","")&amp;ROW()-1))+IF(Table_Question_Sets[[#This Row],[Property]]&lt;&gt;"",1,0))</f>
        <v>11</v>
      </c>
      <c r="BC65" s="15">
        <f ca="1">IF(Table_Question_Sets[[#This Row],[Header]]="Yes","",_xlfn.NUMBERVALUE(INDIRECT(SUBSTITUTE(ADDRESS(1,COLUMN(),4),"1","")&amp;ROW()+1))+IF(Table_Question_Sets[[#This Row],[Property]]&lt;&gt;"",1,0))</f>
        <v>1</v>
      </c>
      <c r="BD65" s="15" t="str">
        <f t="array" aca="1" ref="BD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5"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F65"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5"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65"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I65" s="7"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J6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K6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5" s="7" t="str">
        <f>IF(AND(Table_Question_Sets[[#This Row],[Header]]="",Table_Question_Sets[[#This Row],[Property]]&lt;&gt;"",Table_Question_Sets[[#This Row],[Field Type]]&lt;&gt;""),
""""&amp;Table_Question_Sets[[#This Row],[Key]]&amp;"""","")</f>
        <v>"postalPostcode"</v>
      </c>
      <c r="BM6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N65" s="7" t="str">
        <f>IF(AND(Table_Question_Sets[[#This Row],[Header]]&lt;&gt;"Yes",Table_Question_Sets[[#This Row],[Property]]&lt;&gt;"",Table_Question_Sets[[#This Row],[Workflow Role]]&lt;&gt;""),
""""&amp;Table_Question_Sets[[#This Row],[Workflow Role]]&amp;""":"""&amp;Table_Question_Sets[[#This Row],[Key]]&amp;"""","")</f>
        <v/>
      </c>
      <c r="BO65" s="7" t="str">
        <f>IF(AND(Table_Question_Sets[[#This Row],[Header]]&lt;&gt;"Yes",Table_Question_Sets[[#This Row],[Property]]&lt;&gt;"",Table_Question_Sets[[#This Row],[Private]]="Yes"),
""""&amp;Table_Question_Sets[[#This Row],[Key]]&amp;"""","")</f>
        <v/>
      </c>
      <c r="BP65" s="7">
        <f ca="1">IF(Table_Question_Sets[[#This Row],[Header]]="Yes","",_xlfn.NUMBERVALUE(INDIRECT(SUBSTITUTE(ADDRESS(1,COLUMN(),4),"1","")&amp;ROW()+1))+IF(OR(Table_Question_Sets[[#This Row],[Value]]&lt;&gt;"",AND(Table_Question_Sets[[#This Row],[Data Type]]="Repeating",Table_Question_Sets[[#This Row],[Calculation Repeating]]&lt;&gt;"")),1,0))</f>
        <v>0</v>
      </c>
      <c r="BQ65" s="7" t="str">
        <f ca="1" xml:space="preserve">
IF(Table_Question_Sets[[#This Row],[Data Type]]="Repeating",
OFFSET(Table_Repeating_Question_Sets[[#Headers],[Property]],MATCH(Table_Question_Sets[[#This Row],[Property]],Table_Repeating_Question_Sets[Property],0),MATCH("Calculation",Table_Repeating_Question_Sets[#Headers],0)-1,1,1),
"")</f>
        <v/>
      </c>
      <c r="BR6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5" s="7" t="str">
        <f ca="1">IF(ISNUMBER(Table_Question_Sets[[#This Row],[Config Use Row]]),INDEX(Table_Question_Sets[Config Rollup],Table_Question_Sets[[#This Row],[Config Use Row]]),"")</f>
        <v/>
      </c>
      <c r="BU65" s="7" t="str">
        <f ca="1">IF(ISNUMBER(Table_Question_Sets[[#This Row],[Config Use Row]]),INDEX(Table_Question_Sets[Config Keys Nested Rollup],Table_Question_Sets[[#This Row],[Config Use Row]]),"")</f>
        <v/>
      </c>
      <c r="BV65" s="7" t="str">
        <f ca="1">IF(ISNUMBER(Table_Question_Sets[[#This Row],[Config Use Row]]),INDEX(Table_Question_Sets[Calculation Rollup],Table_Question_Sets[[#This Row],[Config Use Row]]),"")</f>
        <v/>
      </c>
    </row>
    <row r="66" spans="2:74" ht="29.4" thickBot="1">
      <c r="B66" s="3" t="s">
        <v>220</v>
      </c>
      <c r="C66" s="3" t="s">
        <v>75</v>
      </c>
      <c r="D66" s="3" t="str">
        <f ca="1">IF(Table_Question_Sets[[#This Row],[Header]]="Yes","",
IF(INDIRECT(SUBSTITUTE(ADDRESS(1,COLUMN(),4),"1","")&amp;ROW()-1)="",
INDIRECT(SUBSTITUTE(ADDRESS(1,COLUMN(Table_Question_Sets[[#This Row],[Property]]),4),"1","")&amp;ROW()-1),
INDIRECT(SUBSTITUTE(ADDRESS(1,COLUMN(),4),"1","")&amp;ROW()-1)))</f>
        <v/>
      </c>
      <c r="E6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66" s="3" t="str">
        <f>IF(Table_Question_Sets[[#This Row],[Header]]="Yes","",IF(Table_Question_Sets[[#This Row],[Property]]&lt;&gt;"",SUBSTITUTE(Table_Question_Sets[[#This Row],[Property]]," ",""),""))</f>
        <v/>
      </c>
      <c r="G66" s="33"/>
      <c r="H66" s="3"/>
      <c r="I66" s="3"/>
      <c r="J66" s="3"/>
      <c r="K66" s="33"/>
      <c r="L66" s="43"/>
      <c r="M66" s="43"/>
      <c r="N66" s="18"/>
      <c r="O66" s="18"/>
      <c r="P66" s="18"/>
      <c r="Q66" s="18"/>
      <c r="R66" s="18"/>
      <c r="S66" s="18"/>
      <c r="T66" s="3"/>
      <c r="U66" s="3"/>
      <c r="V66" s="3"/>
      <c r="W66" s="3"/>
      <c r="X66" s="3"/>
      <c r="Y66" s="3"/>
      <c r="Z66" s="3"/>
      <c r="AA66" s="3"/>
      <c r="AB66" s="3"/>
      <c r="AC66" s="3"/>
      <c r="AD66" s="3"/>
      <c r="AE66" s="3"/>
      <c r="AF66" s="3"/>
      <c r="AG66" s="3"/>
      <c r="AH66" s="43"/>
      <c r="AI66" s="43"/>
      <c r="AJ66" s="43"/>
      <c r="AK66" s="43"/>
      <c r="AL66" s="3"/>
      <c r="AM66"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6" s="28"/>
      <c r="AO6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6" s="3"/>
      <c r="AR66" s="18"/>
      <c r="AS66" s="3"/>
      <c r="AT66" s="3"/>
      <c r="AU66" s="3"/>
      <c r="AV66" s="3"/>
      <c r="AW66" s="3"/>
      <c r="AX66" s="3"/>
      <c r="AY66"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6" s="18" t="str">
        <f>IF(OR(Table_Question_Sets[[#This Row],[Header]]="Yes",Table_Question_Sets[[#This Row],[Text]]=""),"",IF(OR(Table_Question_Sets[[#This Row],[Text]]="true",Table_Question_Sets[[#This Row],[Text]]="false",ISNUMBER(Table_Question_Sets[[#This Row],[Text]])),Table_Question_Sets[[#This Row],[Text]],""""&amp;Table_Question_Sets[[#This Row],[Text]]&amp;""""))</f>
        <v/>
      </c>
      <c r="BA66" s="18" t="str">
        <f>IF(AND(Table_Question_Sets[[#This Row],[Header]]&lt;&gt;"Yes",Table_Question_Sets[[#This Row],[Property]]&lt;&gt;"",Table_Question_Sets[[#This Row],[Summary Label]]&lt;&gt;""),""""&amp;Table_Question_Sets[[#This Row],[Key]]&amp;""": """&amp;Table_Question_Sets[[#This Row],[Summary Label]]&amp;"""","")</f>
        <v/>
      </c>
      <c r="BB66" s="18" t="str">
        <f ca="1">IF(Table_Question_Sets[[#This Row],[Header]]="Yes","",_xlfn.NUMBERVALUE(INDIRECT(SUBSTITUTE(ADDRESS(1,COLUMN(),4),"1","")&amp;ROW()-1))+IF(Table_Question_Sets[[#This Row],[Property]]&lt;&gt;"",1,0))</f>
        <v/>
      </c>
      <c r="BC66" s="18" t="str">
        <f ca="1">IF(Table_Question_Sets[[#This Row],[Header]]="Yes","",_xlfn.NUMBERVALUE(INDIRECT(SUBSTITUTE(ADDRESS(1,COLUMN(),4),"1","")&amp;ROW()+1))+IF(Table_Question_Sets[[#This Row],[Property]]&lt;&gt;"",1,0))</f>
        <v/>
      </c>
      <c r="BD66" s="18" t="str">
        <f t="array" aca="1" ref="BD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6"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6" s="3" t="str">
        <f xml:space="preserve">
IF(Table_Question_Sets[[#This Row],[Row]]="Yes","]},{""className"": ""row"",""fieldGroup"": [","")&amp;
Table_Question_Sets[[#This Row],[Config Field]]</f>
        <v/>
      </c>
      <c r="BJ66"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6" s="3" t="str">
        <f>IF(AND(Table_Question_Sets[[#This Row],[Header]]="",Table_Question_Sets[[#This Row],[Property]]&lt;&gt;"",Table_Question_Sets[[#This Row],[Field Type]]&lt;&gt;""),
""""&amp;Table_Question_Sets[[#This Row],[Key]]&amp;"""","")</f>
        <v/>
      </c>
      <c r="BM6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N66" s="3" t="str">
        <f>IF(AND(Table_Question_Sets[[#This Row],[Header]]&lt;&gt;"Yes",Table_Question_Sets[[#This Row],[Property]]&lt;&gt;"",Table_Question_Sets[[#This Row],[Workflow Role]]&lt;&gt;""),
""""&amp;Table_Question_Sets[[#This Row],[Workflow Role]]&amp;""":"""&amp;Table_Question_Sets[[#This Row],[Key]]&amp;"""","")</f>
        <v/>
      </c>
      <c r="BO66" s="3" t="str">
        <f>IF(AND(Table_Question_Sets[[#This Row],[Header]]&lt;&gt;"Yes",Table_Question_Sets[[#This Row],[Property]]&lt;&gt;"",Table_Question_Sets[[#This Row],[Private]]="Yes"),
""""&amp;Table_Question_Sets[[#This Row],[Key]]&amp;"""","")</f>
        <v/>
      </c>
      <c r="BP66" s="3" t="str">
        <f ca="1">IF(Table_Question_Sets[[#This Row],[Header]]="Yes","",_xlfn.NUMBERVALUE(INDIRECT(SUBSTITUTE(ADDRESS(1,COLUMN(),4),"1","")&amp;ROW()+1))+IF(OR(Table_Question_Sets[[#This Row],[Value]]&lt;&gt;"",AND(Table_Question_Sets[[#This Row],[Data Type]]="Repeating",Table_Question_Sets[[#This Row],[Calculation Repeating]]&lt;&gt;"")),1,0))</f>
        <v/>
      </c>
      <c r="BQ66" s="3" t="str">
        <f ca="1" xml:space="preserve">
IF(Table_Question_Sets[[#This Row],[Data Type]]="Repeating",
OFFSET(Table_Repeating_Question_Sets[[#Headers],[Property]],MATCH(Table_Question_Sets[[#This Row],[Property]],Table_Repeating_Question_Sets[Property],0),MATCH("Calculation",Table_Repeating_Question_Sets[#Headers],0)-1,1,1),
"")</f>
        <v/>
      </c>
      <c r="BR6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T66" s="3" t="str">
        <f ca="1">IF(ISNUMBER(Table_Question_Sets[[#This Row],[Config Use Row]]),INDEX(Table_Question_Sets[Config Rollup],Table_Question_Sets[[#This Row],[Config Use Row]]),"")</f>
        <v/>
      </c>
      <c r="BU66" s="3" t="str">
        <f ca="1">IF(ISNUMBER(Table_Question_Sets[[#This Row],[Config Use Row]]),INDEX(Table_Question_Sets[Config Keys Nested Rollup],Table_Question_Sets[[#This Row],[Config Use Row]]),"")</f>
        <v/>
      </c>
      <c r="BV66" s="3" t="str">
        <f ca="1">IF(ISNUMBER(Table_Question_Sets[[#This Row],[Config Use Row]]),INDEX(Table_Question_Sets[Calculation Rollup],Table_Question_Sets[[#This Row],[Config Use Row]]),"")</f>
        <v/>
      </c>
    </row>
    <row r="67" spans="2:74" s="12" customFormat="1" ht="21" hidden="1" customHeight="1">
      <c r="B67" s="7"/>
      <c r="C67" s="7"/>
      <c r="D67" s="7" t="str">
        <f ca="1">IF(Table_Question_Sets[[#This Row],[Header]]="Yes","",
IF(INDIRECT(SUBSTITUTE(ADDRESS(1,COLUMN(),4),"1","")&amp;ROW()-1)="",
INDIRECT(SUBSTITUTE(ADDRESS(1,COLUMN(Table_Question_Sets[[#This Row],[Property]]),4),"1","")&amp;ROW()-1),
INDIRECT(SUBSTITUTE(ADDRESS(1,COLUMN(),4),"1","")&amp;ROW()-1)))</f>
        <v>Disclosure</v>
      </c>
      <c r="E6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7" s="7" t="str">
        <f>IF(Table_Question_Sets[[#This Row],[Header]]="Yes","",IF(Table_Question_Sets[[#This Row],[Property]]&lt;&gt;"",SUBSTITUTE(Table_Question_Sets[[#This Row],[Property]]," ",""),""))</f>
        <v/>
      </c>
      <c r="G67" s="50"/>
      <c r="H67" s="7"/>
      <c r="I67" s="7"/>
      <c r="J67" s="7"/>
      <c r="K67" s="34"/>
      <c r="L67" s="44"/>
      <c r="M67" s="44"/>
      <c r="N67" s="15"/>
      <c r="O67" s="15"/>
      <c r="P67" s="15"/>
      <c r="Q67" s="15"/>
      <c r="R67" s="15"/>
      <c r="S67" s="15"/>
      <c r="T67" s="7"/>
      <c r="U67" s="7"/>
      <c r="V67" s="7"/>
      <c r="W67" s="7"/>
      <c r="X67" s="7"/>
      <c r="Y67" s="7"/>
      <c r="Z67" s="7"/>
      <c r="AA67" s="7"/>
      <c r="AB67" s="7"/>
      <c r="AC67" s="7"/>
      <c r="AD67" s="7"/>
      <c r="AE67" s="7"/>
      <c r="AF67" s="7"/>
      <c r="AG67" s="7"/>
      <c r="AH67" s="44"/>
      <c r="AI67" s="44"/>
      <c r="AJ67" s="44"/>
      <c r="AK67" s="44"/>
      <c r="AL67" s="7"/>
      <c r="AM6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7" s="84"/>
      <c r="AO6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7" s="7"/>
      <c r="AR67" s="15"/>
      <c r="AS67" s="7"/>
      <c r="AT67" s="7"/>
      <c r="AU67" s="7"/>
      <c r="AV67" s="7"/>
      <c r="AW67" s="7"/>
      <c r="AX67" s="7"/>
      <c r="AY6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7" s="15" t="str">
        <f>IF(OR(Table_Question_Sets[[#This Row],[Header]]="Yes",Table_Question_Sets[[#This Row],[Text]]=""),"",IF(OR(Table_Question_Sets[[#This Row],[Text]]="true",Table_Question_Sets[[#This Row],[Text]]="false",ISNUMBER(Table_Question_Sets[[#This Row],[Text]])),Table_Question_Sets[[#This Row],[Text]],""""&amp;Table_Question_Sets[[#This Row],[Text]]&amp;""""))</f>
        <v/>
      </c>
      <c r="BA67" s="15" t="str">
        <f>IF(AND(Table_Question_Sets[[#This Row],[Header]]&lt;&gt;"Yes",Table_Question_Sets[[#This Row],[Property]]&lt;&gt;"",Table_Question_Sets[[#This Row],[Summary Label]]&lt;&gt;""),""""&amp;Table_Question_Sets[[#This Row],[Key]]&amp;""": """&amp;Table_Question_Sets[[#This Row],[Summary Label]]&amp;"""","")</f>
        <v/>
      </c>
      <c r="BB67" s="15">
        <f ca="1">IF(Table_Question_Sets[[#This Row],[Header]]="Yes","",_xlfn.NUMBERVALUE(INDIRECT(SUBSTITUTE(ADDRESS(1,COLUMN(),4),"1","")&amp;ROW()-1))+IF(Table_Question_Sets[[#This Row],[Property]]&lt;&gt;"",1,0))</f>
        <v>0</v>
      </c>
      <c r="BC67" s="15">
        <f ca="1">IF(Table_Question_Sets[[#This Row],[Header]]="Yes","",_xlfn.NUMBERVALUE(INDIRECT(SUBSTITUTE(ADDRESS(1,COLUMN(),4),"1","")&amp;ROW()+1))+IF(Table_Question_Sets[[#This Row],[Property]]&lt;&gt;"",1,0))</f>
        <v>6</v>
      </c>
      <c r="BD67" s="15" t="str">
        <f t="array" aca="1" ref="BD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7"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7"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7" s="15"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7"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7" s="7" t="str">
        <f xml:space="preserve">
IF(Table_Question_Sets[[#This Row],[Row]]="Yes","]},{""className"": ""row"",""fieldGroup"": [","")&amp;
Table_Question_Sets[[#This Row],[Config Field]]</f>
        <v/>
      </c>
      <c r="BJ6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7" s="7" t="str">
        <f>IF(AND(Table_Question_Sets[[#This Row],[Header]]="",Table_Question_Sets[[#This Row],[Property]]&lt;&gt;"",Table_Question_Sets[[#This Row],[Field Type]]&lt;&gt;""),
""""&amp;Table_Question_Sets[[#This Row],[Key]]&amp;"""","")</f>
        <v/>
      </c>
      <c r="BM6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67" s="7" t="str">
        <f>IF(AND(Table_Question_Sets[[#This Row],[Header]]&lt;&gt;"Yes",Table_Question_Sets[[#This Row],[Property]]&lt;&gt;"",Table_Question_Sets[[#This Row],[Workflow Role]]&lt;&gt;""),
""""&amp;Table_Question_Sets[[#This Row],[Workflow Role]]&amp;""":"""&amp;Table_Question_Sets[[#This Row],[Key]]&amp;"""","")</f>
        <v/>
      </c>
      <c r="BO67" s="7" t="str">
        <f>IF(AND(Table_Question_Sets[[#This Row],[Header]]&lt;&gt;"Yes",Table_Question_Sets[[#This Row],[Property]]&lt;&gt;"",Table_Question_Sets[[#This Row],[Private]]="Yes"),
""""&amp;Table_Question_Sets[[#This Row],[Key]]&amp;"""","")</f>
        <v/>
      </c>
      <c r="BP67" s="7">
        <f ca="1">IF(Table_Question_Sets[[#This Row],[Header]]="Yes","",_xlfn.NUMBERVALUE(INDIRECT(SUBSTITUTE(ADDRESS(1,COLUMN(),4),"1","")&amp;ROW()+1))+IF(OR(Table_Question_Sets[[#This Row],[Value]]&lt;&gt;"",AND(Table_Question_Sets[[#This Row],[Data Type]]="Repeating",Table_Question_Sets[[#This Row],[Calculation Repeating]]&lt;&gt;"")),1,0))</f>
        <v>0</v>
      </c>
      <c r="BQ67" s="7" t="str">
        <f ca="1" xml:space="preserve">
IF(Table_Question_Sets[[#This Row],[Data Type]]="Repeating",
OFFSET(Table_Repeating_Question_Sets[[#Headers],[Property]],MATCH(Table_Question_Sets[[#This Row],[Property]],Table_Repeating_Question_Sets[Property],0),MATCH("Calculation",Table_Repeating_Question_Sets[#Headers],0)-1,1,1),
"")</f>
        <v/>
      </c>
      <c r="BR6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67" s="7" t="str">
        <f ca="1">IF(ISNUMBER(Table_Question_Sets[[#This Row],[Config Use Row]]),INDEX(Table_Question_Sets[Config Rollup],Table_Question_Sets[[#This Row],[Config Use Row]]),"")</f>
        <v/>
      </c>
      <c r="BU67" s="7" t="str">
        <f ca="1">IF(ISNUMBER(Table_Question_Sets[[#This Row],[Config Use Row]]),INDEX(Table_Question_Sets[Config Keys Nested Rollup],Table_Question_Sets[[#This Row],[Config Use Row]]),"")</f>
        <v/>
      </c>
      <c r="BV67" s="7" t="str">
        <f ca="1">IF(ISNUMBER(Table_Question_Sets[[#This Row],[Config Use Row]]),INDEX(Table_Question_Sets[Calculation Rollup],Table_Question_Sets[[#This Row],[Config Use Row]]),"")</f>
        <v/>
      </c>
    </row>
    <row r="68" spans="2:74" s="12" customFormat="1" ht="21" customHeight="1">
      <c r="B68" s="7" t="s">
        <v>221</v>
      </c>
      <c r="C68" s="7"/>
      <c r="D68" s="7" t="str">
        <f ca="1">IF(Table_Question_Sets[[#This Row],[Header]]="Yes","",
IF(INDIRECT(SUBSTITUTE(ADDRESS(1,COLUMN(),4),"1","")&amp;ROW()-1)="",
INDIRECT(SUBSTITUTE(ADDRESS(1,COLUMN(Table_Question_Sets[[#This Row],[Property]]),4),"1","")&amp;ROW()-1),
INDIRECT(SUBSTITUTE(ADDRESS(1,COLUMN(),4),"1","")&amp;ROW()-1)))</f>
        <v>Disclosure</v>
      </c>
      <c r="E6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68" s="7" t="str">
        <f>IF(Table_Question_Sets[[#This Row],[Header]]="Yes","",IF(Table_Question_Sets[[#This Row],[Property]]&lt;&gt;"",SUBSTITUTE(Table_Question_Sets[[#This Row],[Property]]," ",""),""))</f>
        <v>DisclosureHeading</v>
      </c>
      <c r="G68" s="50"/>
      <c r="H68" s="7" t="s">
        <v>83</v>
      </c>
      <c r="I68" s="7" t="s">
        <v>83</v>
      </c>
      <c r="J68" s="7"/>
      <c r="K68" s="34"/>
      <c r="L68" s="44"/>
      <c r="M68" s="44"/>
      <c r="N68" s="34"/>
      <c r="O68" s="34" t="s">
        <v>102</v>
      </c>
      <c r="P68" s="34"/>
      <c r="Q68" s="34"/>
      <c r="R68" s="34"/>
      <c r="S68" s="34"/>
      <c r="T68" s="7"/>
      <c r="U68" s="7"/>
      <c r="V68" s="7"/>
      <c r="W68" s="7"/>
      <c r="X68" s="7" t="s">
        <v>222</v>
      </c>
      <c r="Y68" s="7"/>
      <c r="Z68" s="7"/>
      <c r="AA68" s="7"/>
      <c r="AB68" s="7"/>
      <c r="AC68" s="7"/>
      <c r="AD68" s="7"/>
      <c r="AE68" s="7"/>
      <c r="AF68" s="7"/>
      <c r="AG68" s="7"/>
      <c r="AH68" s="44"/>
      <c r="AI68" s="44"/>
      <c r="AJ68" s="44"/>
      <c r="AK68" s="44"/>
      <c r="AL68" s="7"/>
      <c r="AM68"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8" s="84"/>
      <c r="AO6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8" s="7"/>
      <c r="AR68" s="15"/>
      <c r="AS68" s="7"/>
      <c r="AT68" s="7"/>
      <c r="AU68" s="7"/>
      <c r="AV68" s="7"/>
      <c r="AW68" s="7"/>
      <c r="AX68" s="7"/>
      <c r="AY6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8" s="15" t="str">
        <f>IF(OR(Table_Question_Sets[[#This Row],[Header]]="Yes",Table_Question_Sets[[#This Row],[Text]]=""),"",IF(OR(Table_Question_Sets[[#This Row],[Text]]="true",Table_Question_Sets[[#This Row],[Text]]="false",ISNUMBER(Table_Question_Sets[[#This Row],[Text]])),Table_Question_Sets[[#This Row],[Text]],""""&amp;Table_Question_Sets[[#This Row],[Text]]&amp;""""))</f>
        <v/>
      </c>
      <c r="BA68" s="15" t="str">
        <f>IF(AND(Table_Question_Sets[[#This Row],[Header]]&lt;&gt;"Yes",Table_Question_Sets[[#This Row],[Property]]&lt;&gt;"",Table_Question_Sets[[#This Row],[Summary Label]]&lt;&gt;""),""""&amp;Table_Question_Sets[[#This Row],[Key]]&amp;""": """&amp;Table_Question_Sets[[#This Row],[Summary Label]]&amp;"""","")</f>
        <v/>
      </c>
      <c r="BB68" s="15">
        <f ca="1">IF(Table_Question_Sets[[#This Row],[Header]]="Yes","",_xlfn.NUMBERVALUE(INDIRECT(SUBSTITUTE(ADDRESS(1,COLUMN(),4),"1","")&amp;ROW()-1))+IF(Table_Question_Sets[[#This Row],[Property]]&lt;&gt;"",1,0))</f>
        <v>1</v>
      </c>
      <c r="BC68" s="15">
        <f ca="1">IF(Table_Question_Sets[[#This Row],[Header]]="Yes","",_xlfn.NUMBERVALUE(INDIRECT(SUBSTITUTE(ADDRESS(1,COLUMN(),4),"1","")&amp;ROW()+1))+IF(Table_Question_Sets[[#This Row],[Property]]&lt;&gt;"",1,0))</f>
        <v>6</v>
      </c>
      <c r="BD68" s="15" t="str">
        <f t="array" aca="1" ref="BD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8"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8"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8"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H6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I68" s="7"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J6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8" s="7" t="str">
        <f>IF(AND(Table_Question_Sets[[#This Row],[Header]]="",Table_Question_Sets[[#This Row],[Property]]&lt;&gt;"",Table_Question_Sets[[#This Row],[Field Type]]&lt;&gt;""),
""""&amp;Table_Question_Sets[[#This Row],[Key]]&amp;"""","")</f>
        <v>"disclosureHeading"</v>
      </c>
      <c r="BM6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68" s="7" t="str">
        <f>IF(AND(Table_Question_Sets[[#This Row],[Header]]&lt;&gt;"Yes",Table_Question_Sets[[#This Row],[Property]]&lt;&gt;"",Table_Question_Sets[[#This Row],[Workflow Role]]&lt;&gt;""),
""""&amp;Table_Question_Sets[[#This Row],[Workflow Role]]&amp;""":"""&amp;Table_Question_Sets[[#This Row],[Key]]&amp;"""","")</f>
        <v/>
      </c>
      <c r="BO68" s="7" t="str">
        <f>IF(AND(Table_Question_Sets[[#This Row],[Header]]&lt;&gt;"Yes",Table_Question_Sets[[#This Row],[Property]]&lt;&gt;"",Table_Question_Sets[[#This Row],[Private]]="Yes"),
""""&amp;Table_Question_Sets[[#This Row],[Key]]&amp;"""","")</f>
        <v/>
      </c>
      <c r="BP68" s="7">
        <f ca="1">IF(Table_Question_Sets[[#This Row],[Header]]="Yes","",_xlfn.NUMBERVALUE(INDIRECT(SUBSTITUTE(ADDRESS(1,COLUMN(),4),"1","")&amp;ROW()+1))+IF(OR(Table_Question_Sets[[#This Row],[Value]]&lt;&gt;"",AND(Table_Question_Sets[[#This Row],[Data Type]]="Repeating",Table_Question_Sets[[#This Row],[Calculation Repeating]]&lt;&gt;"")),1,0))</f>
        <v>0</v>
      </c>
      <c r="BQ68" s="7" t="str">
        <f ca="1" xml:space="preserve">
IF(Table_Question_Sets[[#This Row],[Data Type]]="Repeating",
OFFSET(Table_Repeating_Question_Sets[[#Headers],[Property]],MATCH(Table_Question_Sets[[#This Row],[Property]],Table_Repeating_Question_Sets[Property],0),MATCH("Calculation",Table_Repeating_Question_Sets[#Headers],0)-1,1,1),
"")</f>
        <v/>
      </c>
      <c r="BR6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68" s="7" t="str">
        <f ca="1">IF(ISNUMBER(Table_Question_Sets[[#This Row],[Config Use Row]]),INDEX(Table_Question_Sets[Config Rollup],Table_Question_Sets[[#This Row],[Config Use Row]]),"")</f>
        <v/>
      </c>
      <c r="BU68" s="7" t="str">
        <f ca="1">IF(ISNUMBER(Table_Question_Sets[[#This Row],[Config Use Row]]),INDEX(Table_Question_Sets[Config Keys Nested Rollup],Table_Question_Sets[[#This Row],[Config Use Row]]),"")</f>
        <v/>
      </c>
      <c r="BV68" s="7" t="str">
        <f ca="1">IF(ISNUMBER(Table_Question_Sets[[#This Row],[Config Use Row]]),INDEX(Table_Question_Sets[Calculation Rollup],Table_Question_Sets[[#This Row],[Config Use Row]]),"")</f>
        <v/>
      </c>
    </row>
    <row r="69" spans="2:74" s="12" customFormat="1" ht="21" customHeight="1">
      <c r="B69" s="7" t="s">
        <v>223</v>
      </c>
      <c r="C69" s="84"/>
      <c r="D69" s="7" t="str">
        <f ca="1">IF(Table_Question_Sets[[#This Row],[Header]]="Yes","",
IF(INDIRECT(SUBSTITUTE(ADDRESS(1,COLUMN(),4),"1","")&amp;ROW()-1)="",
INDIRECT(SUBSTITUTE(ADDRESS(1,COLUMN(Table_Question_Sets[[#This Row],[Property]]),4),"1","")&amp;ROW()-1),
INDIRECT(SUBSTITUTE(ADDRESS(1,COLUMN(),4),"1","")&amp;ROW()-1)))</f>
        <v>Disclosure</v>
      </c>
      <c r="E6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69" s="7" t="str">
        <f>IF(Table_Question_Sets[[#This Row],[Header]]="Yes","",IF(Table_Question_Sets[[#This Row],[Property]]&lt;&gt;"",SUBSTITUTE(Table_Question_Sets[[#This Row],[Property]]," ",""),""))</f>
        <v>History</v>
      </c>
      <c r="G69" s="50"/>
      <c r="H69" s="7" t="s">
        <v>50</v>
      </c>
      <c r="I69" s="7" t="s">
        <v>224</v>
      </c>
      <c r="J69" s="7" t="s">
        <v>225</v>
      </c>
      <c r="K69" s="36" t="s">
        <v>75</v>
      </c>
      <c r="L69" s="44"/>
      <c r="M69" s="44"/>
      <c r="N69" s="15"/>
      <c r="O69" s="34" t="s">
        <v>102</v>
      </c>
      <c r="P69" s="34" t="s">
        <v>102</v>
      </c>
      <c r="Q69" s="34" t="s">
        <v>102</v>
      </c>
      <c r="R69" s="34" t="s">
        <v>102</v>
      </c>
      <c r="S69" s="15"/>
      <c r="T69" s="7"/>
      <c r="U69" s="7" t="s">
        <v>226</v>
      </c>
      <c r="V69" s="7"/>
      <c r="W69" s="7"/>
      <c r="X69" s="7"/>
      <c r="Y69" s="7" t="s">
        <v>223</v>
      </c>
      <c r="Z69" s="7"/>
      <c r="AA69" s="7"/>
      <c r="AB69" s="7"/>
      <c r="AC69" s="7"/>
      <c r="AD69" s="7"/>
      <c r="AE69" s="7"/>
      <c r="AF69" s="7"/>
      <c r="AG69" s="7"/>
      <c r="AH69" s="44"/>
      <c r="AI69" s="44"/>
      <c r="AJ69" s="44"/>
      <c r="AK69" s="44"/>
      <c r="AL69" s="7" t="s">
        <v>227</v>
      </c>
      <c r="AM69"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N69" s="84"/>
      <c r="AO6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9" s="7"/>
      <c r="AR69" s="15"/>
      <c r="AS69" s="7"/>
      <c r="AT69" s="7"/>
      <c r="AU69" s="7"/>
      <c r="AV69" s="7"/>
      <c r="AW69" s="7"/>
      <c r="AX69" s="7"/>
      <c r="AY6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69" s="15" t="str">
        <f>IF(OR(Table_Question_Sets[[#This Row],[Header]]="Yes",Table_Question_Sets[[#This Row],[Text]]=""),"",IF(OR(Table_Question_Sets[[#This Row],[Text]]="true",Table_Question_Sets[[#This Row],[Text]]="false",ISNUMBER(Table_Question_Sets[[#This Row],[Text]])),Table_Question_Sets[[#This Row],[Text]],""""&amp;Table_Question_Sets[[#This Row],[Text]]&amp;""""))</f>
        <v>"No"</v>
      </c>
      <c r="BA69" s="15" t="str">
        <f>IF(AND(Table_Question_Sets[[#This Row],[Header]]&lt;&gt;"Yes",Table_Question_Sets[[#This Row],[Property]]&lt;&gt;"",Table_Question_Sets[[#This Row],[Summary Label]]&lt;&gt;""),""""&amp;Table_Question_Sets[[#This Row],[Key]]&amp;""": """&amp;Table_Question_Sets[[#This Row],[Summary Label]]&amp;"""","")</f>
        <v/>
      </c>
      <c r="BB69" s="15">
        <f ca="1">IF(Table_Question_Sets[[#This Row],[Header]]="Yes","",_xlfn.NUMBERVALUE(INDIRECT(SUBSTITUTE(ADDRESS(1,COLUMN(),4),"1","")&amp;ROW()-1))+IF(Table_Question_Sets[[#This Row],[Property]]&lt;&gt;"",1,0))</f>
        <v>2</v>
      </c>
      <c r="BC69" s="15">
        <f ca="1">IF(Table_Question_Sets[[#This Row],[Header]]="Yes","",_xlfn.NUMBERVALUE(INDIRECT(SUBSTITUTE(ADDRESS(1,COLUMN(),4),"1","")&amp;ROW()+1))+IF(Table_Question_Sets[[#This Row],[Property]]&lt;&gt;"",1,0))</f>
        <v>5</v>
      </c>
      <c r="BD69" s="15" t="str">
        <f t="array" aca="1" ref="BD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69"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69"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9"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H6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I69" s="7" t="str">
        <f ca="1" xml:space="preserve">
IF(Table_Question_Sets[[#This Row],[Row]]="Yes","]},{""className"": ""row"",""fieldGroup"": [","")&amp;
Table_Question_Sets[[#This Row],[Config Field]]</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J6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9" s="7" t="str">
        <f>IF(AND(Table_Question_Sets[[#This Row],[Header]]="",Table_Question_Sets[[#This Row],[Property]]&lt;&gt;"",Table_Question_Sets[[#This Row],[Field Type]]&lt;&gt;""),
""""&amp;Table_Question_Sets[[#This Row],[Key]]&amp;"""","")</f>
        <v>"history"</v>
      </c>
      <c r="BM6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N69" s="7" t="str">
        <f>IF(AND(Table_Question_Sets[[#This Row],[Header]]&lt;&gt;"Yes",Table_Question_Sets[[#This Row],[Property]]&lt;&gt;"",Table_Question_Sets[[#This Row],[Workflow Role]]&lt;&gt;""),
""""&amp;Table_Question_Sets[[#This Row],[Workflow Role]]&amp;""":"""&amp;Table_Question_Sets[[#This Row],[Key]]&amp;"""","")</f>
        <v/>
      </c>
      <c r="BO69" s="7" t="str">
        <f>IF(AND(Table_Question_Sets[[#This Row],[Header]]&lt;&gt;"Yes",Table_Question_Sets[[#This Row],[Property]]&lt;&gt;"",Table_Question_Sets[[#This Row],[Private]]="Yes"),
""""&amp;Table_Question_Sets[[#This Row],[Key]]&amp;"""","")</f>
        <v/>
      </c>
      <c r="BP69" s="7">
        <f ca="1">IF(Table_Question_Sets[[#This Row],[Header]]="Yes","",_xlfn.NUMBERVALUE(INDIRECT(SUBSTITUTE(ADDRESS(1,COLUMN(),4),"1","")&amp;ROW()+1))+IF(OR(Table_Question_Sets[[#This Row],[Value]]&lt;&gt;"",AND(Table_Question_Sets[[#This Row],[Data Type]]="Repeating",Table_Question_Sets[[#This Row],[Calculation Repeating]]&lt;&gt;"")),1,0))</f>
        <v>0</v>
      </c>
      <c r="BQ69" s="7" t="str">
        <f ca="1" xml:space="preserve">
IF(Table_Question_Sets[[#This Row],[Data Type]]="Repeating",
OFFSET(Table_Repeating_Question_Sets[[#Headers],[Property]],MATCH(Table_Question_Sets[[#This Row],[Property]],Table_Repeating_Question_Sets[Property],0),MATCH("Calculation",Table_Repeating_Question_Sets[#Headers],0)-1,1,1),
"")</f>
        <v/>
      </c>
      <c r="BR6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S6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69" s="7" t="str">
        <f ca="1">IF(ISNUMBER(Table_Question_Sets[[#This Row],[Config Use Row]]),INDEX(Table_Question_Sets[Config Rollup],Table_Question_Sets[[#This Row],[Config Use Row]]),"")</f>
        <v/>
      </c>
      <c r="BU69" s="7" t="str">
        <f ca="1">IF(ISNUMBER(Table_Question_Sets[[#This Row],[Config Use Row]]),INDEX(Table_Question_Sets[Config Keys Nested Rollup],Table_Question_Sets[[#This Row],[Config Use Row]]),"")</f>
        <v/>
      </c>
      <c r="BV69" s="7" t="str">
        <f ca="1">IF(ISNUMBER(Table_Question_Sets[[#This Row],[Config Use Row]]),INDEX(Table_Question_Sets[Calculation Rollup],Table_Question_Sets[[#This Row],[Config Use Row]]),"")</f>
        <v/>
      </c>
    </row>
    <row r="70" spans="2:74" s="12" customFormat="1" ht="21" customHeight="1">
      <c r="B70" s="7" t="s">
        <v>228</v>
      </c>
      <c r="C70" s="84"/>
      <c r="D70" s="7" t="str">
        <f ca="1">IF(Table_Question_Sets[[#This Row],[Header]]="Yes","",
IF(INDIRECT(SUBSTITUTE(ADDRESS(1,COLUMN(),4),"1","")&amp;ROW()-1)="",
INDIRECT(SUBSTITUTE(ADDRESS(1,COLUMN(Table_Question_Sets[[#This Row],[Property]]),4),"1","")&amp;ROW()-1),
INDIRECT(SUBSTITUTE(ADDRESS(1,COLUMN(),4),"1","")&amp;ROW()-1)))</f>
        <v>Disclosure</v>
      </c>
      <c r="E7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70" s="7" t="str">
        <f>IF(Table_Question_Sets[[#This Row],[Header]]="Yes","",IF(Table_Question_Sets[[#This Row],[Property]]&lt;&gt;"",SUBSTITUTE(Table_Question_Sets[[#This Row],[Property]]," ",""),""))</f>
        <v>HistoryDetails</v>
      </c>
      <c r="G70" s="50"/>
      <c r="H70" s="7" t="s">
        <v>50</v>
      </c>
      <c r="I70" s="7" t="s">
        <v>126</v>
      </c>
      <c r="J70" s="7"/>
      <c r="K70" s="36" t="s">
        <v>75</v>
      </c>
      <c r="L70" s="44"/>
      <c r="M70" s="44"/>
      <c r="N70" s="15"/>
      <c r="O70" s="15"/>
      <c r="P70" s="15"/>
      <c r="Q70" s="15"/>
      <c r="R70" s="15"/>
      <c r="S70" s="15"/>
      <c r="T70" s="7"/>
      <c r="U70" s="8" t="s">
        <v>229</v>
      </c>
      <c r="V70" s="84" t="s">
        <v>230</v>
      </c>
      <c r="W70" s="7"/>
      <c r="X70" s="7"/>
      <c r="Y70" s="7"/>
      <c r="Z70" s="7"/>
      <c r="AA70" s="7"/>
      <c r="AB70" s="7"/>
      <c r="AC70" s="7"/>
      <c r="AD70" s="7"/>
      <c r="AE70" s="7"/>
      <c r="AF70" s="7"/>
      <c r="AG70" s="7"/>
      <c r="AH70" s="44"/>
      <c r="AI70" s="44"/>
      <c r="AJ70" s="44"/>
      <c r="AK70" s="44"/>
      <c r="AL70" s="7"/>
      <c r="AM70"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0" s="84"/>
      <c r="AO7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0" s="7"/>
      <c r="AR70" s="15"/>
      <c r="AS70" s="7"/>
      <c r="AT70" s="7"/>
      <c r="AU70" s="7"/>
      <c r="AV70" s="7"/>
      <c r="AW70" s="7"/>
      <c r="AX70" s="7"/>
      <c r="AY7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0" s="15" t="str">
        <f>IF(OR(Table_Question_Sets[[#This Row],[Header]]="Yes",Table_Question_Sets[[#This Row],[Text]]=""),"",IF(OR(Table_Question_Sets[[#This Row],[Text]]="true",Table_Question_Sets[[#This Row],[Text]]="false",ISNUMBER(Table_Question_Sets[[#This Row],[Text]])),Table_Question_Sets[[#This Row],[Text]],""""&amp;Table_Question_Sets[[#This Row],[Text]]&amp;""""))</f>
        <v/>
      </c>
      <c r="BA70" s="15" t="str">
        <f>IF(AND(Table_Question_Sets[[#This Row],[Header]]&lt;&gt;"Yes",Table_Question_Sets[[#This Row],[Property]]&lt;&gt;"",Table_Question_Sets[[#This Row],[Summary Label]]&lt;&gt;""),""""&amp;Table_Question_Sets[[#This Row],[Key]]&amp;""": """&amp;Table_Question_Sets[[#This Row],[Summary Label]]&amp;"""","")</f>
        <v/>
      </c>
      <c r="BB70" s="15">
        <f ca="1">IF(Table_Question_Sets[[#This Row],[Header]]="Yes","",_xlfn.NUMBERVALUE(INDIRECT(SUBSTITUTE(ADDRESS(1,COLUMN(),4),"1","")&amp;ROW()-1))+IF(Table_Question_Sets[[#This Row],[Property]]&lt;&gt;"",1,0))</f>
        <v>3</v>
      </c>
      <c r="BC70" s="15">
        <f ca="1">IF(Table_Question_Sets[[#This Row],[Header]]="Yes","",_xlfn.NUMBERVALUE(INDIRECT(SUBSTITUTE(ADDRESS(1,COLUMN(),4),"1","")&amp;ROW()+1))+IF(Table_Question_Sets[[#This Row],[Property]]&lt;&gt;"",1,0))</f>
        <v>4</v>
      </c>
      <c r="BD70" s="15" t="str">
        <f t="array" aca="1" ref="BD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0"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F70"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0"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H7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I70" s="7"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J7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7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0" s="7" t="str">
        <f>IF(AND(Table_Question_Sets[[#This Row],[Header]]="",Table_Question_Sets[[#This Row],[Property]]&lt;&gt;"",Table_Question_Sets[[#This Row],[Field Type]]&lt;&gt;""),
""""&amp;Table_Question_Sets[[#This Row],[Key]]&amp;"""","")</f>
        <v>"historyDetails"</v>
      </c>
      <c r="BM7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N70" s="7" t="str">
        <f>IF(AND(Table_Question_Sets[[#This Row],[Header]]&lt;&gt;"Yes",Table_Question_Sets[[#This Row],[Property]]&lt;&gt;"",Table_Question_Sets[[#This Row],[Workflow Role]]&lt;&gt;""),
""""&amp;Table_Question_Sets[[#This Row],[Workflow Role]]&amp;""":"""&amp;Table_Question_Sets[[#This Row],[Key]]&amp;"""","")</f>
        <v/>
      </c>
      <c r="BO70" s="7" t="str">
        <f>IF(AND(Table_Question_Sets[[#This Row],[Header]]&lt;&gt;"Yes",Table_Question_Sets[[#This Row],[Property]]&lt;&gt;"",Table_Question_Sets[[#This Row],[Private]]="Yes"),
""""&amp;Table_Question_Sets[[#This Row],[Key]]&amp;"""","")</f>
        <v/>
      </c>
      <c r="BP70" s="7">
        <f ca="1">IF(Table_Question_Sets[[#This Row],[Header]]="Yes","",_xlfn.NUMBERVALUE(INDIRECT(SUBSTITUTE(ADDRESS(1,COLUMN(),4),"1","")&amp;ROW()+1))+IF(OR(Table_Question_Sets[[#This Row],[Value]]&lt;&gt;"",AND(Table_Question_Sets[[#This Row],[Data Type]]="Repeating",Table_Question_Sets[[#This Row],[Calculation Repeating]]&lt;&gt;"")),1,0))</f>
        <v>0</v>
      </c>
      <c r="BQ70" s="7" t="str">
        <f ca="1" xml:space="preserve">
IF(Table_Question_Sets[[#This Row],[Data Type]]="Repeating",
OFFSET(Table_Repeating_Question_Sets[[#Headers],[Property]],MATCH(Table_Question_Sets[[#This Row],[Property]],Table_Repeating_Question_Sets[Property],0),MATCH("Calculation",Table_Repeating_Question_Sets[#Headers],0)-1,1,1),
"")</f>
        <v/>
      </c>
      <c r="BR7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70" s="7" t="str">
        <f ca="1">IF(ISNUMBER(Table_Question_Sets[[#This Row],[Config Use Row]]),INDEX(Table_Question_Sets[Config Rollup],Table_Question_Sets[[#This Row],[Config Use Row]]),"")</f>
        <v/>
      </c>
      <c r="BU70" s="7" t="str">
        <f ca="1">IF(ISNUMBER(Table_Question_Sets[[#This Row],[Config Use Row]]),INDEX(Table_Question_Sets[Config Keys Nested Rollup],Table_Question_Sets[[#This Row],[Config Use Row]]),"")</f>
        <v/>
      </c>
      <c r="BV70" s="7" t="str">
        <f ca="1">IF(ISNUMBER(Table_Question_Sets[[#This Row],[Config Use Row]]),INDEX(Table_Question_Sets[Calculation Rollup],Table_Question_Sets[[#This Row],[Config Use Row]]),"")</f>
        <v/>
      </c>
    </row>
    <row r="71" spans="2:74" s="12" customFormat="1" ht="21" customHeight="1">
      <c r="B71" s="7" t="s">
        <v>231</v>
      </c>
      <c r="C71" s="84"/>
      <c r="D71" s="7" t="str">
        <f ca="1">IF(Table_Question_Sets[[#This Row],[Header]]="Yes","",
IF(INDIRECT(SUBSTITUTE(ADDRESS(1,COLUMN(),4),"1","")&amp;ROW()-1)="",
INDIRECT(SUBSTITUTE(ADDRESS(1,COLUMN(Table_Question_Sets[[#This Row],[Property]]),4),"1","")&amp;ROW()-1),
INDIRECT(SUBSTITUTE(ADDRESS(1,COLUMN(),4),"1","")&amp;ROW()-1)))</f>
        <v>Disclosure</v>
      </c>
      <c r="E7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71" s="7" t="str">
        <f>IF(Table_Question_Sets[[#This Row],[Header]]="Yes","",IF(Table_Question_Sets[[#This Row],[Property]]&lt;&gt;"",SUBSTITUTE(Table_Question_Sets[[#This Row],[Property]]," ",""),""))</f>
        <v>Insolvency</v>
      </c>
      <c r="G71" s="50"/>
      <c r="H71" s="7" t="s">
        <v>50</v>
      </c>
      <c r="I71" s="7" t="s">
        <v>224</v>
      </c>
      <c r="J71" s="7" t="s">
        <v>225</v>
      </c>
      <c r="K71" s="36" t="s">
        <v>75</v>
      </c>
      <c r="L71" s="44"/>
      <c r="M71" s="44"/>
      <c r="N71" s="15"/>
      <c r="O71" s="34" t="s">
        <v>102</v>
      </c>
      <c r="P71" s="34" t="s">
        <v>102</v>
      </c>
      <c r="Q71" s="34" t="s">
        <v>102</v>
      </c>
      <c r="R71" s="34" t="s">
        <v>102</v>
      </c>
      <c r="S71" s="15"/>
      <c r="T71" s="7"/>
      <c r="U71" s="7" t="s">
        <v>232</v>
      </c>
      <c r="V71" s="7"/>
      <c r="W71" s="7"/>
      <c r="X71" s="7"/>
      <c r="Y71" s="7" t="s">
        <v>231</v>
      </c>
      <c r="Z71" s="7"/>
      <c r="AA71" s="7"/>
      <c r="AB71" s="7"/>
      <c r="AC71" s="7"/>
      <c r="AD71" s="7"/>
      <c r="AE71" s="7"/>
      <c r="AF71" s="7"/>
      <c r="AG71" s="7"/>
      <c r="AH71" s="44"/>
      <c r="AI71" s="44"/>
      <c r="AJ71" s="44"/>
      <c r="AK71" s="44"/>
      <c r="AL71" s="7" t="s">
        <v>227</v>
      </c>
      <c r="AM71"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N71" s="84"/>
      <c r="AO7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1" s="7"/>
      <c r="AR71" s="15"/>
      <c r="AS71" s="7"/>
      <c r="AT71" s="7"/>
      <c r="AU71" s="7"/>
      <c r="AV71" s="7"/>
      <c r="AW71" s="7"/>
      <c r="AX71" s="7"/>
      <c r="AY7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71" s="15" t="str">
        <f>IF(OR(Table_Question_Sets[[#This Row],[Header]]="Yes",Table_Question_Sets[[#This Row],[Text]]=""),"",IF(OR(Table_Question_Sets[[#This Row],[Text]]="true",Table_Question_Sets[[#This Row],[Text]]="false",ISNUMBER(Table_Question_Sets[[#This Row],[Text]])),Table_Question_Sets[[#This Row],[Text]],""""&amp;Table_Question_Sets[[#This Row],[Text]]&amp;""""))</f>
        <v>"No"</v>
      </c>
      <c r="BA71" s="15" t="str">
        <f>IF(AND(Table_Question_Sets[[#This Row],[Header]]&lt;&gt;"Yes",Table_Question_Sets[[#This Row],[Property]]&lt;&gt;"",Table_Question_Sets[[#This Row],[Summary Label]]&lt;&gt;""),""""&amp;Table_Question_Sets[[#This Row],[Key]]&amp;""": """&amp;Table_Question_Sets[[#This Row],[Summary Label]]&amp;"""","")</f>
        <v/>
      </c>
      <c r="BB71" s="15">
        <f ca="1">IF(Table_Question_Sets[[#This Row],[Header]]="Yes","",_xlfn.NUMBERVALUE(INDIRECT(SUBSTITUTE(ADDRESS(1,COLUMN(),4),"1","")&amp;ROW()-1))+IF(Table_Question_Sets[[#This Row],[Property]]&lt;&gt;"",1,0))</f>
        <v>4</v>
      </c>
      <c r="BC71" s="15">
        <f ca="1">IF(Table_Question_Sets[[#This Row],[Header]]="Yes","",_xlfn.NUMBERVALUE(INDIRECT(SUBSTITUTE(ADDRESS(1,COLUMN(),4),"1","")&amp;ROW()+1))+IF(Table_Question_Sets[[#This Row],[Property]]&lt;&gt;"",1,0))</f>
        <v>3</v>
      </c>
      <c r="BD71" s="15" t="str">
        <f t="array" aca="1" ref="BD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71"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71"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1"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"templateOptions":{"assumedValue":"No","options":[{"value":"Yes","key":"Yes"},{"value":"No","key":"No"}],"question":"Are you currently or have you previously been declared bankrupt or been involved in a company or business which became insolvent or subject to any form of insolvency administration?","content":{"heading3":"Insolvency"}}</v>
      </c>
      <c r="BH7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I71" s="7" t="str">
        <f ca="1" xml:space="preserve">
IF(Table_Question_Sets[[#This Row],[Row]]="Yes","]},{""className"": ""row"",""fieldGroup"": [","")&amp;
Table_Question_Sets[[#This Row],[Config Field]]</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J7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7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1" s="7" t="str">
        <f>IF(AND(Table_Question_Sets[[#This Row],[Header]]="",Table_Question_Sets[[#This Row],[Property]]&lt;&gt;"",Table_Question_Sets[[#This Row],[Field Type]]&lt;&gt;""),
""""&amp;Table_Question_Sets[[#This Row],[Key]]&amp;"""","")</f>
        <v>"insolvency"</v>
      </c>
      <c r="BM7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N71" s="7" t="str">
        <f>IF(AND(Table_Question_Sets[[#This Row],[Header]]&lt;&gt;"Yes",Table_Question_Sets[[#This Row],[Property]]&lt;&gt;"",Table_Question_Sets[[#This Row],[Workflow Role]]&lt;&gt;""),
""""&amp;Table_Question_Sets[[#This Row],[Workflow Role]]&amp;""":"""&amp;Table_Question_Sets[[#This Row],[Key]]&amp;"""","")</f>
        <v/>
      </c>
      <c r="BO71" s="7" t="str">
        <f>IF(AND(Table_Question_Sets[[#This Row],[Header]]&lt;&gt;"Yes",Table_Question_Sets[[#This Row],[Property]]&lt;&gt;"",Table_Question_Sets[[#This Row],[Private]]="Yes"),
""""&amp;Table_Question_Sets[[#This Row],[Key]]&amp;"""","")</f>
        <v/>
      </c>
      <c r="BP71" s="7">
        <f ca="1">IF(Table_Question_Sets[[#This Row],[Header]]="Yes","",_xlfn.NUMBERVALUE(INDIRECT(SUBSTITUTE(ADDRESS(1,COLUMN(),4),"1","")&amp;ROW()+1))+IF(OR(Table_Question_Sets[[#This Row],[Value]]&lt;&gt;"",AND(Table_Question_Sets[[#This Row],[Data Type]]="Repeating",Table_Question_Sets[[#This Row],[Calculation Repeating]]&lt;&gt;"")),1,0))</f>
        <v>0</v>
      </c>
      <c r="BQ71" s="7" t="str">
        <f ca="1" xml:space="preserve">
IF(Table_Question_Sets[[#This Row],[Data Type]]="Repeating",
OFFSET(Table_Repeating_Question_Sets[[#Headers],[Property]],MATCH(Table_Question_Sets[[#This Row],[Property]],Table_Repeating_Question_Sets[Property],0),MATCH("Calculation",Table_Repeating_Question_Sets[#Headers],0)-1,1,1),
"")</f>
        <v/>
      </c>
      <c r="BR7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"insolvency": "No"</v>
      </c>
      <c r="BS7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71" s="7" t="str">
        <f ca="1">IF(ISNUMBER(Table_Question_Sets[[#This Row],[Config Use Row]]),INDEX(Table_Question_Sets[Config Rollup],Table_Question_Sets[[#This Row],[Config Use Row]]),"")</f>
        <v/>
      </c>
      <c r="BU71" s="7" t="str">
        <f ca="1">IF(ISNUMBER(Table_Question_Sets[[#This Row],[Config Use Row]]),INDEX(Table_Question_Sets[Config Keys Nested Rollup],Table_Question_Sets[[#This Row],[Config Use Row]]),"")</f>
        <v/>
      </c>
      <c r="BV71" s="7" t="str">
        <f ca="1">IF(ISNUMBER(Table_Question_Sets[[#This Row],[Config Use Row]]),INDEX(Table_Question_Sets[Calculation Rollup],Table_Question_Sets[[#This Row],[Config Use Row]]),"")</f>
        <v/>
      </c>
    </row>
    <row r="72" spans="2:74" s="12" customFormat="1" ht="21" customHeight="1">
      <c r="B72" s="7" t="s">
        <v>233</v>
      </c>
      <c r="C72" s="84"/>
      <c r="D72" s="7" t="str">
        <f ca="1">IF(Table_Question_Sets[[#This Row],[Header]]="Yes","",
IF(INDIRECT(SUBSTITUTE(ADDRESS(1,COLUMN(),4),"1","")&amp;ROW()-1)="",
INDIRECT(SUBSTITUTE(ADDRESS(1,COLUMN(Table_Question_Sets[[#This Row],[Property]]),4),"1","")&amp;ROW()-1),
INDIRECT(SUBSTITUTE(ADDRESS(1,COLUMN(),4),"1","")&amp;ROW()-1)))</f>
        <v>Disclosure</v>
      </c>
      <c r="E7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72" s="7" t="str">
        <f>IF(Table_Question_Sets[[#This Row],[Header]]="Yes","",IF(Table_Question_Sets[[#This Row],[Property]]&lt;&gt;"",SUBSTITUTE(Table_Question_Sets[[#This Row],[Property]]," ",""),""))</f>
        <v>InsolvencyDetails</v>
      </c>
      <c r="G72" s="50"/>
      <c r="H72" s="7" t="s">
        <v>50</v>
      </c>
      <c r="I72" s="7" t="s">
        <v>126</v>
      </c>
      <c r="J72" s="7"/>
      <c r="K72" s="36" t="s">
        <v>75</v>
      </c>
      <c r="L72" s="44"/>
      <c r="M72" s="44"/>
      <c r="N72" s="15"/>
      <c r="O72" s="15"/>
      <c r="P72" s="15"/>
      <c r="Q72" s="15"/>
      <c r="R72" s="15"/>
      <c r="S72" s="15"/>
      <c r="T72" s="7"/>
      <c r="U72" s="8" t="s">
        <v>229</v>
      </c>
      <c r="V72" s="84" t="s">
        <v>234</v>
      </c>
      <c r="W72" s="7"/>
      <c r="X72" s="7"/>
      <c r="Y72" s="7"/>
      <c r="Z72" s="7"/>
      <c r="AA72" s="7"/>
      <c r="AB72" s="7"/>
      <c r="AC72" s="7"/>
      <c r="AD72" s="7"/>
      <c r="AE72" s="7"/>
      <c r="AF72" s="7"/>
      <c r="AG72" s="7"/>
      <c r="AH72" s="44"/>
      <c r="AI72" s="44"/>
      <c r="AJ72" s="44"/>
      <c r="AK72" s="44"/>
      <c r="AL72" s="7"/>
      <c r="AM72"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2" s="84"/>
      <c r="AO7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2" s="7"/>
      <c r="AR72" s="15"/>
      <c r="AS72" s="7"/>
      <c r="AT72" s="7"/>
      <c r="AU72" s="7"/>
      <c r="AV72" s="7"/>
      <c r="AW72" s="7"/>
      <c r="AX72" s="7"/>
      <c r="AY7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2" s="15" t="str">
        <f>IF(OR(Table_Question_Sets[[#This Row],[Header]]="Yes",Table_Question_Sets[[#This Row],[Text]]=""),"",IF(OR(Table_Question_Sets[[#This Row],[Text]]="true",Table_Question_Sets[[#This Row],[Text]]="false",ISNUMBER(Table_Question_Sets[[#This Row],[Text]])),Table_Question_Sets[[#This Row],[Text]],""""&amp;Table_Question_Sets[[#This Row],[Text]]&amp;""""))</f>
        <v/>
      </c>
      <c r="BA72" s="15" t="str">
        <f>IF(AND(Table_Question_Sets[[#This Row],[Header]]&lt;&gt;"Yes",Table_Question_Sets[[#This Row],[Property]]&lt;&gt;"",Table_Question_Sets[[#This Row],[Summary Label]]&lt;&gt;""),""""&amp;Table_Question_Sets[[#This Row],[Key]]&amp;""": """&amp;Table_Question_Sets[[#This Row],[Summary Label]]&amp;"""","")</f>
        <v/>
      </c>
      <c r="BB72" s="15">
        <f ca="1">IF(Table_Question_Sets[[#This Row],[Header]]="Yes","",_xlfn.NUMBERVALUE(INDIRECT(SUBSTITUTE(ADDRESS(1,COLUMN(),4),"1","")&amp;ROW()-1))+IF(Table_Question_Sets[[#This Row],[Property]]&lt;&gt;"",1,0))</f>
        <v>5</v>
      </c>
      <c r="BC72" s="15">
        <f ca="1">IF(Table_Question_Sets[[#This Row],[Header]]="Yes","",_xlfn.NUMBERVALUE(INDIRECT(SUBSTITUTE(ADDRESS(1,COLUMN(),4),"1","")&amp;ROW()+1))+IF(Table_Question_Sets[[#This Row],[Property]]&lt;&gt;"",1,0))</f>
        <v>2</v>
      </c>
      <c r="BD72" s="15" t="str">
        <f t="array" aca="1" ref="BD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2"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F72"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2"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H7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I72" s="7"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J7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7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2" s="7" t="str">
        <f>IF(AND(Table_Question_Sets[[#This Row],[Header]]="",Table_Question_Sets[[#This Row],[Property]]&lt;&gt;"",Table_Question_Sets[[#This Row],[Field Type]]&lt;&gt;""),
""""&amp;Table_Question_Sets[[#This Row],[Key]]&amp;"""","")</f>
        <v>"insolvencyDetails"</v>
      </c>
      <c r="BM7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N72" s="7" t="str">
        <f>IF(AND(Table_Question_Sets[[#This Row],[Header]]&lt;&gt;"Yes",Table_Question_Sets[[#This Row],[Property]]&lt;&gt;"",Table_Question_Sets[[#This Row],[Workflow Role]]&lt;&gt;""),
""""&amp;Table_Question_Sets[[#This Row],[Workflow Role]]&amp;""":"""&amp;Table_Question_Sets[[#This Row],[Key]]&amp;"""","")</f>
        <v/>
      </c>
      <c r="BO72" s="7" t="str">
        <f>IF(AND(Table_Question_Sets[[#This Row],[Header]]&lt;&gt;"Yes",Table_Question_Sets[[#This Row],[Property]]&lt;&gt;"",Table_Question_Sets[[#This Row],[Private]]="Yes"),
""""&amp;Table_Question_Sets[[#This Row],[Key]]&amp;"""","")</f>
        <v/>
      </c>
      <c r="BP72" s="7">
        <f ca="1">IF(Table_Question_Sets[[#This Row],[Header]]="Yes","",_xlfn.NUMBERVALUE(INDIRECT(SUBSTITUTE(ADDRESS(1,COLUMN(),4),"1","")&amp;ROW()+1))+IF(OR(Table_Question_Sets[[#This Row],[Value]]&lt;&gt;"",AND(Table_Question_Sets[[#This Row],[Data Type]]="Repeating",Table_Question_Sets[[#This Row],[Calculation Repeating]]&lt;&gt;"")),1,0))</f>
        <v>0</v>
      </c>
      <c r="BQ72" s="7" t="str">
        <f ca="1" xml:space="preserve">
IF(Table_Question_Sets[[#This Row],[Data Type]]="Repeating",
OFFSET(Table_Repeating_Question_Sets[[#Headers],[Property]],MATCH(Table_Question_Sets[[#This Row],[Property]],Table_Repeating_Question_Sets[Property],0),MATCH("Calculation",Table_Repeating_Question_Sets[#Headers],0)-1,1,1),
"")</f>
        <v/>
      </c>
      <c r="BR7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72" s="7" t="str">
        <f ca="1">IF(ISNUMBER(Table_Question_Sets[[#This Row],[Config Use Row]]),INDEX(Table_Question_Sets[Config Rollup],Table_Question_Sets[[#This Row],[Config Use Row]]),"")</f>
        <v/>
      </c>
      <c r="BU72" s="7" t="str">
        <f ca="1">IF(ISNUMBER(Table_Question_Sets[[#This Row],[Config Use Row]]),INDEX(Table_Question_Sets[Config Keys Nested Rollup],Table_Question_Sets[[#This Row],[Config Use Row]]),"")</f>
        <v/>
      </c>
      <c r="BV72" s="7" t="str">
        <f ca="1">IF(ISNUMBER(Table_Question_Sets[[#This Row],[Config Use Row]]),INDEX(Table_Question_Sets[Calculation Rollup],Table_Question_Sets[[#This Row],[Config Use Row]]),"")</f>
        <v/>
      </c>
    </row>
    <row r="73" spans="2:74" s="12" customFormat="1" ht="21" customHeight="1">
      <c r="B73" s="7" t="s">
        <v>235</v>
      </c>
      <c r="C73" s="7"/>
      <c r="D73" s="7" t="str">
        <f ca="1">IF(Table_Question_Sets[[#This Row],[Header]]="Yes","",
IF(INDIRECT(SUBSTITUTE(ADDRESS(1,COLUMN(),4),"1","")&amp;ROW()-1)="",
INDIRECT(SUBSTITUTE(ADDRESS(1,COLUMN(Table_Question_Sets[[#This Row],[Property]]),4),"1","")&amp;ROW()-1),
INDIRECT(SUBSTITUTE(ADDRESS(1,COLUMN(),4),"1","")&amp;ROW()-1)))</f>
        <v>Disclosure</v>
      </c>
      <c r="E7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73" s="7" t="str">
        <f>IF(Table_Question_Sets[[#This Row],[Header]]="Yes","",IF(Table_Question_Sets[[#This Row],[Property]]&lt;&gt;"",SUBSTITUTE(Table_Question_Sets[[#This Row],[Property]]," ",""),""))</f>
        <v>Declaration</v>
      </c>
      <c r="G73" s="50"/>
      <c r="H73" s="7" t="s">
        <v>50</v>
      </c>
      <c r="I73" s="7" t="s">
        <v>224</v>
      </c>
      <c r="J73" s="7" t="s">
        <v>225</v>
      </c>
      <c r="K73" s="36" t="s">
        <v>75</v>
      </c>
      <c r="L73" s="44"/>
      <c r="M73" s="44"/>
      <c r="N73" s="15"/>
      <c r="O73" s="34" t="s">
        <v>102</v>
      </c>
      <c r="P73" s="34" t="s">
        <v>102</v>
      </c>
      <c r="Q73" s="34" t="s">
        <v>102</v>
      </c>
      <c r="R73" s="34" t="s">
        <v>102</v>
      </c>
      <c r="S73" s="15"/>
      <c r="T73" s="8" t="s">
        <v>236</v>
      </c>
      <c r="U73" s="8"/>
      <c r="V73" s="7"/>
      <c r="W73" s="8" t="s">
        <v>237</v>
      </c>
      <c r="X73" s="7"/>
      <c r="Y73" s="7" t="s">
        <v>235</v>
      </c>
      <c r="Z73" s="7"/>
      <c r="AA73" s="8" t="s">
        <v>238</v>
      </c>
      <c r="AB73" s="8"/>
      <c r="AC73" s="8"/>
      <c r="AD73" s="7"/>
      <c r="AE73" s="7"/>
      <c r="AF73" s="7"/>
      <c r="AG73" s="7"/>
      <c r="AH73" s="44"/>
      <c r="AI73" s="44"/>
      <c r="AJ73" s="44"/>
      <c r="AK73" s="44"/>
      <c r="AL73" s="7" t="s">
        <v>75</v>
      </c>
      <c r="AM73"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Yes</v>
      </c>
      <c r="AN73" s="84"/>
      <c r="AO7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3" s="7"/>
      <c r="AR73" s="15"/>
      <c r="AS73" s="8"/>
      <c r="AT73" s="8"/>
      <c r="AU73" s="8"/>
      <c r="AV73" s="8"/>
      <c r="AW73" s="8"/>
      <c r="AX73" s="8"/>
      <c r="AY7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73" s="15" t="str">
        <f>IF(OR(Table_Question_Sets[[#This Row],[Header]]="Yes",Table_Question_Sets[[#This Row],[Text]]=""),"",IF(OR(Table_Question_Sets[[#This Row],[Text]]="true",Table_Question_Sets[[#This Row],[Text]]="false",ISNUMBER(Table_Question_Sets[[#This Row],[Text]])),Table_Question_Sets[[#This Row],[Text]],""""&amp;Table_Question_Sets[[#This Row],[Text]]&amp;""""))</f>
        <v>"Yes"</v>
      </c>
      <c r="BA73" s="15" t="str">
        <f>IF(AND(Table_Question_Sets[[#This Row],[Header]]&lt;&gt;"Yes",Table_Question_Sets[[#This Row],[Property]]&lt;&gt;"",Table_Question_Sets[[#This Row],[Summary Label]]&lt;&gt;""),""""&amp;Table_Question_Sets[[#This Row],[Key]]&amp;""": """&amp;Table_Question_Sets[[#This Row],[Summary Label]]&amp;"""","")</f>
        <v/>
      </c>
      <c r="BB73" s="15">
        <f ca="1">IF(Table_Question_Sets[[#This Row],[Header]]="Yes","",_xlfn.NUMBERVALUE(INDIRECT(SUBSTITUTE(ADDRESS(1,COLUMN(),4),"1","")&amp;ROW()-1))+IF(Table_Question_Sets[[#This Row],[Property]]&lt;&gt;"",1,0))</f>
        <v>6</v>
      </c>
      <c r="BC73" s="15">
        <f ca="1">IF(Table_Question_Sets[[#This Row],[Header]]="Yes","",_xlfn.NUMBERVALUE(INDIRECT(SUBSTITUTE(ADDRESS(1,COLUMN(),4),"1","")&amp;ROW()+1))+IF(Table_Question_Sets[[#This Row],[Property]]&lt;&gt;"",1,0))</f>
        <v>1</v>
      </c>
      <c r="BD73" s="15" t="str">
        <f t="array" aca="1" ref="BD7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73" s="1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F73" s="1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3" s="1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H7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I73" s="7" t="str">
        <f ca="1" xml:space="preserve">
IF(Table_Question_Sets[[#This Row],[Row]]="Yes","]},{""className"": ""row"",""fieldGroup"": [","")&amp;
Table_Question_Sets[[#This Row],[Config Field]]</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J7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7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3" s="7" t="str">
        <f>IF(AND(Table_Question_Sets[[#This Row],[Header]]="",Table_Question_Sets[[#This Row],[Property]]&lt;&gt;"",Table_Question_Sets[[#This Row],[Field Type]]&lt;&gt;""),
""""&amp;Table_Question_Sets[[#This Row],[Key]]&amp;"""","")</f>
        <v>"declaration"</v>
      </c>
      <c r="BM7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N73" s="7" t="str">
        <f>IF(AND(Table_Question_Sets[[#This Row],[Header]]&lt;&gt;"Yes",Table_Question_Sets[[#This Row],[Property]]&lt;&gt;"",Table_Question_Sets[[#This Row],[Workflow Role]]&lt;&gt;""),
""""&amp;Table_Question_Sets[[#This Row],[Workflow Role]]&amp;""":"""&amp;Table_Question_Sets[[#This Row],[Key]]&amp;"""","")</f>
        <v/>
      </c>
      <c r="BO73" s="7" t="str">
        <f>IF(AND(Table_Question_Sets[[#This Row],[Header]]&lt;&gt;"Yes",Table_Question_Sets[[#This Row],[Property]]&lt;&gt;"",Table_Question_Sets[[#This Row],[Private]]="Yes"),
""""&amp;Table_Question_Sets[[#This Row],[Key]]&amp;"""","")</f>
        <v/>
      </c>
      <c r="BP73" s="7">
        <f ca="1">IF(Table_Question_Sets[[#This Row],[Header]]="Yes","",_xlfn.NUMBERVALUE(INDIRECT(SUBSTITUTE(ADDRESS(1,COLUMN(),4),"1","")&amp;ROW()+1))+IF(OR(Table_Question_Sets[[#This Row],[Value]]&lt;&gt;"",AND(Table_Question_Sets[[#This Row],[Data Type]]="Repeating",Table_Question_Sets[[#This Row],[Calculation Repeating]]&lt;&gt;"")),1,0))</f>
        <v>0</v>
      </c>
      <c r="BQ73" s="7" t="str">
        <f ca="1" xml:space="preserve">
IF(Table_Question_Sets[[#This Row],[Data Type]]="Repeating",
OFFSET(Table_Repeating_Question_Sets[[#Headers],[Property]],MATCH(Table_Question_Sets[[#This Row],[Property]],Table_Repeating_Question_Sets[Property],0),MATCH("Calculation",Table_Repeating_Question_Sets[#Headers],0)-1,1,1),
"")</f>
        <v/>
      </c>
      <c r="BR7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S7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73" s="7" t="str">
        <f ca="1">IF(ISNUMBER(Table_Question_Sets[[#This Row],[Config Use Row]]),INDEX(Table_Question_Sets[Config Rollup],Table_Question_Sets[[#This Row],[Config Use Row]]),"")</f>
        <v/>
      </c>
      <c r="BU73" s="7" t="str">
        <f ca="1">IF(ISNUMBER(Table_Question_Sets[[#This Row],[Config Use Row]]),INDEX(Table_Question_Sets[Config Keys Nested Rollup],Table_Question_Sets[[#This Row],[Config Use Row]]),"")</f>
        <v/>
      </c>
      <c r="BV73" s="7" t="str">
        <f ca="1">IF(ISNUMBER(Table_Question_Sets[[#This Row],[Config Use Row]]),INDEX(Table_Question_Sets[Calculation Rollup],Table_Question_Sets[[#This Row],[Config Use Row]]),"")</f>
        <v/>
      </c>
    </row>
    <row r="74" spans="2:74" s="12" customFormat="1" ht="29.4" thickBot="1">
      <c r="B74" s="28" t="s">
        <v>239</v>
      </c>
      <c r="C74" s="28" t="s">
        <v>75</v>
      </c>
      <c r="D74" s="28" t="str">
        <f ca="1">IF(Table_Question_Sets[[#This Row],[Header]]="Yes","",
IF(INDIRECT(SUBSTITUTE(ADDRESS(1,COLUMN(),4),"1","")&amp;ROW()-1)="",
INDIRECT(SUBSTITUTE(ADDRESS(1,COLUMN(Table_Question_Sets[[#This Row],[Property]]),4),"1","")&amp;ROW()-1),
INDIRECT(SUBSTITUTE(ADDRESS(1,COLUMN(),4),"1","")&amp;ROW()-1)))</f>
        <v/>
      </c>
      <c r="E74"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74" s="28" t="str">
        <f>IF(Table_Question_Sets[[#This Row],[Header]]="Yes","",IF(Table_Question_Sets[[#This Row],[Property]]&lt;&gt;"",SUBSTITUTE(Table_Question_Sets[[#This Row],[Property]]," ",""),""))</f>
        <v/>
      </c>
      <c r="G74" s="27"/>
      <c r="H74" s="28"/>
      <c r="I74" s="28"/>
      <c r="J74" s="28"/>
      <c r="K74" s="27"/>
      <c r="L74" s="28"/>
      <c r="M74" s="28"/>
      <c r="N74" s="27"/>
      <c r="O74" s="27"/>
      <c r="P74" s="27"/>
      <c r="Q74" s="27"/>
      <c r="R74" s="27"/>
      <c r="S74" s="27"/>
      <c r="T74" s="28"/>
      <c r="U74" s="28"/>
      <c r="V74" s="28"/>
      <c r="W74" s="28"/>
      <c r="X74" s="28"/>
      <c r="Y74" s="28"/>
      <c r="Z74" s="28"/>
      <c r="AA74" s="28"/>
      <c r="AB74" s="28"/>
      <c r="AC74" s="28"/>
      <c r="AD74" s="28"/>
      <c r="AE74" s="28"/>
      <c r="AF74" s="28"/>
      <c r="AG74" s="28"/>
      <c r="AH74" s="28"/>
      <c r="AI74" s="28"/>
      <c r="AJ74" s="28"/>
      <c r="AK74" s="28"/>
      <c r="AL74" s="28"/>
      <c r="AM74"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4" s="28"/>
      <c r="AO74"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4"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4" s="28"/>
      <c r="AR74" s="27"/>
      <c r="AS74" s="28"/>
      <c r="AT74" s="28"/>
      <c r="AU74" s="28"/>
      <c r="AV74" s="28"/>
      <c r="AW74" s="28"/>
      <c r="AX74" s="28"/>
      <c r="AY74"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4" s="27" t="str">
        <f>IF(OR(Table_Question_Sets[[#This Row],[Header]]="Yes",Table_Question_Sets[[#This Row],[Text]]=""),"",IF(OR(Table_Question_Sets[[#This Row],[Text]]="true",Table_Question_Sets[[#This Row],[Text]]="false",ISNUMBER(Table_Question_Sets[[#This Row],[Text]])),Table_Question_Sets[[#This Row],[Text]],""""&amp;Table_Question_Sets[[#This Row],[Text]]&amp;""""))</f>
        <v/>
      </c>
      <c r="BA74" s="27" t="str">
        <f>IF(AND(Table_Question_Sets[[#This Row],[Header]]&lt;&gt;"Yes",Table_Question_Sets[[#This Row],[Property]]&lt;&gt;"",Table_Question_Sets[[#This Row],[Summary Label]]&lt;&gt;""),""""&amp;Table_Question_Sets[[#This Row],[Key]]&amp;""": """&amp;Table_Question_Sets[[#This Row],[Summary Label]]&amp;"""","")</f>
        <v/>
      </c>
      <c r="BB74" s="27" t="str">
        <f ca="1">IF(Table_Question_Sets[[#This Row],[Header]]="Yes","",_xlfn.NUMBERVALUE(INDIRECT(SUBSTITUTE(ADDRESS(1,COLUMN(),4),"1","")&amp;ROW()-1))+IF(Table_Question_Sets[[#This Row],[Property]]&lt;&gt;"",1,0))</f>
        <v/>
      </c>
      <c r="BC74" s="27" t="str">
        <f ca="1">IF(Table_Question_Sets[[#This Row],[Header]]="Yes","",_xlfn.NUMBERVALUE(INDIRECT(SUBSTITUTE(ADDRESS(1,COLUMN(),4),"1","")&amp;ROW()+1))+IF(Table_Question_Sets[[#This Row],[Property]]&lt;&gt;"",1,0))</f>
        <v/>
      </c>
      <c r="BD74" s="27" t="str">
        <f t="array" aca="1" ref="BD7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4"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74"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4"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74"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74" s="28" t="str">
        <f xml:space="preserve">
IF(Table_Question_Sets[[#This Row],[Row]]="Yes","]},{""className"": ""row"",""fieldGroup"": [","")&amp;
Table_Question_Sets[[#This Row],[Config Field]]</f>
        <v/>
      </c>
      <c r="BJ74"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74"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4" s="28" t="str">
        <f>IF(AND(Table_Question_Sets[[#This Row],[Header]]="",Table_Question_Sets[[#This Row],[Property]]&lt;&gt;"",Table_Question_Sets[[#This Row],[Field Type]]&lt;&gt;""),
""""&amp;Table_Question_Sets[[#This Row],[Key]]&amp;"""","")</f>
        <v/>
      </c>
      <c r="BM74"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N74" s="28" t="str">
        <f>IF(AND(Table_Question_Sets[[#This Row],[Header]]&lt;&gt;"Yes",Table_Question_Sets[[#This Row],[Property]]&lt;&gt;"",Table_Question_Sets[[#This Row],[Workflow Role]]&lt;&gt;""),
""""&amp;Table_Question_Sets[[#This Row],[Workflow Role]]&amp;""":"""&amp;Table_Question_Sets[[#This Row],[Key]]&amp;"""","")</f>
        <v/>
      </c>
      <c r="BO74" s="28" t="str">
        <f>IF(AND(Table_Question_Sets[[#This Row],[Header]]&lt;&gt;"Yes",Table_Question_Sets[[#This Row],[Property]]&lt;&gt;"",Table_Question_Sets[[#This Row],[Private]]="Yes"),
""""&amp;Table_Question_Sets[[#This Row],[Key]]&amp;"""","")</f>
        <v/>
      </c>
      <c r="BP74" s="28" t="str">
        <f ca="1">IF(Table_Question_Sets[[#This Row],[Header]]="Yes","",_xlfn.NUMBERVALUE(INDIRECT(SUBSTITUTE(ADDRESS(1,COLUMN(),4),"1","")&amp;ROW()+1))+IF(OR(Table_Question_Sets[[#This Row],[Value]]&lt;&gt;"",AND(Table_Question_Sets[[#This Row],[Data Type]]="Repeating",Table_Question_Sets[[#This Row],[Calculation Repeating]]&lt;&gt;"")),1,0))</f>
        <v/>
      </c>
      <c r="BQ74" s="28" t="str">
        <f ca="1" xml:space="preserve">
IF(Table_Question_Sets[[#This Row],[Data Type]]="Repeating",
OFFSET(Table_Repeating_Question_Sets[[#Headers],[Property]],MATCH(Table_Question_Sets[[#This Row],[Property]],Table_Repeating_Question_Sets[Property],0),MATCH("Calculation",Table_Repeating_Question_Sets[#Headers],0)-1,1,1),
"")</f>
        <v/>
      </c>
      <c r="BR74"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4"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T74" s="28" t="str">
        <f ca="1">IF(ISNUMBER(Table_Question_Sets[[#This Row],[Config Use Row]]),INDEX(Table_Question_Sets[Config Rollup],Table_Question_Sets[[#This Row],[Config Use Row]]),"")</f>
        <v/>
      </c>
      <c r="BU74" s="28" t="str">
        <f ca="1">IF(ISNUMBER(Table_Question_Sets[[#This Row],[Config Use Row]]),INDEX(Table_Question_Sets[Config Keys Nested Rollup],Table_Question_Sets[[#This Row],[Config Use Row]]),"")</f>
        <v/>
      </c>
      <c r="BV74" s="28" t="str">
        <f ca="1">IF(ISNUMBER(Table_Question_Sets[[#This Row],[Config Use Row]]),INDEX(Table_Question_Sets[Calculation Rollup],Table_Question_Sets[[#This Row],[Config Use Row]]),"")</f>
        <v/>
      </c>
    </row>
    <row r="75" spans="2:74" s="12" customFormat="1" ht="21" customHeight="1">
      <c r="B75" s="8" t="s">
        <v>240</v>
      </c>
      <c r="C75" s="7"/>
      <c r="D75" s="7" t="str">
        <f ca="1">IF(Table_Question_Sets[[#This Row],[Header]]="Yes","",
IF(INDIRECT(SUBSTITUTE(ADDRESS(1,COLUMN(),4),"1","")&amp;ROW()-1)="",
INDIRECT(SUBSTITUTE(ADDRESS(1,COLUMN(Table_Question_Sets[[#This Row],[Property]]),4),"1","")&amp;ROW()-1),
INDIRECT(SUBSTITUTE(ADDRESS(1,COLUMN(),4),"1","")&amp;ROW()-1)))</f>
        <v>Payment Options</v>
      </c>
      <c r="E7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75" s="7" t="str">
        <f>IF(Table_Question_Sets[[#This Row],[Header]]="Yes","",IF(Table_Question_Sets[[#This Row],[Property]]&lt;&gt;"",SUBSTITUTE(Table_Question_Sets[[#This Row],[Property]]," ",""),""))</f>
        <v>PaymentOption</v>
      </c>
      <c r="G75" s="51"/>
      <c r="H75" s="7" t="s">
        <v>50</v>
      </c>
      <c r="I75" s="7" t="s">
        <v>86</v>
      </c>
      <c r="J75" s="7" t="s">
        <v>239</v>
      </c>
      <c r="K75" s="36" t="s">
        <v>75</v>
      </c>
      <c r="L75" s="44"/>
      <c r="M75" s="44"/>
      <c r="N75" s="7"/>
      <c r="O75" s="34">
        <v>12</v>
      </c>
      <c r="P75" s="7"/>
      <c r="Q75" s="7"/>
      <c r="R75" s="7"/>
      <c r="S75" s="7"/>
      <c r="T75" s="84" t="s">
        <v>241</v>
      </c>
      <c r="U75" s="84"/>
      <c r="V75" s="7"/>
      <c r="W75" s="7"/>
      <c r="X75" s="7" t="s">
        <v>239</v>
      </c>
      <c r="Y75" s="7"/>
      <c r="Z75" s="7"/>
      <c r="AA75" s="7"/>
      <c r="AB75" s="7"/>
      <c r="AC75" s="7"/>
      <c r="AD75" s="7"/>
      <c r="AE75" s="7"/>
      <c r="AF75" s="7"/>
      <c r="AG75" s="7"/>
      <c r="AH75" s="44" t="str">
        <f ca="1">"'"&amp;OFFSET(Table_Payment_Options[#Headers],0,MATCH(TRUE,Payment_Options_Default,0)-1,1,1)&amp;"'"</f>
        <v>'Monthly'</v>
      </c>
      <c r="AI75" s="44"/>
      <c r="AJ75" s="44"/>
      <c r="AK75" s="44"/>
      <c r="AL75" s="7" t="str">
        <f ca="1">OFFSET(Table_Payment_Options[#Headers],0,MATCH(TRUE,Payment_Options_Default,0)-1,1,1)</f>
        <v>Monthly</v>
      </c>
      <c r="AM75" s="84"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Monthly</v>
      </c>
      <c r="AN75" s="84"/>
      <c r="AO7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5" s="7"/>
      <c r="AR75" s="7"/>
      <c r="AS75" s="7"/>
      <c r="AT75" s="7"/>
      <c r="AU75" s="7"/>
      <c r="AV75" s="7"/>
      <c r="AW75" s="7"/>
      <c r="AX75" s="7"/>
      <c r="AY75" s="1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Monthly</v>
      </c>
      <c r="AZ75" s="7"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BA75" s="7" t="str">
        <f>IF(AND(Table_Question_Sets[[#This Row],[Header]]&lt;&gt;"Yes",Table_Question_Sets[[#This Row],[Property]]&lt;&gt;"",Table_Question_Sets[[#This Row],[Summary Label]]&lt;&gt;""),""""&amp;Table_Question_Sets[[#This Row],[Key]]&amp;""": """&amp;Table_Question_Sets[[#This Row],[Summary Label]]&amp;"""","")</f>
        <v/>
      </c>
      <c r="BB75" s="15">
        <f ca="1">IF(Table_Question_Sets[[#This Row],[Header]]="Yes","",_xlfn.NUMBERVALUE(INDIRECT(SUBSTITUTE(ADDRESS(1,COLUMN(),4),"1","")&amp;ROW()-1))+IF(Table_Question_Sets[[#This Row],[Property]]&lt;&gt;"",1,0))</f>
        <v>1</v>
      </c>
      <c r="BC75" s="15">
        <f ca="1">IF(Table_Question_Sets[[#This Row],[Header]]="Yes","",_xlfn.NUMBERVALUE(INDIRECT(SUBSTITUTE(ADDRESS(1,COLUMN(),4),"1","")&amp;ROW()+1))+IF(Table_Question_Sets[[#This Row],[Property]]&lt;&gt;"",1,0))</f>
        <v>1</v>
      </c>
      <c r="BD75" s="7" t="str">
        <f t="array" aca="1" ref="BD7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E7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7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5"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Monthly'","assumedValue":"Monthly","options":[{"value":"Yearly","key":"Yearly","hideCondition":"false"},{"value":"Monthly","key":"Monthly","hideCondition":"false"},{"value":"Fortnightly","key":"Fortnightly","hideCondition":"true"},{"value":"Weekly","key":"Weekly","hideCondition":"true"}],"label":"Select payment option","content":{"heading2":"Payment Options"}}</v>
      </c>
      <c r="BH75" s="7"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I75" s="7" t="str">
        <f ca="1" xml:space="preserve">
IF(Table_Question_Sets[[#This Row],[Row]]="Yes","]},{""className"": ""row"",""fieldGroup"": [","")&amp;
Table_Question_Sets[[#This Row],[Config Field]]</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J7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7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5" s="7" t="str">
        <f>IF(AND(Table_Question_Sets[[#This Row],[Header]]="",Table_Question_Sets[[#This Row],[Property]]&lt;&gt;"",Table_Question_Sets[[#This Row],[Field Type]]&lt;&gt;""),
""""&amp;Table_Question_Sets[[#This Row],[Key]]&amp;"""","")</f>
        <v>"paymentOption"</v>
      </c>
      <c r="BM7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N75" s="7" t="str">
        <f>IF(AND(Table_Question_Sets[[#This Row],[Header]]&lt;&gt;"Yes",Table_Question_Sets[[#This Row],[Property]]&lt;&gt;"",Table_Question_Sets[[#This Row],[Workflow Role]]&lt;&gt;""),
""""&amp;Table_Question_Sets[[#This Row],[Workflow Role]]&amp;""":"""&amp;Table_Question_Sets[[#This Row],[Key]]&amp;"""","")</f>
        <v/>
      </c>
      <c r="BO75" s="7" t="str">
        <f>IF(AND(Table_Question_Sets[[#This Row],[Header]]&lt;&gt;"Yes",Table_Question_Sets[[#This Row],[Property]]&lt;&gt;"",Table_Question_Sets[[#This Row],[Private]]="Yes"),
""""&amp;Table_Question_Sets[[#This Row],[Key]]&amp;"""","")</f>
        <v/>
      </c>
      <c r="BP75" s="7">
        <f ca="1">IF(Table_Question_Sets[[#This Row],[Header]]="Yes","",_xlfn.NUMBERVALUE(INDIRECT(SUBSTITUTE(ADDRESS(1,COLUMN(),4),"1","")&amp;ROW()+1))+IF(OR(Table_Question_Sets[[#This Row],[Value]]&lt;&gt;"",AND(Table_Question_Sets[[#This Row],[Data Type]]="Repeating",Table_Question_Sets[[#This Row],[Calculation Repeating]]&lt;&gt;"")),1,0))</f>
        <v>0</v>
      </c>
      <c r="BQ75" s="7" t="str">
        <f ca="1" xml:space="preserve">
IF(Table_Question_Sets[[#This Row],[Data Type]]="Repeating",
OFFSET(Table_Repeating_Question_Sets[[#Headers],[Property]],MATCH(Table_Question_Sets[[#This Row],[Property]],Table_Repeating_Question_Sets[Property],0),MATCH("Calculation",Table_Repeating_Question_Sets[#Headers],0)-1,1,1),
"")</f>
        <v/>
      </c>
      <c r="BR75"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S7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T75" s="7" t="str">
        <f ca="1">IF(ISNUMBER(Table_Question_Sets[[#This Row],[Config Use Row]]),INDEX(Table_Question_Sets[Config Rollup],Table_Question_Sets[[#This Row],[Config Use Row]]),"")</f>
        <v/>
      </c>
      <c r="BU75" s="7" t="str">
        <f ca="1">IF(ISNUMBER(Table_Question_Sets[[#This Row],[Config Use Row]]),INDEX(Table_Question_Sets[Config Keys Nested Rollup],Table_Question_Sets[[#This Row],[Config Use Row]]),"")</f>
        <v/>
      </c>
      <c r="BV75" s="7" t="str">
        <f ca="1">IF(ISNUMBER(Table_Question_Sets[[#This Row],[Config Use Row]]),INDEX(Table_Question_Sets[Calculation Rollup],Table_Question_Sets[[#This Row],[Config Use Row]]),"")</f>
        <v/>
      </c>
    </row>
    <row r="76" spans="2:74" s="12" customFormat="1" ht="29.4" thickBot="1">
      <c r="B76" s="28" t="s">
        <v>242</v>
      </c>
      <c r="C76" s="28" t="s">
        <v>75</v>
      </c>
      <c r="D76" s="28" t="str">
        <f ca="1">IF(Table_Question_Sets[[#This Row],[Header]]="Yes","",
IF(INDIRECT(SUBSTITUTE(ADDRESS(1,COLUMN(),4),"1","")&amp;ROW()-1)="",
INDIRECT(SUBSTITUTE(ADDRESS(1,COLUMN(Table_Question_Sets[[#This Row],[Property]]),4),"1","")&amp;ROW()-1),
INDIRECT(SUBSTITUTE(ADDRESS(1,COLUMN(),4),"1","")&amp;ROW()-1)))</f>
        <v/>
      </c>
      <c r="E76"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76" s="28" t="str">
        <f>IF(Table_Question_Sets[[#This Row],[Header]]="Yes","",IF(Table_Question_Sets[[#This Row],[Property]]&lt;&gt;"",SUBSTITUTE(Table_Question_Sets[[#This Row],[Property]]," ",""),""))</f>
        <v/>
      </c>
      <c r="G76" s="27"/>
      <c r="H76" s="28"/>
      <c r="I76" s="28"/>
      <c r="J76" s="28"/>
      <c r="K76" s="27"/>
      <c r="L76" s="28"/>
      <c r="M76" s="28"/>
      <c r="N76" s="27"/>
      <c r="O76" s="27"/>
      <c r="P76" s="27"/>
      <c r="Q76" s="27"/>
      <c r="R76" s="27"/>
      <c r="S76" s="27"/>
      <c r="T76" s="28"/>
      <c r="U76" s="28"/>
      <c r="V76" s="28"/>
      <c r="W76" s="28"/>
      <c r="X76" s="28"/>
      <c r="Y76" s="28"/>
      <c r="Z76" s="28"/>
      <c r="AA76" s="28"/>
      <c r="AB76" s="28"/>
      <c r="AC76" s="28"/>
      <c r="AD76" s="28"/>
      <c r="AE76" s="28"/>
      <c r="AF76" s="28"/>
      <c r="AG76" s="28"/>
      <c r="AH76" s="28"/>
      <c r="AI76" s="28"/>
      <c r="AJ76" s="28"/>
      <c r="AK76" s="28"/>
      <c r="AL76" s="28"/>
      <c r="AM76"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6" s="28"/>
      <c r="AO76"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6"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6" s="28"/>
      <c r="AR76" s="27"/>
      <c r="AS76" s="28"/>
      <c r="AT76" s="28"/>
      <c r="AU76" s="28"/>
      <c r="AV76" s="28"/>
      <c r="AW76" s="28"/>
      <c r="AX76" s="28"/>
      <c r="AY76"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6" s="27" t="str">
        <f>IF(OR(Table_Question_Sets[[#This Row],[Header]]="Yes",Table_Question_Sets[[#This Row],[Text]]=""),"",IF(OR(Table_Question_Sets[[#This Row],[Text]]="true",Table_Question_Sets[[#This Row],[Text]]="false",ISNUMBER(Table_Question_Sets[[#This Row],[Text]])),Table_Question_Sets[[#This Row],[Text]],""""&amp;Table_Question_Sets[[#This Row],[Text]]&amp;""""))</f>
        <v/>
      </c>
      <c r="BA76" s="27" t="str">
        <f>IF(AND(Table_Question_Sets[[#This Row],[Header]]&lt;&gt;"Yes",Table_Question_Sets[[#This Row],[Property]]&lt;&gt;"",Table_Question_Sets[[#This Row],[Summary Label]]&lt;&gt;""),""""&amp;Table_Question_Sets[[#This Row],[Key]]&amp;""": """&amp;Table_Question_Sets[[#This Row],[Summary Label]]&amp;"""","")</f>
        <v/>
      </c>
      <c r="BB76" s="27" t="str">
        <f ca="1">IF(Table_Question_Sets[[#This Row],[Header]]="Yes","",_xlfn.NUMBERVALUE(INDIRECT(SUBSTITUTE(ADDRESS(1,COLUMN(),4),"1","")&amp;ROW()-1))+IF(Table_Question_Sets[[#This Row],[Property]]&lt;&gt;"",1,0))</f>
        <v/>
      </c>
      <c r="BC76" s="27" t="str">
        <f ca="1">IF(Table_Question_Sets[[#This Row],[Header]]="Yes","",_xlfn.NUMBERVALUE(INDIRECT(SUBSTITUTE(ADDRESS(1,COLUMN(),4),"1","")&amp;ROW()+1))+IF(Table_Question_Sets[[#This Row],[Property]]&lt;&gt;"",1,0))</f>
        <v/>
      </c>
      <c r="BD76" s="27" t="str">
        <f t="array" aca="1" ref="BD7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6" s="2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76" s="2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6" s="2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76"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76" s="28" t="str">
        <f xml:space="preserve">
IF(Table_Question_Sets[[#This Row],[Row]]="Yes","]},{""className"": ""row"",""fieldGroup"": [","")&amp;
Table_Question_Sets[[#This Row],[Config Field]]</f>
        <v/>
      </c>
      <c r="BJ76"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76"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6" s="28" t="str">
        <f>IF(AND(Table_Question_Sets[[#This Row],[Header]]="",Table_Question_Sets[[#This Row],[Property]]&lt;&gt;"",Table_Question_Sets[[#This Row],[Field Type]]&lt;&gt;""),
""""&amp;Table_Question_Sets[[#This Row],[Key]]&amp;"""","")</f>
        <v/>
      </c>
      <c r="BM76"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"paymentMethods":["paymentMethodSelect","paymentMethod","creditCardHeading","creditCardNumber","creditCardName","creditCardExpiryDate","creditCardCCV"],</v>
      </c>
      <c r="BN76" s="28" t="str">
        <f>IF(AND(Table_Question_Sets[[#This Row],[Header]]&lt;&gt;"Yes",Table_Question_Sets[[#This Row],[Property]]&lt;&gt;"",Table_Question_Sets[[#This Row],[Workflow Role]]&lt;&gt;""),
""""&amp;Table_Question_Sets[[#This Row],[Workflow Role]]&amp;""":"""&amp;Table_Question_Sets[[#This Row],[Key]]&amp;"""","")</f>
        <v/>
      </c>
      <c r="BO76" s="28" t="str">
        <f>IF(AND(Table_Question_Sets[[#This Row],[Header]]&lt;&gt;"Yes",Table_Question_Sets[[#This Row],[Property]]&lt;&gt;"",Table_Question_Sets[[#This Row],[Private]]="Yes"),
""""&amp;Table_Question_Sets[[#This Row],[Key]]&amp;"""","")</f>
        <v/>
      </c>
      <c r="BP76" s="28" t="str">
        <f ca="1">IF(Table_Question_Sets[[#This Row],[Header]]="Yes","",_xlfn.NUMBERVALUE(INDIRECT(SUBSTITUTE(ADDRESS(1,COLUMN(),4),"1","")&amp;ROW()+1))+IF(OR(Table_Question_Sets[[#This Row],[Value]]&lt;&gt;"",AND(Table_Question_Sets[[#This Row],[Data Type]]="Repeating",Table_Question_Sets[[#This Row],[Calculation Repeating]]&lt;&gt;"")),1,0))</f>
        <v/>
      </c>
      <c r="BQ76" s="28" t="str">
        <f ca="1" xml:space="preserve">
IF(Table_Question_Sets[[#This Row],[Data Type]]="Repeating",
OFFSET(Table_Repeating_Question_Sets[[#Headers],[Property]],MATCH(Table_Question_Sets[[#This Row],[Property]],Table_Repeating_Question_Sets[Property],0),MATCH("Calculation",Table_Repeating_Question_Sets[#Headers],0)-1,1,1),
"")</f>
        <v/>
      </c>
      <c r="BR76"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6"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"paymentMethods":{"paymentMethodSelect": "Pay now with credit card"},</v>
      </c>
      <c r="BT76" s="28" t="str">
        <f ca="1">IF(ISNUMBER(Table_Question_Sets[[#This Row],[Config Use Row]]),INDEX(Table_Question_Sets[Config Rollup],Table_Question_Sets[[#This Row],[Config Use Row]]),"")</f>
        <v/>
      </c>
      <c r="BU76" s="28" t="str">
        <f ca="1">IF(ISNUMBER(Table_Question_Sets[[#This Row],[Config Use Row]]),INDEX(Table_Question_Sets[Config Keys Nested Rollup],Table_Question_Sets[[#This Row],[Config Use Row]]),"")</f>
        <v/>
      </c>
      <c r="BV76" s="28" t="str">
        <f ca="1">IF(ISNUMBER(Table_Question_Sets[[#This Row],[Config Use Row]]),INDEX(Table_Question_Sets[Calculation Rollup],Table_Question_Sets[[#This Row],[Config Use Row]]),"")</f>
        <v/>
      </c>
    </row>
    <row r="77" spans="2:74" s="12" customFormat="1" ht="21" hidden="1" customHeight="1">
      <c r="B77" s="7"/>
      <c r="C77" s="7"/>
      <c r="D77" s="7" t="str">
        <f ca="1">IF(Table_Question_Sets[[#This Row],[Header]]="Yes","",
IF(INDIRECT(SUBSTITUTE(ADDRESS(1,COLUMN(),4),"1","")&amp;ROW()-1)="",
INDIRECT(SUBSTITUTE(ADDRESS(1,COLUMN(Table_Question_Sets[[#This Row],[Property]]),4),"1","")&amp;ROW()-1),
INDIRECT(SUBSTITUTE(ADDRESS(1,COLUMN(),4),"1","")&amp;ROW()-1)))</f>
        <v>Payment Methods</v>
      </c>
      <c r="E7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7" s="7" t="str">
        <f>IF(Table_Question_Sets[[#This Row],[Header]]="Yes","",IF(Table_Question_Sets[[#This Row],[Property]]&lt;&gt;"",SUBSTITUTE(Table_Question_Sets[[#This Row],[Property]]," ",""),""))</f>
        <v/>
      </c>
      <c r="G77" s="51"/>
      <c r="H77" s="7"/>
      <c r="I77" s="7"/>
      <c r="J77" s="7"/>
      <c r="K77" s="44"/>
      <c r="L77" s="44"/>
      <c r="M77" s="44"/>
      <c r="N77" s="7"/>
      <c r="O77" s="7"/>
      <c r="P77" s="7"/>
      <c r="Q77" s="7"/>
      <c r="R77" s="7"/>
      <c r="S77" s="7"/>
      <c r="T77" s="7"/>
      <c r="U77" s="7"/>
      <c r="V77" s="7"/>
      <c r="W77" s="7"/>
      <c r="X77" s="7"/>
      <c r="Y77" s="7"/>
      <c r="Z77" s="7"/>
      <c r="AA77" s="7"/>
      <c r="AB77" s="7"/>
      <c r="AC77" s="7"/>
      <c r="AD77" s="7"/>
      <c r="AE77" s="7"/>
      <c r="AF77" s="7"/>
      <c r="AG77" s="7"/>
      <c r="AH77" s="44"/>
      <c r="AI77" s="44"/>
      <c r="AJ77" s="44"/>
      <c r="AK77" s="44"/>
      <c r="AL77" s="7"/>
      <c r="AM77" s="8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7" s="84"/>
      <c r="AO7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7" s="7"/>
      <c r="AR77" s="7"/>
      <c r="AS77" s="7"/>
      <c r="AT77" s="7"/>
      <c r="AU77" s="7"/>
      <c r="AV77" s="7"/>
      <c r="AW77" s="7"/>
      <c r="AX77" s="7"/>
      <c r="AY7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7" s="7" t="str">
        <f>IF(OR(Table_Question_Sets[[#This Row],[Header]]="Yes",Table_Question_Sets[[#This Row],[Text]]=""),"",IF(OR(Table_Question_Sets[[#This Row],[Text]]="true",Table_Question_Sets[[#This Row],[Text]]="false",ISNUMBER(Table_Question_Sets[[#This Row],[Text]])),Table_Question_Sets[[#This Row],[Text]],""""&amp;Table_Question_Sets[[#This Row],[Text]]&amp;""""))</f>
        <v/>
      </c>
      <c r="BA77" s="7" t="str">
        <f>IF(AND(Table_Question_Sets[[#This Row],[Header]]&lt;&gt;"Yes",Table_Question_Sets[[#This Row],[Property]]&lt;&gt;"",Table_Question_Sets[[#This Row],[Summary Label]]&lt;&gt;""),""""&amp;Table_Question_Sets[[#This Row],[Key]]&amp;""": """&amp;Table_Question_Sets[[#This Row],[Summary Label]]&amp;"""","")</f>
        <v/>
      </c>
      <c r="BB77" s="15">
        <f ca="1">IF(Table_Question_Sets[[#This Row],[Header]]="Yes","",_xlfn.NUMBERVALUE(INDIRECT(SUBSTITUTE(ADDRESS(1,COLUMN(),4),"1","")&amp;ROW()-1))+IF(Table_Question_Sets[[#This Row],[Property]]&lt;&gt;"",1,0))</f>
        <v>0</v>
      </c>
      <c r="BC77" s="15">
        <f ca="1">IF(Table_Question_Sets[[#This Row],[Header]]="Yes","",_xlfn.NUMBERVALUE(INDIRECT(SUBSTITUTE(ADDRESS(1,COLUMN(),4),"1","")&amp;ROW()+1))+IF(Table_Question_Sets[[#This Row],[Property]]&lt;&gt;"",1,0))</f>
        <v>7</v>
      </c>
      <c r="BD77" s="7" t="str">
        <f t="array" aca="1" ref="BD7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7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7"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77"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77" s="7" t="str">
        <f xml:space="preserve">
IF(Table_Question_Sets[[#This Row],[Row]]="Yes","]},{""className"": ""row"",""fieldGroup"": [","")&amp;
Table_Question_Sets[[#This Row],[Config Field]]</f>
        <v/>
      </c>
      <c r="BJ7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7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7" s="7" t="str">
        <f>IF(AND(Table_Question_Sets[[#This Row],[Header]]="",Table_Question_Sets[[#This Row],[Property]]&lt;&gt;"",Table_Question_Sets[[#This Row],[Field Type]]&lt;&gt;""),
""""&amp;Table_Question_Sets[[#This Row],[Key]]&amp;"""","")</f>
        <v/>
      </c>
      <c r="BM7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77" s="7" t="str">
        <f>IF(AND(Table_Question_Sets[[#This Row],[Header]]&lt;&gt;"Yes",Table_Question_Sets[[#This Row],[Property]]&lt;&gt;"",Table_Question_Sets[[#This Row],[Workflow Role]]&lt;&gt;""),
""""&amp;Table_Question_Sets[[#This Row],[Workflow Role]]&amp;""":"""&amp;Table_Question_Sets[[#This Row],[Key]]&amp;"""","")</f>
        <v/>
      </c>
      <c r="BO77" s="7" t="str">
        <f>IF(AND(Table_Question_Sets[[#This Row],[Header]]&lt;&gt;"Yes",Table_Question_Sets[[#This Row],[Property]]&lt;&gt;"",Table_Question_Sets[[#This Row],[Private]]="Yes"),
""""&amp;Table_Question_Sets[[#This Row],[Key]]&amp;"""","")</f>
        <v/>
      </c>
      <c r="BP77" s="7">
        <f ca="1">IF(Table_Question_Sets[[#This Row],[Header]]="Yes","",_xlfn.NUMBERVALUE(INDIRECT(SUBSTITUTE(ADDRESS(1,COLUMN(),4),"1","")&amp;ROW()+1))+IF(OR(Table_Question_Sets[[#This Row],[Value]]&lt;&gt;"",AND(Table_Question_Sets[[#This Row],[Data Type]]="Repeating",Table_Question_Sets[[#This Row],[Calculation Repeating]]&lt;&gt;"")),1,0))</f>
        <v>0</v>
      </c>
      <c r="BQ77" s="7" t="str">
        <f ca="1" xml:space="preserve">
IF(Table_Question_Sets[[#This Row],[Data Type]]="Repeating",
OFFSET(Table_Repeating_Question_Sets[[#Headers],[Property]],MATCH(Table_Question_Sets[[#This Row],[Property]],Table_Repeating_Question_Sets[Property],0),MATCH("Calculation",Table_Repeating_Question_Sets[#Headers],0)-1,1,1),
"")</f>
        <v/>
      </c>
      <c r="BR7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77" s="7" t="str">
        <f ca="1">IF(ISNUMBER(Table_Question_Sets[[#This Row],[Config Use Row]]),INDEX(Table_Question_Sets[Config Rollup],Table_Question_Sets[[#This Row],[Config Use Row]]),"")</f>
        <v/>
      </c>
      <c r="BU77" s="7" t="str">
        <f ca="1">IF(ISNUMBER(Table_Question_Sets[[#This Row],[Config Use Row]]),INDEX(Table_Question_Sets[Config Keys Nested Rollup],Table_Question_Sets[[#This Row],[Config Use Row]]),"")</f>
        <v/>
      </c>
      <c r="BV77" s="7" t="str">
        <f ca="1">IF(ISNUMBER(Table_Question_Sets[[#This Row],[Config Use Row]]),INDEX(Table_Question_Sets[Calculation Rollup],Table_Question_Sets[[#This Row],[Config Use Row]]),"")</f>
        <v/>
      </c>
    </row>
    <row r="78" spans="2:74" s="12" customFormat="1" ht="21" customHeight="1">
      <c r="B78" t="s">
        <v>243</v>
      </c>
      <c r="C78"/>
      <c r="D78" t="str">
        <f ca="1">IF(Table_Question_Sets[[#This Row],[Header]]="Yes","",
IF(INDIRECT(SUBSTITUTE(ADDRESS(1,COLUMN(),4),"1","")&amp;ROW()-1)="",
INDIRECT(SUBSTITUTE(ADDRESS(1,COLUMN(Table_Question_Sets[[#This Row],[Property]]),4),"1","")&amp;ROW()-1),
INDIRECT(SUBSTITUTE(ADDRESS(1,COLUMN(),4),"1","")&amp;ROW()-1)))</f>
        <v>Payment Methods</v>
      </c>
      <c r="E7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paymentMethodSelect</v>
      </c>
      <c r="F78" t="str">
        <f>IF(Table_Question_Sets[[#This Row],[Header]]="Yes","",IF(Table_Question_Sets[[#This Row],[Property]]&lt;&gt;"",SUBSTITUTE(Table_Question_Sets[[#This Row],[Property]]," ",""),""))</f>
        <v>PaymentMethodSelect</v>
      </c>
      <c r="G78" s="75"/>
      <c r="H78" t="s">
        <v>50</v>
      </c>
      <c r="I78" t="s">
        <v>224</v>
      </c>
      <c r="J78" t="s">
        <v>242</v>
      </c>
      <c r="K78" t="s">
        <v>75</v>
      </c>
      <c r="L78"/>
      <c r="M78"/>
      <c r="N78"/>
      <c r="O78" s="34">
        <v>12</v>
      </c>
      <c r="P78"/>
      <c r="Q78"/>
      <c r="R78"/>
      <c r="S78"/>
      <c r="T78" t="s">
        <v>244</v>
      </c>
      <c r="U78"/>
      <c r="V78" s="7"/>
      <c r="W78"/>
      <c r="X78"/>
      <c r="Y78"/>
      <c r="Z78"/>
      <c r="AA78" s="1" t="s">
        <v>245</v>
      </c>
      <c r="AB78" s="1"/>
      <c r="AC78"/>
      <c r="AD78"/>
      <c r="AE78"/>
      <c r="AF78"/>
      <c r="AG78"/>
      <c r="AH78" s="73"/>
      <c r="AI78" s="73"/>
      <c r="AJ78" s="73"/>
      <c r="AK78" s="73"/>
      <c r="AL78" t="str">
        <f ca="1">IF(OFFSET(Table_Payment_Options[],0,MATCH(Input_Payment_Option,Table_Payment_Options[#Headers],0)-1,1,1)="Funded",
OFFSET(Table_Payment_Methods[#Headers],0,MATCH(TRUE,Payment_Methods_Funded_Default,0)-1,1,1),
OFFSET(Table_Payment_Methods[#Headers],0,MATCH(TRUE,Payment_Methods_Direct_Default,0)-1,1,1))</f>
        <v>Pay now with credit card</v>
      </c>
      <c r="AM78"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Pay now with credit card</v>
      </c>
      <c r="AN78"/>
      <c r="AO7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8"/>
      <c r="AR78"/>
      <c r="AS78"/>
      <c r="AT78"/>
      <c r="AU78"/>
      <c r="AV78"/>
      <c r="AW78"/>
      <c r="AX78"/>
      <c r="AY78" s="15"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Pay now with credit card</v>
      </c>
      <c r="AZ78" t="str">
        <f ca="1">IF(OR(Table_Question_Sets[[#This Row],[Header]]="Yes",Table_Question_Sets[[#This Row],[Text]]=""),"",IF(OR(Table_Question_Sets[[#This Row],[Text]]="true",Table_Question_Sets[[#This Row],[Text]]="false",ISNUMBER(Table_Question_Sets[[#This Row],[Text]])),Table_Question_Sets[[#This Row],[Text]],""""&amp;Table_Question_Sets[[#This Row],[Text]]&amp;""""))</f>
        <v>"Pay now with credit card"</v>
      </c>
      <c r="BA78" t="str">
        <f>IF(AND(Table_Question_Sets[[#This Row],[Header]]&lt;&gt;"Yes",Table_Question_Sets[[#This Row],[Property]]&lt;&gt;"",Table_Question_Sets[[#This Row],[Summary Label]]&lt;&gt;""),""""&amp;Table_Question_Sets[[#This Row],[Key]]&amp;""": """&amp;Table_Question_Sets[[#This Row],[Summary Label]]&amp;"""","")</f>
        <v/>
      </c>
      <c r="BB78" s="17">
        <f ca="1">IF(Table_Question_Sets[[#This Row],[Header]]="Yes","",_xlfn.NUMBERVALUE(INDIRECT(SUBSTITUTE(ADDRESS(1,COLUMN(),4),"1","")&amp;ROW()-1))+IF(Table_Question_Sets[[#This Row],[Property]]&lt;&gt;"",1,0))</f>
        <v>1</v>
      </c>
      <c r="BC78" s="17">
        <f ca="1">IF(Table_Question_Sets[[#This Row],[Header]]="Yes","",_xlfn.NUMBERVALUE(INDIRECT(SUBSTITUTE(ADDRESS(1,COLUMN(),4),"1","")&amp;ROW()+1))+IF(Table_Question_Sets[[#This Row],[Property]]&lt;&gt;"",1,0))</f>
        <v>7</v>
      </c>
      <c r="BD78" t="str">
        <f t="array" aca="1" ref="BD7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{"value":"Pay now with credit card","key":"Pay now with credit card","hideCondition":"paymentOption == 'Fortnightly' || paymentOption == 'Weekly'"},{"value":"Send me an invoice","key":"Send me an invoice","hideCondition":"paymentOption == 'Fortnightly' || paymentOption == 'Weekly'"}</v>
      </c>
      <c r="BE7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7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
      </c>
      <c r="BH7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I78" t="str">
        <f ca="1" xml:space="preserve">
IF(Table_Question_Sets[[#This Row],[Row]]="Yes","]},{""className"": ""row"",""fieldGroup"": [","")&amp;
Table_Question_Sets[[#This Row],[Config Field]]</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J7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7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8" t="str">
        <f>IF(AND(Table_Question_Sets[[#This Row],[Header]]="",Table_Question_Sets[[#This Row],[Property]]&lt;&gt;"",Table_Question_Sets[[#This Row],[Field Type]]&lt;&gt;""),
""""&amp;Table_Question_Sets[[#This Row],[Key]]&amp;"""","")</f>
        <v>"paymentMethodSelect"</v>
      </c>
      <c r="BM7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78" t="str">
        <f>IF(AND(Table_Question_Sets[[#This Row],[Header]]&lt;&gt;"Yes",Table_Question_Sets[[#This Row],[Property]]&lt;&gt;"",Table_Question_Sets[[#This Row],[Workflow Role]]&lt;&gt;""),
""""&amp;Table_Question_Sets[[#This Row],[Workflow Role]]&amp;""":"""&amp;Table_Question_Sets[[#This Row],[Key]]&amp;"""","")</f>
        <v/>
      </c>
      <c r="BO78" t="str">
        <f>IF(AND(Table_Question_Sets[[#This Row],[Header]]&lt;&gt;"Yes",Table_Question_Sets[[#This Row],[Property]]&lt;&gt;"",Table_Question_Sets[[#This Row],[Private]]="Yes"),
""""&amp;Table_Question_Sets[[#This Row],[Key]]&amp;"""","")</f>
        <v/>
      </c>
      <c r="BP78">
        <f ca="1">IF(Table_Question_Sets[[#This Row],[Header]]="Yes","",_xlfn.NUMBERVALUE(INDIRECT(SUBSTITUTE(ADDRESS(1,COLUMN(),4),"1","")&amp;ROW()+1))+IF(OR(Table_Question_Sets[[#This Row],[Value]]&lt;&gt;"",AND(Table_Question_Sets[[#This Row],[Data Type]]="Repeating",Table_Question_Sets[[#This Row],[Calculation Repeating]]&lt;&gt;"")),1,0))</f>
        <v>0</v>
      </c>
      <c r="BQ78" t="str">
        <f ca="1" xml:space="preserve">
IF(Table_Question_Sets[[#This Row],[Data Type]]="Repeating",
OFFSET(Table_Repeating_Question_Sets[[#Headers],[Property]],MATCH(Table_Question_Sets[[#This Row],[Property]],Table_Repeating_Question_Sets[Property],0),MATCH("Calculation",Table_Repeating_Question_Sets[#Headers],0)-1,1,1),
"")</f>
        <v/>
      </c>
      <c r="BR7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"paymentMethodSelect": "Pay now with credit card"</v>
      </c>
      <c r="BS7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78" t="str">
        <f ca="1">IF(ISNUMBER(Table_Question_Sets[[#This Row],[Config Use Row]]),INDEX(Table_Question_Sets[Config Rollup],Table_Question_Sets[[#This Row],[Config Use Row]]),"")</f>
        <v/>
      </c>
      <c r="BU78" t="str">
        <f ca="1">IF(ISNUMBER(Table_Question_Sets[[#This Row],[Config Use Row]]),INDEX(Table_Question_Sets[Config Keys Nested Rollup],Table_Question_Sets[[#This Row],[Config Use Row]]),"")</f>
        <v/>
      </c>
      <c r="BV78" t="str">
        <f ca="1">IF(ISNUMBER(Table_Question_Sets[[#This Row],[Config Use Row]]),INDEX(Table_Question_Sets[Calculation Rollup],Table_Question_Sets[[#This Row],[Config Use Row]]),"")</f>
        <v/>
      </c>
    </row>
    <row r="79" spans="2:74" s="12" customFormat="1" ht="21" customHeight="1">
      <c r="B79" t="s">
        <v>246</v>
      </c>
      <c r="C79" s="7"/>
      <c r="D79" s="7" t="str">
        <f ca="1">IF(Table_Question_Sets[[#This Row],[Header]]="Yes","",
IF(INDIRECT(SUBSTITUTE(ADDRESS(1,COLUMN(),4),"1","")&amp;ROW()-1)="",
INDIRECT(SUBSTITUTE(ADDRESS(1,COLUMN(Table_Question_Sets[[#This Row],[Property]]),4),"1","")&amp;ROW()-1),
INDIRECT(SUBSTITUTE(ADDRESS(1,COLUMN(),4),"1","")&amp;ROW()-1)))</f>
        <v>Payment Methods</v>
      </c>
      <c r="E7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79" s="7" t="str">
        <f>IF(Table_Question_Sets[[#This Row],[Header]]="Yes","",IF(Table_Question_Sets[[#This Row],[Property]]&lt;&gt;"",SUBSTITUTE(Table_Question_Sets[[#This Row],[Property]]," ",""),""))</f>
        <v>PaymentMethod</v>
      </c>
      <c r="G79" s="50"/>
      <c r="H79" s="7" t="s">
        <v>50</v>
      </c>
      <c r="I79" s="8" t="s">
        <v>77</v>
      </c>
      <c r="J79" s="7"/>
      <c r="K79" s="34"/>
      <c r="L79" s="44"/>
      <c r="M79" s="44"/>
      <c r="N79" s="34"/>
      <c r="O79" s="34"/>
      <c r="P79" s="34"/>
      <c r="Q79" s="34"/>
      <c r="R79" s="34"/>
      <c r="S79"/>
      <c r="T79" s="7"/>
      <c r="U79" s="7"/>
      <c r="V79" s="7"/>
      <c r="W79" s="7"/>
      <c r="X79" s="7"/>
      <c r="Y79" s="7"/>
      <c r="Z79" s="7"/>
      <c r="AA79" s="7"/>
      <c r="AB79" s="7"/>
      <c r="AC79" s="7"/>
      <c r="AD79" s="7"/>
      <c r="AE79" s="7"/>
      <c r="AF79" s="7"/>
      <c r="AG79" s="7"/>
      <c r="AH79" s="80"/>
      <c r="AI79" s="80" t="str">
        <f ca="1">"paymentMethodSelect != '' ? paymentMethodSelect : "&amp;
IF(OFFSET(Table_Payment_Options[],0,MATCH(Input_Payment_Option,Table_Payment_Options[#Headers],0)-1,1,1)="Funded",
"'"&amp;OFFSET(Table_Payment_Methods[#Headers],0,MATCH(TRUE,Payment_Methods_Funded_Default,0)-1,1,1)&amp;"'",
"'"&amp;OFFSET(Table_Payment_Methods[#Headers],0,MATCH(TRUE,Payment_Methods_Direct_Default,0)-1,1,1)&amp;"'")</f>
        <v>paymentMethodSelect != '' ? paymentMethodSelect : 'Pay now with credit card'</v>
      </c>
      <c r="AJ79" s="80"/>
      <c r="AK79" s="80"/>
      <c r="AL79" s="7"/>
      <c r="AM79"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9"/>
      <c r="AO7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9" s="7"/>
      <c r="AR79" s="15"/>
      <c r="AS79" s="7"/>
      <c r="AT79" s="7"/>
      <c r="AU79" s="7"/>
      <c r="AV79" s="7"/>
      <c r="AW79" s="7"/>
      <c r="AX79" s="7"/>
      <c r="AY7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9" s="15" t="str">
        <f>IF(OR(Table_Question_Sets[[#This Row],[Header]]="Yes",Table_Question_Sets[[#This Row],[Text]]=""),"",IF(OR(Table_Question_Sets[[#This Row],[Text]]="true",Table_Question_Sets[[#This Row],[Text]]="false",ISNUMBER(Table_Question_Sets[[#This Row],[Text]])),Table_Question_Sets[[#This Row],[Text]],""""&amp;Table_Question_Sets[[#This Row],[Text]]&amp;""""))</f>
        <v/>
      </c>
      <c r="BA79" s="15" t="str">
        <f>IF(AND(Table_Question_Sets[[#This Row],[Header]]&lt;&gt;"Yes",Table_Question_Sets[[#This Row],[Property]]&lt;&gt;"",Table_Question_Sets[[#This Row],[Summary Label]]&lt;&gt;""),""""&amp;Table_Question_Sets[[#This Row],[Key]]&amp;""": """&amp;Table_Question_Sets[[#This Row],[Summary Label]]&amp;"""","")</f>
        <v/>
      </c>
      <c r="BB79" s="15">
        <f ca="1">IF(Table_Question_Sets[[#This Row],[Header]]="Yes","",_xlfn.NUMBERVALUE(INDIRECT(SUBSTITUTE(ADDRESS(1,COLUMN(),4),"1","")&amp;ROW()-1))+IF(Table_Question_Sets[[#This Row],[Property]]&lt;&gt;"",1,0))</f>
        <v>2</v>
      </c>
      <c r="BC79" s="15">
        <f ca="1">IF(Table_Question_Sets[[#This Row],[Header]]="Yes","",_xlfn.NUMBERVALUE(INDIRECT(SUBSTITUTE(ADDRESS(1,COLUMN(),4),"1","")&amp;ROW()+1))+IF(Table_Question_Sets[[#This Row],[Property]]&lt;&gt;"",1,0))</f>
        <v>6</v>
      </c>
      <c r="BD79" s="15" t="str">
        <f t="array" aca="1" ref="BD7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9"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9"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9"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"templateOptions":{"calculatedValue":"paymentMethodSelect != '' ? paymentMethodSelect : 'Pay now with credit card'"}</v>
      </c>
      <c r="BH7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"paymentMethod","type": "hidden-field","className":"col-xs-12 col-md-6","templateOptions":{"calculatedValue":"paymentMethodSelect != '' ? paymentMethodSelect : 'Pay now with credit card'"},"validators": {"validation": Validators.compose([])},"expressionProperties": { "templateOptions.disabled": "true"}}</v>
      </c>
      <c r="BI79" s="7" t="str">
        <f ca="1" xml:space="preserve">
IF(Table_Question_Sets[[#This Row],[Row]]="Yes","]},{""className"": ""row"",""fieldGroup"": [","")&amp;
Table_Question_Sets[[#This Row],[Config Field]]</f>
        <v>{"key": "paymentMethod","type": "hidden-field","className":"col-xs-12 col-md-6","templateOptions":{"calculatedValue":"paymentMethodSelect != '' ? paymentMethodSelect : 'Pay now with credit card'"},"validators": {"validation": Validators.compose([])},"expressionProperties": { "templateOptions.disabled": "true"}}</v>
      </c>
      <c r="BJ7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7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9" s="7" t="str">
        <f>IF(AND(Table_Question_Sets[[#This Row],[Header]]="",Table_Question_Sets[[#This Row],[Property]]&lt;&gt;"",Table_Question_Sets[[#This Row],[Field Type]]&lt;&gt;""),
""""&amp;Table_Question_Sets[[#This Row],[Key]]&amp;"""","")</f>
        <v>"paymentMethod"</v>
      </c>
      <c r="BM7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v>
      </c>
      <c r="BN79" s="7" t="str">
        <f>IF(AND(Table_Question_Sets[[#This Row],[Header]]&lt;&gt;"Yes",Table_Question_Sets[[#This Row],[Property]]&lt;&gt;"",Table_Question_Sets[[#This Row],[Workflow Role]]&lt;&gt;""),
""""&amp;Table_Question_Sets[[#This Row],[Workflow Role]]&amp;""":"""&amp;Table_Question_Sets[[#This Row],[Key]]&amp;"""","")</f>
        <v/>
      </c>
      <c r="BO79" s="7" t="str">
        <f>IF(AND(Table_Question_Sets[[#This Row],[Header]]&lt;&gt;"Yes",Table_Question_Sets[[#This Row],[Property]]&lt;&gt;"",Table_Question_Sets[[#This Row],[Private]]="Yes"),
""""&amp;Table_Question_Sets[[#This Row],[Key]]&amp;"""","")</f>
        <v/>
      </c>
      <c r="BP79" s="7">
        <f ca="1">IF(Table_Question_Sets[[#This Row],[Header]]="Yes","",_xlfn.NUMBERVALUE(INDIRECT(SUBSTITUTE(ADDRESS(1,COLUMN(),4),"1","")&amp;ROW()+1))+IF(OR(Table_Question_Sets[[#This Row],[Value]]&lt;&gt;"",AND(Table_Question_Sets[[#This Row],[Data Type]]="Repeating",Table_Question_Sets[[#This Row],[Calculation Repeating]]&lt;&gt;"")),1,0))</f>
        <v>0</v>
      </c>
      <c r="BQ79" s="7" t="str">
        <f ca="1" xml:space="preserve">
IF(Table_Question_Sets[[#This Row],[Data Type]]="Repeating",
OFFSET(Table_Repeating_Question_Sets[[#Headers],[Property]],MATCH(Table_Question_Sets[[#This Row],[Property]],Table_Repeating_Question_Sets[Property],0),MATCH("Calculation",Table_Repeating_Question_Sets[#Headers],0)-1,1,1),
"")</f>
        <v/>
      </c>
      <c r="BR7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9" s="7" t="str">
        <f ca="1">IF(ISNUMBER(Table_Question_Sets[[#This Row],[Config Use Row]]),INDEX(Table_Question_Sets[Config Rollup],Table_Question_Sets[[#This Row],[Config Use Row]]),"")</f>
        <v/>
      </c>
      <c r="BU79" s="7" t="str">
        <f ca="1">IF(ISNUMBER(Table_Question_Sets[[#This Row],[Config Use Row]]),INDEX(Table_Question_Sets[Config Keys Nested Rollup],Table_Question_Sets[[#This Row],[Config Use Row]]),"")</f>
        <v/>
      </c>
      <c r="BV79" s="7" t="str">
        <f ca="1">IF(ISNUMBER(Table_Question_Sets[[#This Row],[Config Use Row]]),INDEX(Table_Question_Sets[Calculation Rollup],Table_Question_Sets[[#This Row],[Config Use Row]]),"")</f>
        <v/>
      </c>
    </row>
    <row r="80" spans="2:74" s="12" customFormat="1" ht="21" customHeight="1">
      <c r="B80" s="7" t="s">
        <v>247</v>
      </c>
      <c r="C80" s="7"/>
      <c r="D80" s="7" t="str">
        <f ca="1">IF(Table_Question_Sets[[#This Row],[Header]]="Yes","",
IF(INDIRECT(SUBSTITUTE(ADDRESS(1,COLUMN(),4),"1","")&amp;ROW()-1)="",
INDIRECT(SUBSTITUTE(ADDRESS(1,COLUMN(Table_Question_Sets[[#This Row],[Property]]),4),"1","")&amp;ROW()-1),
INDIRECT(SUBSTITUTE(ADDRESS(1,COLUMN(),4),"1","")&amp;ROW()-1)))</f>
        <v>Payment Methods</v>
      </c>
      <c r="E8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80" s="7" t="str">
        <f>IF(Table_Question_Sets[[#This Row],[Header]]="Yes","",IF(Table_Question_Sets[[#This Row],[Property]]&lt;&gt;"",SUBSTITUTE(Table_Question_Sets[[#This Row],[Property]]," ",""),""))</f>
        <v>CreditCardHeading</v>
      </c>
      <c r="G80" s="50"/>
      <c r="H80" s="7" t="s">
        <v>83</v>
      </c>
      <c r="I80" s="7" t="s">
        <v>83</v>
      </c>
      <c r="J80" s="7"/>
      <c r="K80" s="34"/>
      <c r="L80" s="44"/>
      <c r="M80" s="44"/>
      <c r="N80" s="34"/>
      <c r="O80" s="34" t="s">
        <v>102</v>
      </c>
      <c r="P80" s="34"/>
      <c r="Q80" s="34"/>
      <c r="R80" s="34"/>
      <c r="S80"/>
      <c r="T80" s="7"/>
      <c r="U80" s="7"/>
      <c r="V80" s="84" t="s">
        <v>248</v>
      </c>
      <c r="W80" s="7"/>
      <c r="X80" s="84" t="s">
        <v>249</v>
      </c>
      <c r="Y80" s="7"/>
      <c r="Z80" s="7"/>
      <c r="AA80" s="7"/>
      <c r="AB80" s="7"/>
      <c r="AC80" s="7"/>
      <c r="AD80" s="7"/>
      <c r="AE80" s="7"/>
      <c r="AF80" s="7"/>
      <c r="AG80" s="7"/>
      <c r="AH80" s="74"/>
      <c r="AI80" s="73"/>
      <c r="AJ80" s="73"/>
      <c r="AK80" s="73"/>
      <c r="AL80" s="7"/>
      <c r="AM8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0"/>
      <c r="AO8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0" s="7"/>
      <c r="AR80" s="15"/>
      <c r="AS80" s="7"/>
      <c r="AT80" s="7"/>
      <c r="AU80" s="7"/>
      <c r="AV80" s="7"/>
      <c r="AW80" s="7"/>
      <c r="AX80" s="7"/>
      <c r="AY8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0" s="15" t="str">
        <f>IF(OR(Table_Question_Sets[[#This Row],[Header]]="Yes",Table_Question_Sets[[#This Row],[Text]]=""),"",IF(OR(Table_Question_Sets[[#This Row],[Text]]="true",Table_Question_Sets[[#This Row],[Text]]="false",ISNUMBER(Table_Question_Sets[[#This Row],[Text]])),Table_Question_Sets[[#This Row],[Text]],""""&amp;Table_Question_Sets[[#This Row],[Text]]&amp;""""))</f>
        <v/>
      </c>
      <c r="BA80" s="15" t="str">
        <f>IF(AND(Table_Question_Sets[[#This Row],[Header]]&lt;&gt;"Yes",Table_Question_Sets[[#This Row],[Property]]&lt;&gt;"",Table_Question_Sets[[#This Row],[Summary Label]]&lt;&gt;""),""""&amp;Table_Question_Sets[[#This Row],[Key]]&amp;""": """&amp;Table_Question_Sets[[#This Row],[Summary Label]]&amp;"""","")</f>
        <v/>
      </c>
      <c r="BB80" s="15">
        <f ca="1">IF(Table_Question_Sets[[#This Row],[Header]]="Yes","",_xlfn.NUMBERVALUE(INDIRECT(SUBSTITUTE(ADDRESS(1,COLUMN(),4),"1","")&amp;ROW()-1))+IF(Table_Question_Sets[[#This Row],[Property]]&lt;&gt;"",1,0))</f>
        <v>3</v>
      </c>
      <c r="BC80" s="15">
        <f ca="1">IF(Table_Question_Sets[[#This Row],[Header]]="Yes","",_xlfn.NUMBERVALUE(INDIRECT(SUBSTITUTE(ADDRESS(1,COLUMN(),4),"1","")&amp;ROW()+1))+IF(Table_Question_Sets[[#This Row],[Property]]&lt;&gt;"",1,0))</f>
        <v>5</v>
      </c>
      <c r="BD80" s="15" t="str">
        <f t="array" aca="1" ref="BD8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"templateOptions":{"content":{"heading2":"Credit Card Payment"},"hideCondition":"paymentMethodSelect != 'Pay now with credit card' "}</v>
      </c>
      <c r="BH8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"content-field","className":"col-xs-12","templateOptions":{"content":{"heading2":"Credit Card Payment"},"hideCondition":"paymentMethodSelect != 'Pay now with credit card' "},"validators": {"validation": Validators.compose([])}}</v>
      </c>
      <c r="BI80" s="7" t="str">
        <f ca="1" xml:space="preserve">
IF(Table_Question_Sets[[#This Row],[Row]]="Yes","]},{""className"": ""row"",""fieldGroup"": [","")&amp;
Table_Question_Sets[[#This Row],[Config Field]]</f>
        <v>{"key": "creditCardHeading","type": "content-field","className":"col-xs-12","templateOptions":{"content":{"heading2":"Credit Card Payment"},"hideCondition":"paymentMethodSelect != 'Pay now with credit card' "},"validators": {"validation": Validators.compose([])}}</v>
      </c>
      <c r="BJ8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8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0" s="7" t="str">
        <f>IF(AND(Table_Question_Sets[[#This Row],[Header]]="",Table_Question_Sets[[#This Row],[Property]]&lt;&gt;"",Table_Question_Sets[[#This Row],[Field Type]]&lt;&gt;""),
""""&amp;Table_Question_Sets[[#This Row],[Key]]&amp;"""","")</f>
        <v>"creditCardHeading"</v>
      </c>
      <c r="BM8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v>
      </c>
      <c r="BN80" s="7" t="str">
        <f>IF(AND(Table_Question_Sets[[#This Row],[Header]]&lt;&gt;"Yes",Table_Question_Sets[[#This Row],[Property]]&lt;&gt;"",Table_Question_Sets[[#This Row],[Workflow Role]]&lt;&gt;""),
""""&amp;Table_Question_Sets[[#This Row],[Workflow Role]]&amp;""":"""&amp;Table_Question_Sets[[#This Row],[Key]]&amp;"""","")</f>
        <v/>
      </c>
      <c r="BO80" s="7" t="str">
        <f>IF(AND(Table_Question_Sets[[#This Row],[Header]]&lt;&gt;"Yes",Table_Question_Sets[[#This Row],[Property]]&lt;&gt;"",Table_Question_Sets[[#This Row],[Private]]="Yes"),
""""&amp;Table_Question_Sets[[#This Row],[Key]]&amp;"""","")</f>
        <v/>
      </c>
      <c r="BP80" s="7">
        <f ca="1">IF(Table_Question_Sets[[#This Row],[Header]]="Yes","",_xlfn.NUMBERVALUE(INDIRECT(SUBSTITUTE(ADDRESS(1,COLUMN(),4),"1","")&amp;ROW()+1))+IF(OR(Table_Question_Sets[[#This Row],[Value]]&lt;&gt;"",AND(Table_Question_Sets[[#This Row],[Data Type]]="Repeating",Table_Question_Sets[[#This Row],[Calculation Repeating]]&lt;&gt;"")),1,0))</f>
        <v>0</v>
      </c>
      <c r="BQ80" s="7" t="str">
        <f ca="1" xml:space="preserve">
IF(Table_Question_Sets[[#This Row],[Data Type]]="Repeating",
OFFSET(Table_Repeating_Question_Sets[[#Headers],[Property]],MATCH(Table_Question_Sets[[#This Row],[Property]],Table_Repeating_Question_Sets[Property],0),MATCH("Calculation",Table_Repeating_Question_Sets[#Headers],0)-1,1,1),
"")</f>
        <v/>
      </c>
      <c r="BR8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0" s="7" t="str">
        <f ca="1">IF(ISNUMBER(Table_Question_Sets[[#This Row],[Config Use Row]]),INDEX(Table_Question_Sets[Config Rollup],Table_Question_Sets[[#This Row],[Config Use Row]]),"")</f>
        <v/>
      </c>
      <c r="BU80" s="7" t="str">
        <f ca="1">IF(ISNUMBER(Table_Question_Sets[[#This Row],[Config Use Row]]),INDEX(Table_Question_Sets[Config Keys Nested Rollup],Table_Question_Sets[[#This Row],[Config Use Row]]),"")</f>
        <v/>
      </c>
      <c r="BV80" s="7" t="str">
        <f ca="1">IF(ISNUMBER(Table_Question_Sets[[#This Row],[Config Use Row]]),INDEX(Table_Question_Sets[Calculation Rollup],Table_Question_Sets[[#This Row],[Config Use Row]]),"")</f>
        <v/>
      </c>
    </row>
    <row r="81" spans="2:74" s="12" customFormat="1" ht="21" customHeight="1">
      <c r="B81" s="7" t="s">
        <v>250</v>
      </c>
      <c r="C81" s="7"/>
      <c r="D81" s="7" t="str">
        <f ca="1">IF(Table_Question_Sets[[#This Row],[Header]]="Yes","",
IF(INDIRECT(SUBSTITUTE(ADDRESS(1,COLUMN(),4),"1","")&amp;ROW()-1)="",
INDIRECT(SUBSTITUTE(ADDRESS(1,COLUMN(Table_Question_Sets[[#This Row],[Property]]),4),"1","")&amp;ROW()-1),
INDIRECT(SUBSTITUTE(ADDRESS(1,COLUMN(),4),"1","")&amp;ROW()-1)))</f>
        <v>Payment Methods</v>
      </c>
      <c r="E8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81" s="7" t="str">
        <f>IF(Table_Question_Sets[[#This Row],[Header]]="Yes","",IF(Table_Question_Sets[[#This Row],[Property]]&lt;&gt;"",SUBSTITUTE(Table_Question_Sets[[#This Row],[Property]]," ",""),""))</f>
        <v>CreditCardNumber</v>
      </c>
      <c r="G81" s="50"/>
      <c r="H81" s="7" t="s">
        <v>50</v>
      </c>
      <c r="I81" s="7" t="s">
        <v>50</v>
      </c>
      <c r="J81" s="7"/>
      <c r="K81" s="34" t="s">
        <v>75</v>
      </c>
      <c r="L81" s="44"/>
      <c r="M81" s="44"/>
      <c r="N81" s="34"/>
      <c r="O81" s="34" t="s">
        <v>102</v>
      </c>
      <c r="P81" s="34"/>
      <c r="Q81" s="34" t="s">
        <v>91</v>
      </c>
      <c r="R81" s="34"/>
      <c r="S81"/>
      <c r="T81" s="7" t="s">
        <v>251</v>
      </c>
      <c r="U81" s="7"/>
      <c r="V81" s="84" t="s">
        <v>248</v>
      </c>
      <c r="W81" s="7" t="s">
        <v>252</v>
      </c>
      <c r="X81" s="7"/>
      <c r="Y81" s="7"/>
      <c r="Z81" s="7"/>
      <c r="AA81" s="7"/>
      <c r="AB81" s="7"/>
      <c r="AC81" s="7"/>
      <c r="AD81" s="7" t="s">
        <v>253</v>
      </c>
      <c r="AE81" s="7"/>
      <c r="AF81" s="7"/>
      <c r="AG81" s="7"/>
      <c r="AH81" s="74"/>
      <c r="AI81" s="73"/>
      <c r="AJ81" s="73"/>
      <c r="AK81" s="73"/>
      <c r="AL81" s="7"/>
      <c r="AM81"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1"/>
      <c r="AO8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8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1" s="7"/>
      <c r="AR81" s="15"/>
      <c r="AS81" s="7"/>
      <c r="AT81" s="7"/>
      <c r="AU81" s="7"/>
      <c r="AV81" s="7"/>
      <c r="AW81" s="7"/>
      <c r="AX81" s="7"/>
      <c r="AY81"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1" s="15" t="str">
        <f>IF(OR(Table_Question_Sets[[#This Row],[Header]]="Yes",Table_Question_Sets[[#This Row],[Text]]=""),"",IF(OR(Table_Question_Sets[[#This Row],[Text]]="true",Table_Question_Sets[[#This Row],[Text]]="false",ISNUMBER(Table_Question_Sets[[#This Row],[Text]])),Table_Question_Sets[[#This Row],[Text]],""""&amp;Table_Question_Sets[[#This Row],[Text]]&amp;""""))</f>
        <v/>
      </c>
      <c r="BA81" s="15" t="str">
        <f>IF(AND(Table_Question_Sets[[#This Row],[Header]]&lt;&gt;"Yes",Table_Question_Sets[[#This Row],[Property]]&lt;&gt;"",Table_Question_Sets[[#This Row],[Summary Label]]&lt;&gt;""),""""&amp;Table_Question_Sets[[#This Row],[Key]]&amp;""": """&amp;Table_Question_Sets[[#This Row],[Summary Label]]&amp;"""","")</f>
        <v/>
      </c>
      <c r="BB81" s="15">
        <f ca="1">IF(Table_Question_Sets[[#This Row],[Header]]="Yes","",_xlfn.NUMBERVALUE(INDIRECT(SUBSTITUTE(ADDRESS(1,COLUMN(),4),"1","")&amp;ROW()-1))+IF(Table_Question_Sets[[#This Row],[Property]]&lt;&gt;"",1,0))</f>
        <v>4</v>
      </c>
      <c r="BC81" s="15">
        <f ca="1">IF(Table_Question_Sets[[#This Row],[Header]]="Yes","",_xlfn.NUMBERVALUE(INDIRECT(SUBSTITUTE(ADDRESS(1,COLUMN(),4),"1","")&amp;ROW()+1))+IF(Table_Question_Sets[[#This Row],[Property]]&lt;&gt;"",1,0))</f>
        <v>4</v>
      </c>
      <c r="BD81" s="15" t="str">
        <f t="array" aca="1" ref="BD8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1"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ValidationService.isCreditCardNumber()])}</v>
      </c>
      <c r="BF81"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1"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_","hideCondition":"paymentMethodSelect != 'Pay now with credit card' "}</v>
      </c>
      <c r="BH81"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I81" s="7" t="str">
        <f ca="1" xml:space="preserve">
IF(Table_Question_Sets[[#This Row],[Row]]="Yes","]},{""className"": ""row"",""fieldGroup"": [","")&amp;
Table_Question_Sets[[#This Row],[Config Field]]</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J8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8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1" s="7" t="str">
        <f>IF(AND(Table_Question_Sets[[#This Row],[Header]]="",Table_Question_Sets[[#This Row],[Property]]&lt;&gt;"",Table_Question_Sets[[#This Row],[Field Type]]&lt;&gt;""),
""""&amp;Table_Question_Sets[[#This Row],[Key]]&amp;"""","")</f>
        <v>"creditCardNumber"</v>
      </c>
      <c r="BM8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v>
      </c>
      <c r="BN81" s="7" t="str">
        <f>IF(AND(Table_Question_Sets[[#This Row],[Header]]&lt;&gt;"Yes",Table_Question_Sets[[#This Row],[Property]]&lt;&gt;"",Table_Question_Sets[[#This Row],[Workflow Role]]&lt;&gt;""),
""""&amp;Table_Question_Sets[[#This Row],[Workflow Role]]&amp;""":"""&amp;Table_Question_Sets[[#This Row],[Key]]&amp;"""","")</f>
        <v/>
      </c>
      <c r="BO81" s="7" t="str">
        <f>IF(AND(Table_Question_Sets[[#This Row],[Header]]&lt;&gt;"Yes",Table_Question_Sets[[#This Row],[Property]]&lt;&gt;"",Table_Question_Sets[[#This Row],[Private]]="Yes"),
""""&amp;Table_Question_Sets[[#This Row],[Key]]&amp;"""","")</f>
        <v/>
      </c>
      <c r="BP81" s="7">
        <f ca="1">IF(Table_Question_Sets[[#This Row],[Header]]="Yes","",_xlfn.NUMBERVALUE(INDIRECT(SUBSTITUTE(ADDRESS(1,COLUMN(),4),"1","")&amp;ROW()+1))+IF(OR(Table_Question_Sets[[#This Row],[Value]]&lt;&gt;"",AND(Table_Question_Sets[[#This Row],[Data Type]]="Repeating",Table_Question_Sets[[#This Row],[Calculation Repeating]]&lt;&gt;"")),1,0))</f>
        <v>0</v>
      </c>
      <c r="BQ81" s="7" t="str">
        <f ca="1" xml:space="preserve">
IF(Table_Question_Sets[[#This Row],[Data Type]]="Repeating",
OFFSET(Table_Repeating_Question_Sets[[#Headers],[Property]],MATCH(Table_Question_Sets[[#This Row],[Property]],Table_Repeating_Question_Sets[Property],0),MATCH("Calculation",Table_Repeating_Question_Sets[#Headers],0)-1,1,1),
"")</f>
        <v/>
      </c>
      <c r="BR8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1" s="7" t="str">
        <f ca="1">IF(ISNUMBER(Table_Question_Sets[[#This Row],[Config Use Row]]),INDEX(Table_Question_Sets[Config Rollup],Table_Question_Sets[[#This Row],[Config Use Row]]),"")</f>
        <v/>
      </c>
      <c r="BU81" s="7" t="str">
        <f ca="1">IF(ISNUMBER(Table_Question_Sets[[#This Row],[Config Use Row]]),INDEX(Table_Question_Sets[Config Keys Nested Rollup],Table_Question_Sets[[#This Row],[Config Use Row]]),"")</f>
        <v/>
      </c>
      <c r="BV81" s="7" t="str">
        <f ca="1">IF(ISNUMBER(Table_Question_Sets[[#This Row],[Config Use Row]]),INDEX(Table_Question_Sets[Calculation Rollup],Table_Question_Sets[[#This Row],[Config Use Row]]),"")</f>
        <v/>
      </c>
    </row>
    <row r="82" spans="2:74" s="12" customFormat="1" ht="21" customHeight="1">
      <c r="B82" s="7" t="s">
        <v>254</v>
      </c>
      <c r="C82" s="7"/>
      <c r="D82" s="7" t="str">
        <f ca="1">IF(Table_Question_Sets[[#This Row],[Header]]="Yes","",
IF(INDIRECT(SUBSTITUTE(ADDRESS(1,COLUMN(),4),"1","")&amp;ROW()-1)="",
INDIRECT(SUBSTITUTE(ADDRESS(1,COLUMN(Table_Question_Sets[[#This Row],[Property]]),4),"1","")&amp;ROW()-1),
INDIRECT(SUBSTITUTE(ADDRESS(1,COLUMN(),4),"1","")&amp;ROW()-1)))</f>
        <v>Payment Methods</v>
      </c>
      <c r="E8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82" s="7" t="str">
        <f>IF(Table_Question_Sets[[#This Row],[Header]]="Yes","",IF(Table_Question_Sets[[#This Row],[Property]]&lt;&gt;"",SUBSTITUTE(Table_Question_Sets[[#This Row],[Property]]," ",""),""))</f>
        <v>CreditCardName</v>
      </c>
      <c r="G82" s="50"/>
      <c r="H82" s="7" t="s">
        <v>50</v>
      </c>
      <c r="I82" s="7" t="s">
        <v>50</v>
      </c>
      <c r="J82" s="7"/>
      <c r="K82" s="34" t="s">
        <v>75</v>
      </c>
      <c r="L82" s="44"/>
      <c r="M82" s="44"/>
      <c r="N82" s="34"/>
      <c r="O82" s="34" t="s">
        <v>102</v>
      </c>
      <c r="P82" s="34" t="s">
        <v>91</v>
      </c>
      <c r="Q82" s="34"/>
      <c r="R82" s="34"/>
      <c r="S82"/>
      <c r="T82" s="7" t="s">
        <v>255</v>
      </c>
      <c r="U82" s="7"/>
      <c r="V82" s="84" t="s">
        <v>248</v>
      </c>
      <c r="W82" s="7" t="s">
        <v>256</v>
      </c>
      <c r="X82" s="7"/>
      <c r="Y82" s="7"/>
      <c r="Z82" s="7"/>
      <c r="AA82" s="7"/>
      <c r="AB82" s="7"/>
      <c r="AC82" s="7"/>
      <c r="AD82" s="7"/>
      <c r="AE82" s="7"/>
      <c r="AF82" s="7"/>
      <c r="AG82" s="7"/>
      <c r="AH82" s="74"/>
      <c r="AI82" s="73"/>
      <c r="AJ82" s="73"/>
      <c r="AK82" s="73"/>
      <c r="AL82" s="7"/>
      <c r="AM82"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2"/>
      <c r="AO8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8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2" s="7"/>
      <c r="AR82" s="15"/>
      <c r="AS82" s="7"/>
      <c r="AT82" s="7"/>
      <c r="AU82" s="7"/>
      <c r="AV82" s="7"/>
      <c r="AW82" s="7"/>
      <c r="AX82" s="7"/>
      <c r="AY82"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2" s="15" t="str">
        <f>IF(OR(Table_Question_Sets[[#This Row],[Header]]="Yes",Table_Question_Sets[[#This Row],[Text]]=""),"",IF(OR(Table_Question_Sets[[#This Row],[Text]]="true",Table_Question_Sets[[#This Row],[Text]]="false",ISNUMBER(Table_Question_Sets[[#This Row],[Text]])),Table_Question_Sets[[#This Row],[Text]],""""&amp;Table_Question_Sets[[#This Row],[Text]]&amp;""""))</f>
        <v/>
      </c>
      <c r="BA82" s="15" t="str">
        <f>IF(AND(Table_Question_Sets[[#This Row],[Header]]&lt;&gt;"Yes",Table_Question_Sets[[#This Row],[Property]]&lt;&gt;"",Table_Question_Sets[[#This Row],[Summary Label]]&lt;&gt;""),""""&amp;Table_Question_Sets[[#This Row],[Key]]&amp;""": """&amp;Table_Question_Sets[[#This Row],[Summary Label]]&amp;"""","")</f>
        <v/>
      </c>
      <c r="BB82" s="15">
        <f ca="1">IF(Table_Question_Sets[[#This Row],[Header]]="Yes","",_xlfn.NUMBERVALUE(INDIRECT(SUBSTITUTE(ADDRESS(1,COLUMN(),4),"1","")&amp;ROW()-1))+IF(Table_Question_Sets[[#This Row],[Property]]&lt;&gt;"",1,0))</f>
        <v>5</v>
      </c>
      <c r="BC82" s="15">
        <f ca="1">IF(Table_Question_Sets[[#This Row],[Header]]="Yes","",_xlfn.NUMBERVALUE(INDIRECT(SUBSTITUTE(ADDRESS(1,COLUMN(),4),"1","")&amp;ROW()+1))+IF(Table_Question_Sets[[#This Row],[Property]]&lt;&gt;"",1,0))</f>
        <v>3</v>
      </c>
      <c r="BD82" s="15" t="str">
        <f t="array" aca="1" ref="BD8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ValidationService.isName()])}</v>
      </c>
      <c r="BF8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card","hideCondition":"paymentMethodSelect != 'Pay now with credit card' "}</v>
      </c>
      <c r="BH82"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I82" s="7" t="str">
        <f ca="1" xml:space="preserve">
IF(Table_Question_Sets[[#This Row],[Row]]="Yes","]},{""className"": ""row"",""fieldGroup"": [","")&amp;
Table_Question_Sets[[#This Row],[Config Field]]</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J8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8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2" s="7" t="str">
        <f>IF(AND(Table_Question_Sets[[#This Row],[Header]]="",Table_Question_Sets[[#This Row],[Property]]&lt;&gt;"",Table_Question_Sets[[#This Row],[Field Type]]&lt;&gt;""),
""""&amp;Table_Question_Sets[[#This Row],[Key]]&amp;"""","")</f>
        <v>"creditCardName"</v>
      </c>
      <c r="BM8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v>
      </c>
      <c r="BN82" s="7" t="str">
        <f>IF(AND(Table_Question_Sets[[#This Row],[Header]]&lt;&gt;"Yes",Table_Question_Sets[[#This Row],[Property]]&lt;&gt;"",Table_Question_Sets[[#This Row],[Workflow Role]]&lt;&gt;""),
""""&amp;Table_Question_Sets[[#This Row],[Workflow Role]]&amp;""":"""&amp;Table_Question_Sets[[#This Row],[Key]]&amp;"""","")</f>
        <v/>
      </c>
      <c r="BO82" s="7" t="str">
        <f>IF(AND(Table_Question_Sets[[#This Row],[Header]]&lt;&gt;"Yes",Table_Question_Sets[[#This Row],[Property]]&lt;&gt;"",Table_Question_Sets[[#This Row],[Private]]="Yes"),
""""&amp;Table_Question_Sets[[#This Row],[Key]]&amp;"""","")</f>
        <v/>
      </c>
      <c r="BP82" s="7">
        <f ca="1">IF(Table_Question_Sets[[#This Row],[Header]]="Yes","",_xlfn.NUMBERVALUE(INDIRECT(SUBSTITUTE(ADDRESS(1,COLUMN(),4),"1","")&amp;ROW()+1))+IF(OR(Table_Question_Sets[[#This Row],[Value]]&lt;&gt;"",AND(Table_Question_Sets[[#This Row],[Data Type]]="Repeating",Table_Question_Sets[[#This Row],[Calculation Repeating]]&lt;&gt;"")),1,0))</f>
        <v>0</v>
      </c>
      <c r="BQ82" s="7" t="str">
        <f ca="1" xml:space="preserve">
IF(Table_Question_Sets[[#This Row],[Data Type]]="Repeating",
OFFSET(Table_Repeating_Question_Sets[[#Headers],[Property]],MATCH(Table_Question_Sets[[#This Row],[Property]],Table_Repeating_Question_Sets[Property],0),MATCH("Calculation",Table_Repeating_Question_Sets[#Headers],0)-1,1,1),
"")</f>
        <v/>
      </c>
      <c r="BR8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2" s="7" t="str">
        <f ca="1">IF(ISNUMBER(Table_Question_Sets[[#This Row],[Config Use Row]]),INDEX(Table_Question_Sets[Config Rollup],Table_Question_Sets[[#This Row],[Config Use Row]]),"")</f>
        <v/>
      </c>
      <c r="BU82" s="7" t="str">
        <f ca="1">IF(ISNUMBER(Table_Question_Sets[[#This Row],[Config Use Row]]),INDEX(Table_Question_Sets[Config Keys Nested Rollup],Table_Question_Sets[[#This Row],[Config Use Row]]),"")</f>
        <v/>
      </c>
      <c r="BV82" s="7" t="str">
        <f ca="1">IF(ISNUMBER(Table_Question_Sets[[#This Row],[Config Use Row]]),INDEX(Table_Question_Sets[Calculation Rollup],Table_Question_Sets[[#This Row],[Config Use Row]]),"")</f>
        <v/>
      </c>
    </row>
    <row r="83" spans="2:74" s="12" customFormat="1" ht="21" customHeight="1">
      <c r="B83" s="7" t="s">
        <v>257</v>
      </c>
      <c r="C83" s="7"/>
      <c r="D83" s="7" t="str">
        <f ca="1">IF(Table_Question_Sets[[#This Row],[Header]]="Yes","",
IF(INDIRECT(SUBSTITUTE(ADDRESS(1,COLUMN(),4),"1","")&amp;ROW()-1)="",
INDIRECT(SUBSTITUTE(ADDRESS(1,COLUMN(Table_Question_Sets[[#This Row],[Property]]),4),"1","")&amp;ROW()-1),
INDIRECT(SUBSTITUTE(ADDRESS(1,COLUMN(),4),"1","")&amp;ROW()-1)))</f>
        <v>Payment Methods</v>
      </c>
      <c r="E8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83" s="7" t="str">
        <f>IF(Table_Question_Sets[[#This Row],[Header]]="Yes","",IF(Table_Question_Sets[[#This Row],[Property]]&lt;&gt;"",SUBSTITUTE(Table_Question_Sets[[#This Row],[Property]]," ",""),""))</f>
        <v>CreditCardExpiryDate</v>
      </c>
      <c r="G83" s="50"/>
      <c r="H83" s="7" t="s">
        <v>50</v>
      </c>
      <c r="I83" s="7" t="s">
        <v>50</v>
      </c>
      <c r="J83" s="7"/>
      <c r="K83" s="34" t="s">
        <v>75</v>
      </c>
      <c r="L83" s="44"/>
      <c r="M83" s="44"/>
      <c r="N83" s="34"/>
      <c r="O83" s="34" t="s">
        <v>91</v>
      </c>
      <c r="P83" s="34" t="s">
        <v>258</v>
      </c>
      <c r="Q83" s="34"/>
      <c r="R83" s="34"/>
      <c r="S83"/>
      <c r="T83" s="7" t="s">
        <v>259</v>
      </c>
      <c r="U83" s="7"/>
      <c r="V83" s="84" t="s">
        <v>248</v>
      </c>
      <c r="W83" s="7" t="s">
        <v>260</v>
      </c>
      <c r="X83" s="7"/>
      <c r="Y83" s="7"/>
      <c r="Z83" s="7"/>
      <c r="AA83" s="7"/>
      <c r="AB83" s="7"/>
      <c r="AC83" s="7"/>
      <c r="AD83" s="7" t="s">
        <v>261</v>
      </c>
      <c r="AE83" s="7"/>
      <c r="AF83" s="7"/>
      <c r="AG83" s="7"/>
      <c r="AH83" s="74"/>
      <c r="AI83" s="73"/>
      <c r="AJ83" s="73"/>
      <c r="AK83" s="73"/>
      <c r="AL83" s="7"/>
      <c r="AM83"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3"/>
      <c r="AO8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8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3" s="7"/>
      <c r="AR83" s="15"/>
      <c r="AS83" s="7"/>
      <c r="AT83" s="7"/>
      <c r="AU83" s="7"/>
      <c r="AV83" s="7"/>
      <c r="AW83" s="7"/>
      <c r="AX83" s="7"/>
      <c r="AY83"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3" s="15" t="str">
        <f>IF(OR(Table_Question_Sets[[#This Row],[Header]]="Yes",Table_Question_Sets[[#This Row],[Text]]=""),"",IF(OR(Table_Question_Sets[[#This Row],[Text]]="true",Table_Question_Sets[[#This Row],[Text]]="false",ISNUMBER(Table_Question_Sets[[#This Row],[Text]])),Table_Question_Sets[[#This Row],[Text]],""""&amp;Table_Question_Sets[[#This Row],[Text]]&amp;""""))</f>
        <v/>
      </c>
      <c r="BA83" s="15" t="str">
        <f>IF(AND(Table_Question_Sets[[#This Row],[Header]]&lt;&gt;"Yes",Table_Question_Sets[[#This Row],[Property]]&lt;&gt;"",Table_Question_Sets[[#This Row],[Summary Label]]&lt;&gt;""),""""&amp;Table_Question_Sets[[#This Row],[Key]]&amp;""": """&amp;Table_Question_Sets[[#This Row],[Summary Label]]&amp;"""","")</f>
        <v/>
      </c>
      <c r="BB83" s="15">
        <f ca="1">IF(Table_Question_Sets[[#This Row],[Header]]="Yes","",_xlfn.NUMBERVALUE(INDIRECT(SUBSTITUTE(ADDRESS(1,COLUMN(),4),"1","")&amp;ROW()-1))+IF(Table_Question_Sets[[#This Row],[Property]]&lt;&gt;"",1,0))</f>
        <v>6</v>
      </c>
      <c r="BC83" s="15">
        <f ca="1">IF(Table_Question_Sets[[#This Row],[Header]]="Yes","",_xlfn.NUMBERVALUE(INDIRECT(SUBSTITUTE(ADDRESS(1,COLUMN(),4),"1","")&amp;ROW()+1))+IF(Table_Question_Sets[[#This Row],[Property]]&lt;&gt;"",1,0))</f>
        <v>2</v>
      </c>
      <c r="BD83" s="15" t="str">
        <f t="array" aca="1" ref="BD8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ValidationService.isExpiryDate()])}</v>
      </c>
      <c r="BF8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_","hideCondition":"paymentMethodSelect != 'Pay now with credit card' "}</v>
      </c>
      <c r="BH83"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I83" s="7" t="str">
        <f ca="1" xml:space="preserve">
IF(Table_Question_Sets[[#This Row],[Row]]="Yes","]},{""className"": ""row"",""fieldGroup"": [","")&amp;
Table_Question_Sets[[#This Row],[Config Field]]</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J8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BK8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3" s="7" t="str">
        <f>IF(AND(Table_Question_Sets[[#This Row],[Header]]="",Table_Question_Sets[[#This Row],[Property]]&lt;&gt;"",Table_Question_Sets[[#This Row],[Field Type]]&lt;&gt;""),
""""&amp;Table_Question_Sets[[#This Row],[Key]]&amp;"""","")</f>
        <v>"creditCardExpiryDate"</v>
      </c>
      <c r="BM8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v>
      </c>
      <c r="BN83" s="7" t="str">
        <f>IF(AND(Table_Question_Sets[[#This Row],[Header]]&lt;&gt;"Yes",Table_Question_Sets[[#This Row],[Property]]&lt;&gt;"",Table_Question_Sets[[#This Row],[Workflow Role]]&lt;&gt;""),
""""&amp;Table_Question_Sets[[#This Row],[Workflow Role]]&amp;""":"""&amp;Table_Question_Sets[[#This Row],[Key]]&amp;"""","")</f>
        <v/>
      </c>
      <c r="BO83" s="7" t="str">
        <f>IF(AND(Table_Question_Sets[[#This Row],[Header]]&lt;&gt;"Yes",Table_Question_Sets[[#This Row],[Property]]&lt;&gt;"",Table_Question_Sets[[#This Row],[Private]]="Yes"),
""""&amp;Table_Question_Sets[[#This Row],[Key]]&amp;"""","")</f>
        <v/>
      </c>
      <c r="BP83" s="7">
        <f ca="1">IF(Table_Question_Sets[[#This Row],[Header]]="Yes","",_xlfn.NUMBERVALUE(INDIRECT(SUBSTITUTE(ADDRESS(1,COLUMN(),4),"1","")&amp;ROW()+1))+IF(OR(Table_Question_Sets[[#This Row],[Value]]&lt;&gt;"",AND(Table_Question_Sets[[#This Row],[Data Type]]="Repeating",Table_Question_Sets[[#This Row],[Calculation Repeating]]&lt;&gt;"")),1,0))</f>
        <v>0</v>
      </c>
      <c r="BQ83" s="7" t="str">
        <f ca="1" xml:space="preserve">
IF(Table_Question_Sets[[#This Row],[Data Type]]="Repeating",
OFFSET(Table_Repeating_Question_Sets[[#Headers],[Property]],MATCH(Table_Question_Sets[[#This Row],[Property]],Table_Repeating_Question_Sets[Property],0),MATCH("Calculation",Table_Repeating_Question_Sets[#Headers],0)-1,1,1),
"")</f>
        <v/>
      </c>
      <c r="BR8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3" s="7" t="str">
        <f ca="1">IF(ISNUMBER(Table_Question_Sets[[#This Row],[Config Use Row]]),INDEX(Table_Question_Sets[Config Rollup],Table_Question_Sets[[#This Row],[Config Use Row]]),"")</f>
        <v/>
      </c>
      <c r="BU83" s="7" t="str">
        <f ca="1">IF(ISNUMBER(Table_Question_Sets[[#This Row],[Config Use Row]]),INDEX(Table_Question_Sets[Config Keys Nested Rollup],Table_Question_Sets[[#This Row],[Config Use Row]]),"")</f>
        <v/>
      </c>
      <c r="BV83" s="7" t="str">
        <f ca="1">IF(ISNUMBER(Table_Question_Sets[[#This Row],[Config Use Row]]),INDEX(Table_Question_Sets[Calculation Rollup],Table_Question_Sets[[#This Row],[Config Use Row]]),"")</f>
        <v/>
      </c>
    </row>
    <row r="84" spans="2:74" s="12" customFormat="1" ht="21" customHeight="1">
      <c r="B84" s="7" t="s">
        <v>262</v>
      </c>
      <c r="C84" s="7"/>
      <c r="D84" s="7" t="str">
        <f ca="1">IF(Table_Question_Sets[[#This Row],[Header]]="Yes","",
IF(INDIRECT(SUBSTITUTE(ADDRESS(1,COLUMN(),4),"1","")&amp;ROW()-1)="",
INDIRECT(SUBSTITUTE(ADDRESS(1,COLUMN(Table_Question_Sets[[#This Row],[Property]]),4),"1","")&amp;ROW()-1),
INDIRECT(SUBSTITUTE(ADDRESS(1,COLUMN(),4),"1","")&amp;ROW()-1)))</f>
        <v>Payment Methods</v>
      </c>
      <c r="E8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84" s="7" t="str">
        <f>IF(Table_Question_Sets[[#This Row],[Header]]="Yes","",IF(Table_Question_Sets[[#This Row],[Property]]&lt;&gt;"",SUBSTITUTE(Table_Question_Sets[[#This Row],[Property]]," ",""),""))</f>
        <v>CreditCardCCV</v>
      </c>
      <c r="G84" s="50"/>
      <c r="H84" s="7" t="s">
        <v>50</v>
      </c>
      <c r="I84" s="7" t="s">
        <v>50</v>
      </c>
      <c r="J84" s="7"/>
      <c r="K84" s="34" t="s">
        <v>75</v>
      </c>
      <c r="L84" s="44"/>
      <c r="M84" s="44"/>
      <c r="N84" s="34"/>
      <c r="O84" s="34" t="s">
        <v>91</v>
      </c>
      <c r="P84" s="34" t="s">
        <v>258</v>
      </c>
      <c r="Q84" s="34"/>
      <c r="R84" s="34"/>
      <c r="S84"/>
      <c r="T84" s="7" t="s">
        <v>263</v>
      </c>
      <c r="U84" s="7"/>
      <c r="V84" s="84" t="s">
        <v>248</v>
      </c>
      <c r="W84" s="7"/>
      <c r="X84" s="7"/>
      <c r="Y84" s="7"/>
      <c r="Z84" s="7"/>
      <c r="AA84" s="7"/>
      <c r="AB84" s="7"/>
      <c r="AC84" s="7"/>
      <c r="AD84" s="7" t="s">
        <v>264</v>
      </c>
      <c r="AE84" s="7"/>
      <c r="AF84" s="7"/>
      <c r="AG84" s="7"/>
      <c r="AH84" s="74"/>
      <c r="AI84" s="73"/>
      <c r="AJ84" s="73"/>
      <c r="AK84" s="73"/>
      <c r="AL84" s="7"/>
      <c r="AM84"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4"/>
      <c r="AO8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8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84" s="7"/>
      <c r="AR84" s="15"/>
      <c r="AS84" s="7"/>
      <c r="AT84" s="7"/>
      <c r="AU84" s="7"/>
      <c r="AV84" s="7"/>
      <c r="AW84" s="7"/>
      <c r="AX84" s="7"/>
      <c r="AY84"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4" s="15" t="str">
        <f>IF(OR(Table_Question_Sets[[#This Row],[Header]]="Yes",Table_Question_Sets[[#This Row],[Text]]=""),"",IF(OR(Table_Question_Sets[[#This Row],[Text]]="true",Table_Question_Sets[[#This Row],[Text]]="false",ISNUMBER(Table_Question_Sets[[#This Row],[Text]])),Table_Question_Sets[[#This Row],[Text]],""""&amp;Table_Question_Sets[[#This Row],[Text]]&amp;""""))</f>
        <v/>
      </c>
      <c r="BA84" s="15" t="str">
        <f>IF(AND(Table_Question_Sets[[#This Row],[Header]]&lt;&gt;"Yes",Table_Question_Sets[[#This Row],[Property]]&lt;&gt;"",Table_Question_Sets[[#This Row],[Summary Label]]&lt;&gt;""),""""&amp;Table_Question_Sets[[#This Row],[Key]]&amp;""": """&amp;Table_Question_Sets[[#This Row],[Summary Label]]&amp;"""","")</f>
        <v/>
      </c>
      <c r="BB84" s="15">
        <f ca="1">IF(Table_Question_Sets[[#This Row],[Header]]="Yes","",_xlfn.NUMBERVALUE(INDIRECT(SUBSTITUTE(ADDRESS(1,COLUMN(),4),"1","")&amp;ROW()-1))+IF(Table_Question_Sets[[#This Row],[Property]]&lt;&gt;"",1,0))</f>
        <v>7</v>
      </c>
      <c r="BC84" s="15">
        <f ca="1">IF(Table_Question_Sets[[#This Row],[Header]]="Yes","",_xlfn.NUMBERVALUE(INDIRECT(SUBSTITUTE(ADDRESS(1,COLUMN(),4),"1","")&amp;ROW()+1))+IF(Table_Question_Sets[[#This Row],[Property]]&lt;&gt;"",1,0))</f>
        <v>1</v>
      </c>
      <c r="BD84" s="15" t="str">
        <f t="array" aca="1" ref="BD8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v>
      </c>
      <c r="BF8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_","hideCondition":"paymentMethodSelect != 'Pay now with credit card' "}</v>
      </c>
      <c r="BH84"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_","hideCondition":"paymentMethodSelect != 'Pay now with credit card' "},"validators": {"validation": Validators.compose([ValidationService.required('true', 'paymentMethodSelect != \'Pay now with credit card\' ')])}}</v>
      </c>
      <c r="BI84" s="7" t="str">
        <f ca="1" xml:space="preserve">
IF(Table_Question_Sets[[#This Row],[Row]]="Yes","]},{""className"": ""row"",""fieldGroup"": [","")&amp;
Table_Question_Sets[[#This Row],[Config Field]]</f>
        <v>{"key": "creditCardCCV","type": "input-field","className":"col-xs-6 col-sm-3","templateOptions":{"label":"CCV","placeholder":"_ _ _","hideCondition":"paymentMethodSelect != 'Pay now with credit card' "},"validators": {"validation": Validators.compose([ValidationService.required('true', 'paymentMethodSelect != \'Pay now with credit card\' ')])}}</v>
      </c>
      <c r="BJ8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_","hideCondition":"paymentMethodSelect != 'Pay now with credit card' "},"validators": {"validation": Validators.compose([ValidationService.required('true', 'paymentMethodSelect != \'Pay now with credit card\' ')])}}</v>
      </c>
      <c r="BK8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4" s="7" t="str">
        <f>IF(AND(Table_Question_Sets[[#This Row],[Header]]="",Table_Question_Sets[[#This Row],[Property]]&lt;&gt;"",Table_Question_Sets[[#This Row],[Field Type]]&lt;&gt;""),
""""&amp;Table_Question_Sets[[#This Row],[Key]]&amp;"""","")</f>
        <v>"creditCardCCV"</v>
      </c>
      <c r="BM8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v>
      </c>
      <c r="BN84" s="7" t="str">
        <f>IF(AND(Table_Question_Sets[[#This Row],[Header]]&lt;&gt;"Yes",Table_Question_Sets[[#This Row],[Property]]&lt;&gt;"",Table_Question_Sets[[#This Row],[Workflow Role]]&lt;&gt;""),
""""&amp;Table_Question_Sets[[#This Row],[Workflow Role]]&amp;""":"""&amp;Table_Question_Sets[[#This Row],[Key]]&amp;"""","")</f>
        <v/>
      </c>
      <c r="BO84" s="7" t="str">
        <f>IF(AND(Table_Question_Sets[[#This Row],[Header]]&lt;&gt;"Yes",Table_Question_Sets[[#This Row],[Property]]&lt;&gt;"",Table_Question_Sets[[#This Row],[Private]]="Yes"),
""""&amp;Table_Question_Sets[[#This Row],[Key]]&amp;"""","")</f>
        <v/>
      </c>
      <c r="BP84" s="7">
        <f ca="1">IF(Table_Question_Sets[[#This Row],[Header]]="Yes","",_xlfn.NUMBERVALUE(INDIRECT(SUBSTITUTE(ADDRESS(1,COLUMN(),4),"1","")&amp;ROW()+1))+IF(OR(Table_Question_Sets[[#This Row],[Value]]&lt;&gt;"",AND(Table_Question_Sets[[#This Row],[Data Type]]="Repeating",Table_Question_Sets[[#This Row],[Calculation Repeating]]&lt;&gt;"")),1,0))</f>
        <v>0</v>
      </c>
      <c r="BQ84" s="7" t="str">
        <f ca="1" xml:space="preserve">
IF(Table_Question_Sets[[#This Row],[Data Type]]="Repeating",
OFFSET(Table_Repeating_Question_Sets[[#Headers],[Property]],MATCH(Table_Question_Sets[[#This Row],[Property]],Table_Repeating_Question_Sets[Property],0),MATCH("Calculation",Table_Repeating_Question_Sets[#Headers],0)-1,1,1),
"")</f>
        <v/>
      </c>
      <c r="BR8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4" s="7" t="str">
        <f ca="1">IF(ISNUMBER(Table_Question_Sets[[#This Row],[Config Use Row]]),INDEX(Table_Question_Sets[Config Rollup],Table_Question_Sets[[#This Row],[Config Use Row]]),"")</f>
        <v/>
      </c>
      <c r="BU84" s="7" t="str">
        <f ca="1">IF(ISNUMBER(Table_Question_Sets[[#This Row],[Config Use Row]]),INDEX(Table_Question_Sets[Config Keys Nested Rollup],Table_Question_Sets[[#This Row],[Config Use Row]]),"")</f>
        <v/>
      </c>
      <c r="BV84" s="7" t="str">
        <f ca="1">IF(ISNUMBER(Table_Question_Sets[[#This Row],[Config Use Row]]),INDEX(Table_Question_Sets[Calculation Rollup],Table_Question_Sets[[#This Row],[Config Use Row]]),"")</f>
        <v/>
      </c>
    </row>
    <row r="85" spans="2:74" ht="29.4" thickBot="1">
      <c r="B85" s="28" t="s">
        <v>265</v>
      </c>
      <c r="C85" s="28" t="s">
        <v>75</v>
      </c>
      <c r="D85" s="28" t="str">
        <f ca="1">IF(Table_Question_Sets[[#This Row],[Header]]="Yes","",
IF(INDIRECT(SUBSTITUTE(ADDRESS(1,COLUMN(),4),"1","")&amp;ROW()-1)="",
INDIRECT(SUBSTITUTE(ADDRESS(1,COLUMN(Table_Question_Sets[[#This Row],[Property]]),4),"1","")&amp;ROW()-1),
INDIRECT(SUBSTITUTE(ADDRESS(1,COLUMN(),4),"1","")&amp;ROW()-1)))</f>
        <v/>
      </c>
      <c r="E85" s="2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successPage</v>
      </c>
      <c r="F85" s="28" t="str">
        <f>IF(Table_Question_Sets[[#This Row],[Header]]="Yes","",IF(Table_Question_Sets[[#This Row],[Property]]&lt;&gt;"",SUBSTITUTE(Table_Question_Sets[[#This Row],[Property]]," ",""),""))</f>
        <v/>
      </c>
      <c r="G85" s="27"/>
      <c r="H85" s="28"/>
      <c r="I85" s="28"/>
      <c r="J85" s="28"/>
      <c r="K85" s="27"/>
      <c r="L85" s="28"/>
      <c r="M85" s="28"/>
      <c r="N85" s="27"/>
      <c r="O85" s="27"/>
      <c r="P85" s="27"/>
      <c r="Q85" s="27"/>
      <c r="R85" s="27"/>
      <c r="S85" s="27"/>
      <c r="T85" s="28"/>
      <c r="U85" s="28"/>
      <c r="V85" s="28"/>
      <c r="W85" s="28"/>
      <c r="X85" s="28"/>
      <c r="Y85" s="28"/>
      <c r="Z85" s="28"/>
      <c r="AA85" s="28"/>
      <c r="AB85" s="28"/>
      <c r="AC85" s="28"/>
      <c r="AD85" s="28"/>
      <c r="AE85" s="28"/>
      <c r="AF85" s="28"/>
      <c r="AG85" s="28"/>
      <c r="AH85" s="28"/>
      <c r="AI85" s="28"/>
      <c r="AJ85" s="28"/>
      <c r="AK85" s="28"/>
      <c r="AL85" s="28"/>
      <c r="AM85" s="2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5" s="28"/>
      <c r="AO85" s="2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5" s="2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5" s="28"/>
      <c r="AR85" s="27"/>
      <c r="AS85" s="28"/>
      <c r="AT85" s="28"/>
      <c r="AU85" s="28"/>
      <c r="AV85" s="28"/>
      <c r="AW85" s="28"/>
      <c r="AX85" s="28"/>
      <c r="AY85" s="27"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5" s="27" t="str">
        <f>IF(OR(Table_Question_Sets[[#This Row],[Header]]="Yes",Table_Question_Sets[[#This Row],[Text]]=""),"",IF(OR(Table_Question_Sets[[#This Row],[Text]]="true",Table_Question_Sets[[#This Row],[Text]]="false",ISNUMBER(Table_Question_Sets[[#This Row],[Text]])),Table_Question_Sets[[#This Row],[Text]],""""&amp;Table_Question_Sets[[#This Row],[Text]]&amp;""""))</f>
        <v/>
      </c>
      <c r="BA85" s="27" t="str">
        <f>IF(AND(Table_Question_Sets[[#This Row],[Header]]&lt;&gt;"Yes",Table_Question_Sets[[#This Row],[Property]]&lt;&gt;"",Table_Question_Sets[[#This Row],[Summary Label]]&lt;&gt;""),""""&amp;Table_Question_Sets[[#This Row],[Key]]&amp;""": """&amp;Table_Question_Sets[[#This Row],[Summary Label]]&amp;"""","")</f>
        <v/>
      </c>
      <c r="BB85" s="27" t="str">
        <f ca="1">IF(Table_Question_Sets[[#This Row],[Header]]="Yes","",_xlfn.NUMBERVALUE(INDIRECT(SUBSTITUTE(ADDRESS(1,COLUMN(),4),"1","")&amp;ROW()-1))+IF(Table_Question_Sets[[#This Row],[Property]]&lt;&gt;"",1,0))</f>
        <v/>
      </c>
      <c r="BC85" s="27" t="str">
        <f ca="1">IF(Table_Question_Sets[[#This Row],[Header]]="Yes","",_xlfn.NUMBERVALUE(INDIRECT(SUBSTITUTE(ADDRESS(1,COLUMN(),4),"1","")&amp;ROW()+1))+IF(Table_Question_Sets[[#This Row],[Property]]&lt;&gt;"",1,0))</f>
        <v/>
      </c>
      <c r="BD85" s="27" t="str">
        <f t="array" aca="1" ref="BD8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5"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85"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5"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85" s="2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85" s="28" t="str">
        <f xml:space="preserve">
IF(Table_Question_Sets[[#This Row],[Row]]="Yes","]},{""className"": ""row"",""fieldGroup"": [","")&amp;
Table_Question_Sets[[#This Row],[Config Field]]</f>
        <v/>
      </c>
      <c r="BJ85" s="2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"successPage":[{"className": "row","fieldGroup":[{"key":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85" s="2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5" s="28" t="str">
        <f>IF(AND(Table_Question_Sets[[#This Row],[Header]]="",Table_Question_Sets[[#This Row],[Property]]&lt;&gt;"",Table_Question_Sets[[#This Row],[Field Type]]&lt;&gt;""),
""""&amp;Table_Question_Sets[[#This Row],[Key]]&amp;"""","")</f>
        <v/>
      </c>
      <c r="BM85" s="2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"successPage":["thankYouHeadingBroker","thankYouHeadingIntroducer","thankYouNotesIntroducer","thankYouNotesBroker"],</v>
      </c>
      <c r="BN85" s="28" t="str">
        <f>IF(AND(Table_Question_Sets[[#This Row],[Header]]&lt;&gt;"Yes",Table_Question_Sets[[#This Row],[Property]]&lt;&gt;"",Table_Question_Sets[[#This Row],[Workflow Role]]&lt;&gt;""),
""""&amp;Table_Question_Sets[[#This Row],[Workflow Role]]&amp;""":"""&amp;Table_Question_Sets[[#This Row],[Key]]&amp;"""","")</f>
        <v/>
      </c>
      <c r="BO85" s="28" t="str">
        <f>IF(AND(Table_Question_Sets[[#This Row],[Header]]&lt;&gt;"Yes",Table_Question_Sets[[#This Row],[Property]]&lt;&gt;"",Table_Question_Sets[[#This Row],[Private]]="Yes"),
""""&amp;Table_Question_Sets[[#This Row],[Key]]&amp;"""","")</f>
        <v/>
      </c>
      <c r="BP85" s="28" t="str">
        <f ca="1">IF(Table_Question_Sets[[#This Row],[Header]]="Yes","",_xlfn.NUMBERVALUE(INDIRECT(SUBSTITUTE(ADDRESS(1,COLUMN(),4),"1","")&amp;ROW()+1))+IF(OR(Table_Question_Sets[[#This Row],[Value]]&lt;&gt;"",AND(Table_Question_Sets[[#This Row],[Data Type]]="Repeating",Table_Question_Sets[[#This Row],[Calculation Repeating]]&lt;&gt;"")),1,0))</f>
        <v/>
      </c>
      <c r="BQ85" s="28" t="str">
        <f ca="1" xml:space="preserve">
IF(Table_Question_Sets[[#This Row],[Data Type]]="Repeating",
OFFSET(Table_Repeating_Question_Sets[[#Headers],[Property]],MATCH(Table_Question_Sets[[#This Row],[Property]],Table_Repeating_Question_Sets[Property],0),MATCH("Calculation",Table_Repeating_Question_Sets[#Headers],0)-1,1,1),
"")</f>
        <v/>
      </c>
      <c r="BR85" s="2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5" s="2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"successPage":{},</v>
      </c>
      <c r="BT85" s="28" t="str">
        <f ca="1">IF(ISNUMBER(Table_Question_Sets[[#This Row],[Config Use Row]]),INDEX(Table_Question_Sets[Config Rollup],Table_Question_Sets[[#This Row],[Config Use Row]]),"")</f>
        <v/>
      </c>
      <c r="BU85" s="28" t="str">
        <f ca="1">IF(ISNUMBER(Table_Question_Sets[[#This Row],[Config Use Row]]),INDEX(Table_Question_Sets[Config Keys Nested Rollup],Table_Question_Sets[[#This Row],[Config Use Row]]),"")</f>
        <v/>
      </c>
      <c r="BV85" s="28" t="str">
        <f ca="1">IF(ISNUMBER(Table_Question_Sets[[#This Row],[Config Use Row]]),INDEX(Table_Question_Sets[Calculation Rollup],Table_Question_Sets[[#This Row],[Config Use Row]]),"")</f>
        <v/>
      </c>
    </row>
    <row r="86" spans="2:74" ht="21" hidden="1" customHeight="1">
      <c r="B86" s="7"/>
      <c r="C86" s="7"/>
      <c r="D86" s="7" t="str">
        <f ca="1">IF(Table_Question_Sets[[#This Row],[Header]]="Yes","",
IF(INDIRECT(SUBSTITUTE(ADDRESS(1,COLUMN(),4),"1","")&amp;ROW()-1)="",
INDIRECT(SUBSTITUTE(ADDRESS(1,COLUMN(Table_Question_Sets[[#This Row],[Property]]),4),"1","")&amp;ROW()-1),
INDIRECT(SUBSTITUTE(ADDRESS(1,COLUMN(),4),"1","")&amp;ROW()-1)))</f>
        <v>Success Page</v>
      </c>
      <c r="E8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86" s="7" t="str">
        <f>IF(Table_Question_Sets[[#This Row],[Header]]="Yes","",IF(Table_Question_Sets[[#This Row],[Property]]&lt;&gt;"",SUBSTITUTE(Table_Question_Sets[[#This Row],[Property]]," ",""),""))</f>
        <v/>
      </c>
      <c r="G86" s="76"/>
      <c r="H86" s="7"/>
      <c r="I86" s="7"/>
      <c r="J86" s="7"/>
      <c r="K86" s="34"/>
      <c r="L86" s="44"/>
      <c r="M86" s="44"/>
      <c r="N86" s="34"/>
      <c r="O86" s="34"/>
      <c r="P86" s="34"/>
      <c r="Q86" s="34"/>
      <c r="R86" s="34"/>
      <c r="S86" s="34"/>
      <c r="T86" s="7"/>
      <c r="U86" s="7"/>
      <c r="V86" s="7"/>
      <c r="W86" s="7"/>
      <c r="X86" s="7"/>
      <c r="Y86" s="7"/>
      <c r="Z86" s="7"/>
      <c r="AA86" s="7"/>
      <c r="AB86" s="7"/>
      <c r="AC86" s="7"/>
      <c r="AD86" s="7"/>
      <c r="AE86" s="7"/>
      <c r="AF86" s="7"/>
      <c r="AG86" s="7"/>
      <c r="AH86" s="44"/>
      <c r="AI86" s="44"/>
      <c r="AJ86" s="44"/>
      <c r="AK86" s="44"/>
      <c r="AL86" s="7"/>
      <c r="AM86"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6" s="7"/>
      <c r="AO8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6" s="7"/>
      <c r="AR86" s="15"/>
      <c r="AS86" s="7"/>
      <c r="AT86" s="7"/>
      <c r="AU86" s="7"/>
      <c r="AV86" s="7"/>
      <c r="AW86" s="7"/>
      <c r="AX86" s="7"/>
      <c r="AY86"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6" s="15" t="str">
        <f>IF(OR(Table_Question_Sets[[#This Row],[Header]]="Yes",Table_Question_Sets[[#This Row],[Text]]=""),"",IF(OR(Table_Question_Sets[[#This Row],[Text]]="true",Table_Question_Sets[[#This Row],[Text]]="false",ISNUMBER(Table_Question_Sets[[#This Row],[Text]])),Table_Question_Sets[[#This Row],[Text]],""""&amp;Table_Question_Sets[[#This Row],[Text]]&amp;""""))</f>
        <v/>
      </c>
      <c r="BA86" s="15" t="str">
        <f>IF(AND(Table_Question_Sets[[#This Row],[Header]]&lt;&gt;"Yes",Table_Question_Sets[[#This Row],[Property]]&lt;&gt;"",Table_Question_Sets[[#This Row],[Summary Label]]&lt;&gt;""),""""&amp;Table_Question_Sets[[#This Row],[Key]]&amp;""": """&amp;Table_Question_Sets[[#This Row],[Summary Label]]&amp;"""","")</f>
        <v/>
      </c>
      <c r="BB86" s="15">
        <f ca="1">IF(Table_Question_Sets[[#This Row],[Header]]="Yes","",_xlfn.NUMBERVALUE(INDIRECT(SUBSTITUTE(ADDRESS(1,COLUMN(),4),"1","")&amp;ROW()-1))+IF(Table_Question_Sets[[#This Row],[Property]]&lt;&gt;"",1,0))</f>
        <v>0</v>
      </c>
      <c r="BC86" s="15">
        <f ca="1">IF(Table_Question_Sets[[#This Row],[Header]]="Yes","",_xlfn.NUMBERVALUE(INDIRECT(SUBSTITUTE(ADDRESS(1,COLUMN(),4),"1","")&amp;ROW()+1))+IF(Table_Question_Sets[[#This Row],[Property]]&lt;&gt;"",1,0))</f>
        <v>4</v>
      </c>
      <c r="BD86" s="15" t="str">
        <f t="array" aca="1" ref="BD8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8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6"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86" s="15"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86" s="7" t="str">
        <f xml:space="preserve">
IF(Table_Question_Sets[[#This Row],[Row]]="Yes","]},{""className"": ""row"",""fieldGroup"": [","")&amp;
Table_Question_Sets[[#This Row],[Config Field]]</f>
        <v/>
      </c>
      <c r="BJ8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8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6" s="7" t="str">
        <f>IF(AND(Table_Question_Sets[[#This Row],[Header]]="",Table_Question_Sets[[#This Row],[Property]]&lt;&gt;"",Table_Question_Sets[[#This Row],[Field Type]]&lt;&gt;""),
""""&amp;Table_Question_Sets[[#This Row],[Key]]&amp;"""","")</f>
        <v/>
      </c>
      <c r="BM8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"thankYouHeadingBroker","thankYouHeadingIntroducer","thankYouNotesIntroducer","thankYouNotesBroker"</v>
      </c>
      <c r="BN86" s="7" t="str">
        <f>IF(AND(Table_Question_Sets[[#This Row],[Header]]&lt;&gt;"Yes",Table_Question_Sets[[#This Row],[Property]]&lt;&gt;"",Table_Question_Sets[[#This Row],[Workflow Role]]&lt;&gt;""),
""""&amp;Table_Question_Sets[[#This Row],[Workflow Role]]&amp;""":"""&amp;Table_Question_Sets[[#This Row],[Key]]&amp;"""","")</f>
        <v/>
      </c>
      <c r="BO86" s="7" t="str">
        <f>IF(AND(Table_Question_Sets[[#This Row],[Header]]&lt;&gt;"Yes",Table_Question_Sets[[#This Row],[Property]]&lt;&gt;"",Table_Question_Sets[[#This Row],[Private]]="Yes"),
""""&amp;Table_Question_Sets[[#This Row],[Key]]&amp;"""","")</f>
        <v/>
      </c>
      <c r="BP86" s="7">
        <f ca="1">IF(Table_Question_Sets[[#This Row],[Header]]="Yes","",_xlfn.NUMBERVALUE(INDIRECT(SUBSTITUTE(ADDRESS(1,COLUMN(),4),"1","")&amp;ROW()+1))+IF(OR(Table_Question_Sets[[#This Row],[Value]]&lt;&gt;"",AND(Table_Question_Sets[[#This Row],[Data Type]]="Repeating",Table_Question_Sets[[#This Row],[Calculation Repeating]]&lt;&gt;"")),1,0))</f>
        <v>0</v>
      </c>
      <c r="BQ86" s="7" t="str">
        <f ca="1" xml:space="preserve">
IF(Table_Question_Sets[[#This Row],[Data Type]]="Repeating",
OFFSET(Table_Repeating_Question_Sets[[#Headers],[Property]],MATCH(Table_Question_Sets[[#This Row],[Property]],Table_Repeating_Question_Sets[Property],0),MATCH("Calculation",Table_Repeating_Question_Sets[#Headers],0)-1,1,1),
"")</f>
        <v/>
      </c>
      <c r="BR8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6" s="7" t="str">
        <f ca="1">IF(ISNUMBER(Table_Question_Sets[[#This Row],[Config Use Row]]),INDEX(Table_Question_Sets[Config Rollup],Table_Question_Sets[[#This Row],[Config Use Row]]),"")</f>
        <v/>
      </c>
      <c r="BU86" s="7" t="str">
        <f ca="1">IF(ISNUMBER(Table_Question_Sets[[#This Row],[Config Use Row]]),INDEX(Table_Question_Sets[Config Keys Nested Rollup],Table_Question_Sets[[#This Row],[Config Use Row]]),"")</f>
        <v/>
      </c>
      <c r="BV86" s="7" t="str">
        <f ca="1">IF(ISNUMBER(Table_Question_Sets[[#This Row],[Config Use Row]]),INDEX(Table_Question_Sets[Calculation Rollup],Table_Question_Sets[[#This Row],[Config Use Row]]),"")</f>
        <v/>
      </c>
    </row>
    <row r="87" spans="2:74" s="12" customFormat="1" ht="21" customHeight="1">
      <c r="B87" s="7" t="s">
        <v>266</v>
      </c>
      <c r="C87" s="7"/>
      <c r="D87" s="7" t="str">
        <f ca="1">IF(Table_Question_Sets[[#This Row],[Header]]="Yes","",
IF(INDIRECT(SUBSTITUTE(ADDRESS(1,COLUMN(),4),"1","")&amp;ROW()-1)="",
INDIRECT(SUBSTITUTE(ADDRESS(1,COLUMN(Table_Question_Sets[[#This Row],[Property]]),4),"1","")&amp;ROW()-1),
INDIRECT(SUBSTITUTE(ADDRESS(1,COLUMN(),4),"1","")&amp;ROW()-1)))</f>
        <v>Success Page</v>
      </c>
      <c r="E8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thankYouHeadingBroker</v>
      </c>
      <c r="F87" s="7" t="str">
        <f>IF(Table_Question_Sets[[#This Row],[Header]]="Yes","",IF(Table_Question_Sets[[#This Row],[Property]]&lt;&gt;"",SUBSTITUTE(Table_Question_Sets[[#This Row],[Property]]," ",""),""))</f>
        <v>ThankYouHeadingBroker</v>
      </c>
      <c r="G87" s="50"/>
      <c r="H87" s="7" t="s">
        <v>83</v>
      </c>
      <c r="I87" s="7" t="s">
        <v>83</v>
      </c>
      <c r="J87" s="7"/>
      <c r="K87" s="34"/>
      <c r="L87" s="44"/>
      <c r="M87" s="44"/>
      <c r="N87" s="34"/>
      <c r="O87" s="34" t="s">
        <v>102</v>
      </c>
      <c r="P87" s="34"/>
      <c r="Q87" s="34"/>
      <c r="R87" s="34"/>
      <c r="S87"/>
      <c r="T87" s="7"/>
      <c r="U87" s="7"/>
      <c r="V87" s="77" t="s">
        <v>267</v>
      </c>
      <c r="W87" s="7"/>
      <c r="X87" s="7"/>
      <c r="Y87" s="7"/>
      <c r="Z87" s="7"/>
      <c r="AA87" s="8"/>
      <c r="AB87" s="8" t="s">
        <v>268</v>
      </c>
      <c r="AC87" s="7"/>
      <c r="AD87" s="7"/>
      <c r="AE87" s="7"/>
      <c r="AF87" s="7"/>
      <c r="AG87" s="7"/>
      <c r="AH87" s="74"/>
      <c r="AI87" s="73"/>
      <c r="AJ87" s="73"/>
      <c r="AK87" s="73"/>
      <c r="AL87" s="7"/>
      <c r="AM87"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7"/>
      <c r="AO8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7" s="7"/>
      <c r="AR87" s="15"/>
      <c r="AS87" s="7"/>
      <c r="AT87" s="7"/>
      <c r="AU87" s="7"/>
      <c r="AV87" s="7"/>
      <c r="AW87" s="7"/>
      <c r="AX87" s="7"/>
      <c r="AY87"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7" s="15" t="str">
        <f>IF(OR(Table_Question_Sets[[#This Row],[Header]]="Yes",Table_Question_Sets[[#This Row],[Text]]=""),"",IF(OR(Table_Question_Sets[[#This Row],[Text]]="true",Table_Question_Sets[[#This Row],[Text]]="false",ISNUMBER(Table_Question_Sets[[#This Row],[Text]])),Table_Question_Sets[[#This Row],[Text]],""""&amp;Table_Question_Sets[[#This Row],[Text]]&amp;""""))</f>
        <v/>
      </c>
      <c r="BA87" s="15" t="str">
        <f>IF(AND(Table_Question_Sets[[#This Row],[Header]]&lt;&gt;"Yes",Table_Question_Sets[[#This Row],[Property]]&lt;&gt;"",Table_Question_Sets[[#This Row],[Summary Label]]&lt;&gt;""),""""&amp;Table_Question_Sets[[#This Row],[Key]]&amp;""": """&amp;Table_Question_Sets[[#This Row],[Summary Label]]&amp;"""","")</f>
        <v/>
      </c>
      <c r="BB87" s="15">
        <f ca="1">IF(Table_Question_Sets[[#This Row],[Header]]="Yes","",_xlfn.NUMBERVALUE(INDIRECT(SUBSTITUTE(ADDRESS(1,COLUMN(),4),"1","")&amp;ROW()-1))+IF(Table_Question_Sets[[#This Row],[Property]]&lt;&gt;"",1,0))</f>
        <v>1</v>
      </c>
      <c r="BC87" s="15">
        <f ca="1">IF(Table_Question_Sets[[#This Row],[Header]]="Yes","",_xlfn.NUMBERVALUE(INDIRECT(SUBSTITUTE(ADDRESS(1,COLUMN(),4),"1","")&amp;ROW()+1))+IF(Table_Question_Sets[[#This Row],[Property]]&lt;&gt;"",1,0))</f>
        <v>4</v>
      </c>
      <c r="BD87" s="15" t="str">
        <f t="array" aca="1" ref="BD8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7"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
      </c>
      <c r="BH87"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v>
      </c>
      <c r="BI87" s="7" t="str">
        <f ca="1" xml:space="preserve">
IF(Table_Question_Sets[[#This Row],[Row]]="Yes","]},{""className"": ""row"",""fieldGroup"": [","")&amp;
Table_Question_Sets[[#This Row],[Config Field]]</f>
        <v>{"key":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v>
      </c>
      <c r="BJ8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8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7" s="7" t="str">
        <f>IF(AND(Table_Question_Sets[[#This Row],[Header]]="",Table_Question_Sets[[#This Row],[Property]]&lt;&gt;"",Table_Question_Sets[[#This Row],[Field Type]]&lt;&gt;""),
""""&amp;Table_Question_Sets[[#This Row],[Key]]&amp;"""","")</f>
        <v>"thankYouHeadingBroker"</v>
      </c>
      <c r="BM8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"thankYouHeadingBroker","thankYouHeadingIntroducer","thankYouNotesIntroducer","thankYouNotesBroker"</v>
      </c>
      <c r="BN87" s="7" t="str">
        <f>IF(AND(Table_Question_Sets[[#This Row],[Header]]&lt;&gt;"Yes",Table_Question_Sets[[#This Row],[Property]]&lt;&gt;"",Table_Question_Sets[[#This Row],[Workflow Role]]&lt;&gt;""),
""""&amp;Table_Question_Sets[[#This Row],[Workflow Role]]&amp;""":"""&amp;Table_Question_Sets[[#This Row],[Key]]&amp;"""","")</f>
        <v/>
      </c>
      <c r="BO87" s="7" t="str">
        <f>IF(AND(Table_Question_Sets[[#This Row],[Header]]&lt;&gt;"Yes",Table_Question_Sets[[#This Row],[Property]]&lt;&gt;"",Table_Question_Sets[[#This Row],[Private]]="Yes"),
""""&amp;Table_Question_Sets[[#This Row],[Key]]&amp;"""","")</f>
        <v/>
      </c>
      <c r="BP87" s="7">
        <f ca="1">IF(Table_Question_Sets[[#This Row],[Header]]="Yes","",_xlfn.NUMBERVALUE(INDIRECT(SUBSTITUTE(ADDRESS(1,COLUMN(),4),"1","")&amp;ROW()+1))+IF(OR(Table_Question_Sets[[#This Row],[Value]]&lt;&gt;"",AND(Table_Question_Sets[[#This Row],[Data Type]]="Repeating",Table_Question_Sets[[#This Row],[Calculation Repeating]]&lt;&gt;"")),1,0))</f>
        <v>0</v>
      </c>
      <c r="BQ87" s="7" t="str">
        <f ca="1" xml:space="preserve">
IF(Table_Question_Sets[[#This Row],[Data Type]]="Repeating",
OFFSET(Table_Repeating_Question_Sets[[#Headers],[Property]],MATCH(Table_Question_Sets[[#This Row],[Property]],Table_Repeating_Question_Sets[Property],0),MATCH("Calculation",Table_Repeating_Question_Sets[#Headers],0)-1,1,1),
"")</f>
        <v/>
      </c>
      <c r="BR8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7" s="7" t="str">
        <f ca="1">IF(ISNUMBER(Table_Question_Sets[[#This Row],[Config Use Row]]),INDEX(Table_Question_Sets[Config Rollup],Table_Question_Sets[[#This Row],[Config Use Row]]),"")</f>
        <v/>
      </c>
      <c r="BU87" s="7" t="str">
        <f ca="1">IF(ISNUMBER(Table_Question_Sets[[#This Row],[Config Use Row]]),INDEX(Table_Question_Sets[Config Keys Nested Rollup],Table_Question_Sets[[#This Row],[Config Use Row]]),"")</f>
        <v/>
      </c>
      <c r="BV87" s="7" t="str">
        <f ca="1">IF(ISNUMBER(Table_Question_Sets[[#This Row],[Config Use Row]]),INDEX(Table_Question_Sets[Calculation Rollup],Table_Question_Sets[[#This Row],[Config Use Row]]),"")</f>
        <v/>
      </c>
    </row>
    <row r="88" spans="2:74" s="12" customFormat="1" ht="21" customHeight="1">
      <c r="B88" s="7" t="s">
        <v>269</v>
      </c>
      <c r="C88" s="7"/>
      <c r="D88" s="7" t="str">
        <f ca="1">IF(Table_Question_Sets[[#This Row],[Header]]="Yes","",
IF(INDIRECT(SUBSTITUTE(ADDRESS(1,COLUMN(),4),"1","")&amp;ROW()-1)="",
INDIRECT(SUBSTITUTE(ADDRESS(1,COLUMN(Table_Question_Sets[[#This Row],[Property]]),4),"1","")&amp;ROW()-1),
INDIRECT(SUBSTITUTE(ADDRESS(1,COLUMN(),4),"1","")&amp;ROW()-1)))</f>
        <v>Success Page</v>
      </c>
      <c r="E8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thankYouHeadingIntroducer</v>
      </c>
      <c r="F88" s="7" t="str">
        <f>IF(Table_Question_Sets[[#This Row],[Header]]="Yes","",IF(Table_Question_Sets[[#This Row],[Property]]&lt;&gt;"",SUBSTITUTE(Table_Question_Sets[[#This Row],[Property]]," ",""),""))</f>
        <v>ThankYouHeadingIntroducer</v>
      </c>
      <c r="G88" s="50"/>
      <c r="H88" s="7" t="s">
        <v>83</v>
      </c>
      <c r="I88" s="7" t="s">
        <v>83</v>
      </c>
      <c r="J88" s="7"/>
      <c r="K88" s="34"/>
      <c r="L88" s="44"/>
      <c r="M88" s="44"/>
      <c r="N88" s="34"/>
      <c r="O88" s="34" t="s">
        <v>102</v>
      </c>
      <c r="P88" s="34"/>
      <c r="Q88" s="34"/>
      <c r="R88" s="34"/>
      <c r="S88"/>
      <c r="T88" s="7"/>
      <c r="U88" s="7"/>
      <c r="V88" s="79" t="s">
        <v>270</v>
      </c>
      <c r="W88" s="7"/>
      <c r="X88" s="7"/>
      <c r="Y88" s="7"/>
      <c r="Z88" s="7"/>
      <c r="AA88" s="8"/>
      <c r="AB88" s="8" t="s">
        <v>271</v>
      </c>
      <c r="AC88" s="7"/>
      <c r="AD88" s="7"/>
      <c r="AE88" s="7"/>
      <c r="AF88" s="7"/>
      <c r="AG88" s="7"/>
      <c r="AH88" s="74"/>
      <c r="AI88" s="73"/>
      <c r="AJ88" s="73"/>
      <c r="AK88" s="73"/>
      <c r="AL88" s="7"/>
      <c r="AM88"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8"/>
      <c r="AO8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8" s="7"/>
      <c r="AR88" s="15"/>
      <c r="AS88" s="7"/>
      <c r="AT88" s="7"/>
      <c r="AU88" s="7"/>
      <c r="AV88" s="7"/>
      <c r="AW88" s="7"/>
      <c r="AX88" s="7"/>
      <c r="AY88"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8" s="15" t="str">
        <f>IF(OR(Table_Question_Sets[[#This Row],[Header]]="Yes",Table_Question_Sets[[#This Row],[Text]]=""),"",IF(OR(Table_Question_Sets[[#This Row],[Text]]="true",Table_Question_Sets[[#This Row],[Text]]="false",ISNUMBER(Table_Question_Sets[[#This Row],[Text]])),Table_Question_Sets[[#This Row],[Text]],""""&amp;Table_Question_Sets[[#This Row],[Text]]&amp;""""))</f>
        <v/>
      </c>
      <c r="BA88" s="15" t="str">
        <f>IF(AND(Table_Question_Sets[[#This Row],[Header]]&lt;&gt;"Yes",Table_Question_Sets[[#This Row],[Property]]&lt;&gt;"",Table_Question_Sets[[#This Row],[Summary Label]]&lt;&gt;""),""""&amp;Table_Question_Sets[[#This Row],[Key]]&amp;""": """&amp;Table_Question_Sets[[#This Row],[Summary Label]]&amp;"""","")</f>
        <v/>
      </c>
      <c r="BB88" s="15">
        <f ca="1">IF(Table_Question_Sets[[#This Row],[Header]]="Yes","",_xlfn.NUMBERVALUE(INDIRECT(SUBSTITUTE(ADDRESS(1,COLUMN(),4),"1","")&amp;ROW()-1))+IF(Table_Question_Sets[[#This Row],[Property]]&lt;&gt;"",1,0))</f>
        <v>2</v>
      </c>
      <c r="BC88" s="15">
        <f ca="1">IF(Table_Question_Sets[[#This Row],[Header]]="Yes","",_xlfn.NUMBERVALUE(INDIRECT(SUBSTITUTE(ADDRESS(1,COLUMN(),4),"1","")&amp;ROW()+1))+IF(Table_Question_Sets[[#This Row],[Property]]&lt;&gt;"",1,0))</f>
        <v>3</v>
      </c>
      <c r="BD88" s="15" t="str">
        <f t="array" aca="1" ref="BD8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8"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
      </c>
      <c r="BH88"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v>
      </c>
      <c r="BI88" s="7" t="str">
        <f ca="1" xml:space="preserve">
IF(Table_Question_Sets[[#This Row],[Row]]="Yes","]},{""className"": ""row"",""fieldGroup"": [","")&amp;
Table_Question_Sets[[#This Row],[Config Field]]</f>
        <v>{"key":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v>
      </c>
      <c r="BJ8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8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8" s="7" t="str">
        <f>IF(AND(Table_Question_Sets[[#This Row],[Header]]="",Table_Question_Sets[[#This Row],[Property]]&lt;&gt;"",Table_Question_Sets[[#This Row],[Field Type]]&lt;&gt;""),
""""&amp;Table_Question_Sets[[#This Row],[Key]]&amp;"""","")</f>
        <v>"thankYouHeadingIntroducer"</v>
      </c>
      <c r="BM8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"thankYouHeadingIntroducer","thankYouNotesIntroducer","thankYouNotesBroker"</v>
      </c>
      <c r="BN88" s="7" t="str">
        <f>IF(AND(Table_Question_Sets[[#This Row],[Header]]&lt;&gt;"Yes",Table_Question_Sets[[#This Row],[Property]]&lt;&gt;"",Table_Question_Sets[[#This Row],[Workflow Role]]&lt;&gt;""),
""""&amp;Table_Question_Sets[[#This Row],[Workflow Role]]&amp;""":"""&amp;Table_Question_Sets[[#This Row],[Key]]&amp;"""","")</f>
        <v/>
      </c>
      <c r="BO88" s="7" t="str">
        <f>IF(AND(Table_Question_Sets[[#This Row],[Header]]&lt;&gt;"Yes",Table_Question_Sets[[#This Row],[Property]]&lt;&gt;"",Table_Question_Sets[[#This Row],[Private]]="Yes"),
""""&amp;Table_Question_Sets[[#This Row],[Key]]&amp;"""","")</f>
        <v/>
      </c>
      <c r="BP88" s="7">
        <f ca="1">IF(Table_Question_Sets[[#This Row],[Header]]="Yes","",_xlfn.NUMBERVALUE(INDIRECT(SUBSTITUTE(ADDRESS(1,COLUMN(),4),"1","")&amp;ROW()+1))+IF(OR(Table_Question_Sets[[#This Row],[Value]]&lt;&gt;"",AND(Table_Question_Sets[[#This Row],[Data Type]]="Repeating",Table_Question_Sets[[#This Row],[Calculation Repeating]]&lt;&gt;"")),1,0))</f>
        <v>0</v>
      </c>
      <c r="BQ88" s="7" t="str">
        <f ca="1" xml:space="preserve">
IF(Table_Question_Sets[[#This Row],[Data Type]]="Repeating",
OFFSET(Table_Repeating_Question_Sets[[#Headers],[Property]],MATCH(Table_Question_Sets[[#This Row],[Property]],Table_Repeating_Question_Sets[Property],0),MATCH("Calculation",Table_Repeating_Question_Sets[#Headers],0)-1,1,1),
"")</f>
        <v/>
      </c>
      <c r="BR8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8" s="7" t="str">
        <f ca="1">IF(ISNUMBER(Table_Question_Sets[[#This Row],[Config Use Row]]),INDEX(Table_Question_Sets[Config Rollup],Table_Question_Sets[[#This Row],[Config Use Row]]),"")</f>
        <v/>
      </c>
      <c r="BU88" s="7" t="str">
        <f ca="1">IF(ISNUMBER(Table_Question_Sets[[#This Row],[Config Use Row]]),INDEX(Table_Question_Sets[Config Keys Nested Rollup],Table_Question_Sets[[#This Row],[Config Use Row]]),"")</f>
        <v/>
      </c>
      <c r="BV88" s="7" t="str">
        <f ca="1">IF(ISNUMBER(Table_Question_Sets[[#This Row],[Config Use Row]]),INDEX(Table_Question_Sets[Calculation Rollup],Table_Question_Sets[[#This Row],[Config Use Row]]),"")</f>
        <v/>
      </c>
    </row>
    <row r="89" spans="2:74" s="12" customFormat="1" ht="21" customHeight="1">
      <c r="B89" s="7" t="s">
        <v>272</v>
      </c>
      <c r="C89" s="7"/>
      <c r="D89" s="7" t="str">
        <f ca="1">IF(Table_Question_Sets[[#This Row],[Header]]="Yes","",
IF(INDIRECT(SUBSTITUTE(ADDRESS(1,COLUMN(),4),"1","")&amp;ROW()-1)="",
INDIRECT(SUBSTITUTE(ADDRESS(1,COLUMN(Table_Question_Sets[[#This Row],[Property]]),4),"1","")&amp;ROW()-1),
INDIRECT(SUBSTITUTE(ADDRESS(1,COLUMN(),4),"1","")&amp;ROW()-1)))</f>
        <v>Success Page</v>
      </c>
      <c r="E8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thankYouNotesIntroducer</v>
      </c>
      <c r="F89" s="7" t="str">
        <f>IF(Table_Question_Sets[[#This Row],[Header]]="Yes","",IF(Table_Question_Sets[[#This Row],[Property]]&lt;&gt;"",SUBSTITUTE(Table_Question_Sets[[#This Row],[Property]]," ",""),""))</f>
        <v>ThankYouNotesIntroducer</v>
      </c>
      <c r="G89" s="50"/>
      <c r="H89" s="7" t="s">
        <v>83</v>
      </c>
      <c r="I89" s="7" t="s">
        <v>83</v>
      </c>
      <c r="J89" s="7"/>
      <c r="K89" s="34"/>
      <c r="L89" s="44"/>
      <c r="M89" s="44"/>
      <c r="N89" s="34"/>
      <c r="O89" s="34" t="s">
        <v>102</v>
      </c>
      <c r="P89" s="34"/>
      <c r="Q89" s="34"/>
      <c r="R89" s="34"/>
      <c r="S89"/>
      <c r="T89" s="7"/>
      <c r="U89" s="7"/>
      <c r="V89" s="79" t="s">
        <v>270</v>
      </c>
      <c r="W89" s="7"/>
      <c r="X89" s="7"/>
      <c r="Y89" s="7"/>
      <c r="Z89" s="7"/>
      <c r="AA89" s="8"/>
      <c r="AB89" s="8" t="s">
        <v>273</v>
      </c>
      <c r="AC89" s="7"/>
      <c r="AD89" s="7"/>
      <c r="AE89" s="7"/>
      <c r="AF89" s="7"/>
      <c r="AG89" s="7"/>
      <c r="AH89" s="74"/>
      <c r="AI89" s="73"/>
      <c r="AJ89" s="73"/>
      <c r="AK89" s="73"/>
      <c r="AL89" s="7"/>
      <c r="AM89"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9"/>
      <c r="AO8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9" s="7"/>
      <c r="AR89" s="15"/>
      <c r="AS89" s="7"/>
      <c r="AT89" s="7"/>
      <c r="AU89" s="7"/>
      <c r="AV89" s="7"/>
      <c r="AW89" s="7"/>
      <c r="AX89" s="7"/>
      <c r="AY89"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9" s="15" t="str">
        <f>IF(OR(Table_Question_Sets[[#This Row],[Header]]="Yes",Table_Question_Sets[[#This Row],[Text]]=""),"",IF(OR(Table_Question_Sets[[#This Row],[Text]]="true",Table_Question_Sets[[#This Row],[Text]]="false",ISNUMBER(Table_Question_Sets[[#This Row],[Text]])),Table_Question_Sets[[#This Row],[Text]],""""&amp;Table_Question_Sets[[#This Row],[Text]]&amp;""""))</f>
        <v/>
      </c>
      <c r="BA89" s="15" t="str">
        <f>IF(AND(Table_Question_Sets[[#This Row],[Header]]&lt;&gt;"Yes",Table_Question_Sets[[#This Row],[Property]]&lt;&gt;"",Table_Question_Sets[[#This Row],[Summary Label]]&lt;&gt;""),""""&amp;Table_Question_Sets[[#This Row],[Key]]&amp;""": """&amp;Table_Question_Sets[[#This Row],[Summary Label]]&amp;"""","")</f>
        <v/>
      </c>
      <c r="BB89" s="15">
        <f ca="1">IF(Table_Question_Sets[[#This Row],[Header]]="Yes","",_xlfn.NUMBERVALUE(INDIRECT(SUBSTITUTE(ADDRESS(1,COLUMN(),4),"1","")&amp;ROW()-1))+IF(Table_Question_Sets[[#This Row],[Property]]&lt;&gt;"",1,0))</f>
        <v>3</v>
      </c>
      <c r="BC89" s="15">
        <f ca="1">IF(Table_Question_Sets[[#This Row],[Header]]="Yes","",_xlfn.NUMBERVALUE(INDIRECT(SUBSTITUTE(ADDRESS(1,COLUMN(),4),"1","")&amp;ROW()+1))+IF(Table_Question_Sets[[#This Row],[Property]]&lt;&gt;"",1,0))</f>
        <v>2</v>
      </c>
      <c r="BD89" s="15" t="str">
        <f t="array" aca="1" ref="BD8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9"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9"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89"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
      </c>
      <c r="BH89"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v>
      </c>
      <c r="BI89" s="7" t="str">
        <f ca="1" xml:space="preserve">
IF(Table_Question_Sets[[#This Row],[Row]]="Yes","]},{""className"": ""row"",""fieldGroup"": [","")&amp;
Table_Question_Sets[[#This Row],[Config Field]]</f>
        <v>{"key":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v>
      </c>
      <c r="BJ8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8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89" s="7" t="str">
        <f>IF(AND(Table_Question_Sets[[#This Row],[Header]]="",Table_Question_Sets[[#This Row],[Property]]&lt;&gt;"",Table_Question_Sets[[#This Row],[Field Type]]&lt;&gt;""),
""""&amp;Table_Question_Sets[[#This Row],[Key]]&amp;"""","")</f>
        <v>"thankYouNotesIntroducer"</v>
      </c>
      <c r="BM8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"thankYouNotesIntroducer","thankYouNotesBroker"</v>
      </c>
      <c r="BN89" s="7" t="str">
        <f>IF(AND(Table_Question_Sets[[#This Row],[Header]]&lt;&gt;"Yes",Table_Question_Sets[[#This Row],[Property]]&lt;&gt;"",Table_Question_Sets[[#This Row],[Workflow Role]]&lt;&gt;""),
""""&amp;Table_Question_Sets[[#This Row],[Workflow Role]]&amp;""":"""&amp;Table_Question_Sets[[#This Row],[Key]]&amp;"""","")</f>
        <v/>
      </c>
      <c r="BO89" s="7" t="str">
        <f>IF(AND(Table_Question_Sets[[#This Row],[Header]]&lt;&gt;"Yes",Table_Question_Sets[[#This Row],[Property]]&lt;&gt;"",Table_Question_Sets[[#This Row],[Private]]="Yes"),
""""&amp;Table_Question_Sets[[#This Row],[Key]]&amp;"""","")</f>
        <v/>
      </c>
      <c r="BP89" s="7">
        <f ca="1">IF(Table_Question_Sets[[#This Row],[Header]]="Yes","",_xlfn.NUMBERVALUE(INDIRECT(SUBSTITUTE(ADDRESS(1,COLUMN(),4),"1","")&amp;ROW()+1))+IF(OR(Table_Question_Sets[[#This Row],[Value]]&lt;&gt;"",AND(Table_Question_Sets[[#This Row],[Data Type]]="Repeating",Table_Question_Sets[[#This Row],[Calculation Repeating]]&lt;&gt;"")),1,0))</f>
        <v>0</v>
      </c>
      <c r="BQ89" s="7" t="str">
        <f ca="1" xml:space="preserve">
IF(Table_Question_Sets[[#This Row],[Data Type]]="Repeating",
OFFSET(Table_Repeating_Question_Sets[[#Headers],[Property]],MATCH(Table_Question_Sets[[#This Row],[Property]],Table_Repeating_Question_Sets[Property],0),MATCH("Calculation",Table_Repeating_Question_Sets[#Headers],0)-1,1,1),
"")</f>
        <v/>
      </c>
      <c r="BR8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9" s="7" t="str">
        <f ca="1">IF(ISNUMBER(Table_Question_Sets[[#This Row],[Config Use Row]]),INDEX(Table_Question_Sets[Config Rollup],Table_Question_Sets[[#This Row],[Config Use Row]]),"")</f>
        <v/>
      </c>
      <c r="BU89" s="7" t="str">
        <f ca="1">IF(ISNUMBER(Table_Question_Sets[[#This Row],[Config Use Row]]),INDEX(Table_Question_Sets[Config Keys Nested Rollup],Table_Question_Sets[[#This Row],[Config Use Row]]),"")</f>
        <v/>
      </c>
      <c r="BV89" s="7" t="str">
        <f ca="1">IF(ISNUMBER(Table_Question_Sets[[#This Row],[Config Use Row]]),INDEX(Table_Question_Sets[Calculation Rollup],Table_Question_Sets[[#This Row],[Config Use Row]]),"")</f>
        <v/>
      </c>
    </row>
    <row r="90" spans="2:74" s="12" customFormat="1" ht="21" customHeight="1">
      <c r="B90" s="7" t="s">
        <v>274</v>
      </c>
      <c r="C90" s="7"/>
      <c r="D90" s="7" t="str">
        <f ca="1">IF(Table_Question_Sets[[#This Row],[Header]]="Yes","",
IF(INDIRECT(SUBSTITUTE(ADDRESS(1,COLUMN(),4),"1","")&amp;ROW()-1)="",
INDIRECT(SUBSTITUTE(ADDRESS(1,COLUMN(Table_Question_Sets[[#This Row],[Property]]),4),"1","")&amp;ROW()-1),
INDIRECT(SUBSTITUTE(ADDRESS(1,COLUMN(),4),"1","")&amp;ROW()-1)))</f>
        <v>Success Page</v>
      </c>
      <c r="E9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thankYouNotesBroker</v>
      </c>
      <c r="F90" s="7" t="str">
        <f>IF(Table_Question_Sets[[#This Row],[Header]]="Yes","",IF(Table_Question_Sets[[#This Row],[Property]]&lt;&gt;"",SUBSTITUTE(Table_Question_Sets[[#This Row],[Property]]," ",""),""))</f>
        <v>ThankYouNotesBroker</v>
      </c>
      <c r="G90" s="50"/>
      <c r="H90" s="7" t="s">
        <v>83</v>
      </c>
      <c r="I90" s="7" t="s">
        <v>83</v>
      </c>
      <c r="J90" s="7"/>
      <c r="K90" s="34"/>
      <c r="L90" s="44"/>
      <c r="M90" s="44"/>
      <c r="N90" s="34"/>
      <c r="O90" s="34" t="s">
        <v>102</v>
      </c>
      <c r="P90" s="34"/>
      <c r="Q90" s="34"/>
      <c r="R90" s="34"/>
      <c r="S90"/>
      <c r="T90" s="7"/>
      <c r="U90" s="7"/>
      <c r="V90" s="77" t="s">
        <v>267</v>
      </c>
      <c r="W90" s="7"/>
      <c r="X90" s="7"/>
      <c r="Y90" s="7"/>
      <c r="Z90" s="7"/>
      <c r="AA90" s="8"/>
      <c r="AB90" s="8" t="s">
        <v>275</v>
      </c>
      <c r="AC90" s="7"/>
      <c r="AD90" s="7"/>
      <c r="AE90" s="7"/>
      <c r="AF90" s="7"/>
      <c r="AG90" s="7"/>
      <c r="AH90" s="74"/>
      <c r="AI90" s="73"/>
      <c r="AJ90" s="73"/>
      <c r="AK90" s="73"/>
      <c r="AL90" s="7"/>
      <c r="AM9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90"/>
      <c r="AO9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9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90" s="7"/>
      <c r="AR90" s="15"/>
      <c r="AS90" s="7"/>
      <c r="AT90" s="7"/>
      <c r="AU90" s="7"/>
      <c r="AV90" s="7"/>
      <c r="AW90" s="7"/>
      <c r="AX90" s="7"/>
      <c r="AY90" s="15"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90" s="15" t="str">
        <f>IF(OR(Table_Question_Sets[[#This Row],[Header]]="Yes",Table_Question_Sets[[#This Row],[Text]]=""),"",IF(OR(Table_Question_Sets[[#This Row],[Text]]="true",Table_Question_Sets[[#This Row],[Text]]="false",ISNUMBER(Table_Question_Sets[[#This Row],[Text]])),Table_Question_Sets[[#This Row],[Text]],""""&amp;Table_Question_Sets[[#This Row],[Text]]&amp;""""))</f>
        <v/>
      </c>
      <c r="BA90" s="15" t="str">
        <f>IF(AND(Table_Question_Sets[[#This Row],[Header]]&lt;&gt;"Yes",Table_Question_Sets[[#This Row],[Property]]&lt;&gt;"",Table_Question_Sets[[#This Row],[Summary Label]]&lt;&gt;""),""""&amp;Table_Question_Sets[[#This Row],[Key]]&amp;""": """&amp;Table_Question_Sets[[#This Row],[Summary Label]]&amp;"""","")</f>
        <v/>
      </c>
      <c r="BB90" s="15">
        <f ca="1">IF(Table_Question_Sets[[#This Row],[Header]]="Yes","",_xlfn.NUMBERVALUE(INDIRECT(SUBSTITUTE(ADDRESS(1,COLUMN(),4),"1","")&amp;ROW()-1))+IF(Table_Question_Sets[[#This Row],[Property]]&lt;&gt;"",1,0))</f>
        <v>4</v>
      </c>
      <c r="BC90" s="15">
        <f ca="1">IF(Table_Question_Sets[[#This Row],[Header]]="Yes","",_xlfn.NUMBERVALUE(INDIRECT(SUBSTITUTE(ADDRESS(1,COLUMN(),4),"1","")&amp;ROW()+1))+IF(Table_Question_Sets[[#This Row],[Property]]&lt;&gt;"",1,0))</f>
        <v>1</v>
      </c>
      <c r="BD90" s="15" t="str">
        <f t="array" aca="1" ref="BD9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9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9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9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
      </c>
      <c r="BH90" s="15"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I90" s="7" t="str">
        <f ca="1" xml:space="preserve">
IF(Table_Question_Sets[[#This Row],[Row]]="Yes","]},{""className"": ""row"",""fieldGroup"": [","")&amp;
Table_Question_Sets[[#This Row],[Config Field]]</f>
        <v>{"key":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J9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BK9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90" s="7" t="str">
        <f>IF(AND(Table_Question_Sets[[#This Row],[Header]]="",Table_Question_Sets[[#This Row],[Property]]&lt;&gt;"",Table_Question_Sets[[#This Row],[Field Type]]&lt;&gt;""),
""""&amp;Table_Question_Sets[[#This Row],[Key]]&amp;"""","")</f>
        <v>"thankYouNotesBroker"</v>
      </c>
      <c r="BM9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"thankYouNotesBroker"</v>
      </c>
      <c r="BN90" s="7" t="str">
        <f>IF(AND(Table_Question_Sets[[#This Row],[Header]]&lt;&gt;"Yes",Table_Question_Sets[[#This Row],[Property]]&lt;&gt;"",Table_Question_Sets[[#This Row],[Workflow Role]]&lt;&gt;""),
""""&amp;Table_Question_Sets[[#This Row],[Workflow Role]]&amp;""":"""&amp;Table_Question_Sets[[#This Row],[Key]]&amp;"""","")</f>
        <v/>
      </c>
      <c r="BO90" s="7" t="str">
        <f>IF(AND(Table_Question_Sets[[#This Row],[Header]]&lt;&gt;"Yes",Table_Question_Sets[[#This Row],[Property]]&lt;&gt;"",Table_Question_Sets[[#This Row],[Private]]="Yes"),
""""&amp;Table_Question_Sets[[#This Row],[Key]]&amp;"""","")</f>
        <v/>
      </c>
      <c r="BP90" s="7">
        <f ca="1">IF(Table_Question_Sets[[#This Row],[Header]]="Yes","",_xlfn.NUMBERVALUE(INDIRECT(SUBSTITUTE(ADDRESS(1,COLUMN(),4),"1","")&amp;ROW()+1))+IF(OR(Table_Question_Sets[[#This Row],[Value]]&lt;&gt;"",AND(Table_Question_Sets[[#This Row],[Data Type]]="Repeating",Table_Question_Sets[[#This Row],[Calculation Repeating]]&lt;&gt;"")),1,0))</f>
        <v>0</v>
      </c>
      <c r="BQ90" s="7" t="str">
        <f ca="1" xml:space="preserve">
IF(Table_Question_Sets[[#This Row],[Data Type]]="Repeating",
OFFSET(Table_Repeating_Question_Sets[[#Headers],[Property]],MATCH(Table_Question_Sets[[#This Row],[Property]],Table_Repeating_Question_Sets[Property],0),MATCH("Calculation",Table_Repeating_Question_Sets[#Headers],0)-1,1,1),
"")</f>
        <v/>
      </c>
      <c r="BR9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9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90" s="7" t="str">
        <f ca="1">IF(ISNUMBER(Table_Question_Sets[[#This Row],[Config Use Row]]),INDEX(Table_Question_Sets[Config Rollup],Table_Question_Sets[[#This Row],[Config Use Row]]),"")</f>
        <v/>
      </c>
      <c r="BU90" s="7" t="str">
        <f ca="1">IF(ISNUMBER(Table_Question_Sets[[#This Row],[Config Use Row]]),INDEX(Table_Question_Sets[Config Keys Nested Rollup],Table_Question_Sets[[#This Row],[Config Use Row]]),"")</f>
        <v/>
      </c>
      <c r="BV90" s="7" t="str">
        <f ca="1">IF(ISNUMBER(Table_Question_Sets[[#This Row],[Config Use Row]]),INDEX(Table_Question_Sets[Calculation Rollup],Table_Question_Sets[[#This Row],[Config Use Row]]),"")</f>
        <v/>
      </c>
    </row>
  </sheetData>
  <sheetProtection insertRows="0" deleteRows="0"/>
  <dataValidations count="4">
    <dataValidation type="whole" allowBlank="1" showInputMessage="1" showErrorMessage="1" sqref="AP91:AP1048576 AR85:AR86 L1:M4 L6:M6" xr:uid="{00000000-0002-0000-0000-000000000000}">
      <formula1>0</formula1>
      <formula2>10</formula2>
    </dataValidation>
    <dataValidation type="list" allowBlank="1" showInputMessage="1" showErrorMessage="1" sqref="H5:H90" xr:uid="{00000000-0002-0000-0000-000001000000}">
      <formula1>Select_Data_Type</formula1>
    </dataValidation>
    <dataValidation type="list" allowBlank="1" showInputMessage="1" showErrorMessage="1" sqref="N5:N90" xr:uid="{00000000-0002-0000-0000-000002000000}">
      <formula1>Select_Yes_No</formula1>
    </dataValidation>
    <dataValidation type="list" allowBlank="1" showInputMessage="1" showErrorMessage="1" sqref="I1:I1048576" xr:uid="{00000000-0002-0000-0000-000003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19"/>
  <sheetViews>
    <sheetView workbookViewId="0">
      <pane xSplit="8" topLeftCell="U1" activePane="topRight" state="frozen"/>
      <selection activeCell="B2" sqref="B2"/>
      <selection pane="topRight" activeCell="B14" sqref="B14"/>
    </sheetView>
  </sheetViews>
  <sheetFormatPr defaultColWidth="9.109375" defaultRowHeight="21" customHeight="1"/>
  <cols>
    <col min="1" max="1" width="9.109375" style="2" customWidth="1"/>
    <col min="2" max="2" width="33.21875" style="2" customWidth="1"/>
    <col min="3" max="3" width="15.33203125" style="2" hidden="1" customWidth="1"/>
    <col min="4" max="4" width="16.44140625" style="2" hidden="1" customWidth="1"/>
    <col min="5" max="8" width="21.88671875" style="2" hidden="1" customWidth="1"/>
    <col min="9" max="22" width="10.6640625" style="2" customWidth="1"/>
    <col min="23" max="23" width="17.88671875" style="2" customWidth="1"/>
    <col min="24" max="24" width="9.33203125" style="2" customWidth="1"/>
    <col min="25" max="25" width="7.109375" style="2" customWidth="1"/>
    <col min="26" max="29" width="3.44140625" style="2" customWidth="1"/>
    <col min="30" max="30" width="8.44140625" style="2" customWidth="1"/>
    <col min="31" max="31" width="21.44140625" style="2" customWidth="1"/>
    <col min="32" max="32" width="57.109375" style="2" customWidth="1"/>
    <col min="33" max="34" width="28.44140625" style="2" customWidth="1"/>
    <col min="35" max="46" width="21.44140625" style="2" customWidth="1"/>
    <col min="47" max="50" width="17.88671875" style="2" customWidth="1"/>
    <col min="51" max="80" width="7.109375" style="2" customWidth="1"/>
    <col min="81" max="85" width="14.33203125" style="2" customWidth="1"/>
    <col min="86" max="95" width="28.44140625" style="2" customWidth="1"/>
    <col min="96" max="97" width="8.6640625" style="2" customWidth="1"/>
    <col min="98" max="98" width="23" style="2" customWidth="1"/>
    <col min="99" max="99" width="17" style="2" customWidth="1"/>
    <col min="100" max="100" width="19.44140625" style="2" customWidth="1"/>
    <col min="101" max="101" width="17.33203125" style="2" customWidth="1"/>
    <col min="102" max="102" width="22.109375" style="2" customWidth="1"/>
    <col min="103" max="103" width="42.109375" style="2" customWidth="1"/>
    <col min="104" max="104" width="21.88671875" style="2" customWidth="1"/>
    <col min="105" max="105" width="32.6640625" style="2" customWidth="1"/>
    <col min="106" max="109" width="15.109375" style="2" customWidth="1"/>
    <col min="110" max="110" width="15.33203125" style="2" customWidth="1"/>
    <col min="111" max="111" width="25.33203125" style="2" customWidth="1"/>
    <col min="112" max="112" width="32.33203125" style="2" customWidth="1"/>
    <col min="113" max="113" width="24.44140625" style="2" customWidth="1"/>
    <col min="114" max="115" width="15.33203125" style="2" customWidth="1"/>
    <col min="116" max="117" width="16.33203125" style="2" customWidth="1"/>
    <col min="118" max="118" width="80.109375" style="2" customWidth="1"/>
    <col min="119" max="121" width="16.33203125" style="2" customWidth="1"/>
    <col min="122" max="122" width="21.44140625" style="2" customWidth="1"/>
    <col min="123" max="125" width="81" style="2" customWidth="1"/>
    <col min="126" max="126" width="22.33203125" style="2" customWidth="1"/>
    <col min="127" max="127" width="19.44140625" style="2" customWidth="1"/>
    <col min="128" max="128" width="16" style="2" customWidth="1"/>
    <col min="129" max="16384" width="9.109375" style="2"/>
  </cols>
  <sheetData>
    <row r="1" spans="2:95" ht="21" customHeight="1">
      <c r="I1" s="35"/>
      <c r="J1" s="35"/>
      <c r="K1" s="35"/>
      <c r="L1" s="35"/>
      <c r="M1" s="35"/>
      <c r="N1" s="35"/>
      <c r="O1" s="35"/>
      <c r="P1" s="35"/>
      <c r="Q1" s="35"/>
      <c r="R1" s="35"/>
      <c r="S1" s="13"/>
      <c r="T1" s="13"/>
      <c r="X1" s="35"/>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row>
    <row r="2" spans="2:95" ht="46.8" thickBot="1">
      <c r="B2" s="11" t="s">
        <v>276</v>
      </c>
      <c r="C2" s="11"/>
      <c r="D2" s="11"/>
      <c r="E2" s="11"/>
      <c r="F2" s="11"/>
      <c r="G2" s="11"/>
      <c r="H2" s="11"/>
      <c r="I2" s="31"/>
      <c r="J2" s="31"/>
      <c r="K2" s="31"/>
      <c r="L2" s="31"/>
      <c r="M2" s="31"/>
      <c r="N2" s="31"/>
      <c r="O2" s="31"/>
      <c r="P2" s="31"/>
      <c r="Q2" s="31"/>
      <c r="R2" s="31"/>
      <c r="S2" s="14"/>
      <c r="T2" s="14"/>
      <c r="U2" s="11"/>
      <c r="V2" s="11"/>
      <c r="W2" s="11"/>
      <c r="X2" s="3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1"/>
      <c r="CO2" s="11"/>
      <c r="CP2" s="14"/>
      <c r="CQ2" s="11"/>
    </row>
    <row r="3" spans="2:95" ht="21" customHeight="1">
      <c r="I3" s="35"/>
      <c r="J3" s="35"/>
      <c r="K3" s="35"/>
      <c r="L3" s="35"/>
      <c r="M3" s="35"/>
      <c r="N3" s="35"/>
      <c r="O3" s="35"/>
      <c r="P3" s="35"/>
      <c r="Q3" s="35"/>
      <c r="R3" s="35"/>
      <c r="S3" s="13"/>
      <c r="T3" s="13"/>
      <c r="X3" s="35"/>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row>
    <row r="4" spans="2:95" ht="14.4">
      <c r="B4" t="s">
        <v>1</v>
      </c>
      <c r="C4" t="s">
        <v>2</v>
      </c>
      <c r="D4" t="s">
        <v>3</v>
      </c>
      <c r="E4" t="s">
        <v>4</v>
      </c>
      <c r="F4" t="s">
        <v>277</v>
      </c>
      <c r="G4" t="s">
        <v>278</v>
      </c>
      <c r="H4" t="s">
        <v>5</v>
      </c>
      <c r="I4" s="49" t="s">
        <v>279</v>
      </c>
      <c r="J4" s="49" t="s">
        <v>280</v>
      </c>
      <c r="K4" s="49" t="s">
        <v>281</v>
      </c>
      <c r="L4" s="49" t="s">
        <v>282</v>
      </c>
      <c r="M4" s="49" t="s">
        <v>283</v>
      </c>
      <c r="N4" s="49" t="s">
        <v>284</v>
      </c>
      <c r="O4" s="49" t="s">
        <v>285</v>
      </c>
      <c r="P4" s="49" t="s">
        <v>286</v>
      </c>
      <c r="Q4" s="49" t="s">
        <v>287</v>
      </c>
      <c r="R4" s="49" t="s">
        <v>288</v>
      </c>
      <c r="S4" s="17" t="s">
        <v>289</v>
      </c>
      <c r="T4" s="17" t="s">
        <v>290</v>
      </c>
      <c r="U4" t="s">
        <v>7</v>
      </c>
      <c r="V4" s="82" t="s">
        <v>8</v>
      </c>
      <c r="W4" s="82" t="s">
        <v>9</v>
      </c>
      <c r="X4" s="82" t="s">
        <v>10</v>
      </c>
      <c r="Y4" s="37" t="s">
        <v>13</v>
      </c>
      <c r="Z4" s="37" t="s">
        <v>14</v>
      </c>
      <c r="AA4" s="37" t="s">
        <v>15</v>
      </c>
      <c r="AB4" s="37" t="s">
        <v>16</v>
      </c>
      <c r="AC4" s="37" t="s">
        <v>17</v>
      </c>
      <c r="AD4" s="37" t="s">
        <v>18</v>
      </c>
      <c r="AE4" s="1" t="s">
        <v>19</v>
      </c>
      <c r="AF4" s="1" t="s">
        <v>20</v>
      </c>
      <c r="AG4" t="s">
        <v>21</v>
      </c>
      <c r="AH4" t="s">
        <v>22</v>
      </c>
      <c r="AI4" t="s">
        <v>23</v>
      </c>
      <c r="AJ4" t="s">
        <v>24</v>
      </c>
      <c r="AK4" t="s">
        <v>25</v>
      </c>
      <c r="AL4" t="s">
        <v>26</v>
      </c>
      <c r="AM4" t="s">
        <v>28</v>
      </c>
      <c r="AN4" t="s">
        <v>29</v>
      </c>
      <c r="AO4" t="s">
        <v>30</v>
      </c>
      <c r="AP4" t="s">
        <v>31</v>
      </c>
      <c r="AQ4" t="s">
        <v>32</v>
      </c>
      <c r="AR4" t="s">
        <v>33</v>
      </c>
      <c r="AS4" t="s">
        <v>34</v>
      </c>
      <c r="AT4" t="s">
        <v>42</v>
      </c>
      <c r="AU4" t="s">
        <v>44</v>
      </c>
      <c r="AV4" t="s">
        <v>45</v>
      </c>
      <c r="AW4" s="1" t="s">
        <v>48</v>
      </c>
      <c r="AX4" s="1" t="s">
        <v>49</v>
      </c>
      <c r="AY4" t="s">
        <v>291</v>
      </c>
      <c r="AZ4" t="s">
        <v>292</v>
      </c>
      <c r="BA4" t="s">
        <v>293</v>
      </c>
      <c r="BB4" t="s">
        <v>294</v>
      </c>
      <c r="BC4" t="s">
        <v>295</v>
      </c>
      <c r="BD4" t="s">
        <v>296</v>
      </c>
      <c r="BE4" t="s">
        <v>297</v>
      </c>
      <c r="BF4" t="s">
        <v>298</v>
      </c>
      <c r="BG4" t="s">
        <v>299</v>
      </c>
      <c r="BH4" t="s">
        <v>300</v>
      </c>
      <c r="BI4" t="s">
        <v>301</v>
      </c>
      <c r="BJ4" t="s">
        <v>302</v>
      </c>
      <c r="BK4" t="s">
        <v>303</v>
      </c>
      <c r="BL4" t="s">
        <v>304</v>
      </c>
      <c r="BM4" t="s">
        <v>305</v>
      </c>
      <c r="BN4" t="s">
        <v>306</v>
      </c>
      <c r="BO4" t="s">
        <v>307</v>
      </c>
      <c r="BP4" t="s">
        <v>308</v>
      </c>
      <c r="BQ4" t="s">
        <v>309</v>
      </c>
      <c r="BR4" t="s">
        <v>310</v>
      </c>
      <c r="BS4" t="s">
        <v>311</v>
      </c>
      <c r="BT4" t="s">
        <v>312</v>
      </c>
      <c r="BU4" t="s">
        <v>313</v>
      </c>
      <c r="BV4" t="s">
        <v>314</v>
      </c>
      <c r="BW4" t="s">
        <v>315</v>
      </c>
      <c r="BX4" t="s">
        <v>316</v>
      </c>
      <c r="BY4" t="s">
        <v>317</v>
      </c>
      <c r="BZ4" t="s">
        <v>318</v>
      </c>
      <c r="CA4" t="s">
        <v>319</v>
      </c>
      <c r="CB4" t="s">
        <v>320</v>
      </c>
      <c r="CC4" t="s">
        <v>40</v>
      </c>
      <c r="CD4" t="s">
        <v>69</v>
      </c>
      <c r="CE4" s="37" t="s">
        <v>53</v>
      </c>
      <c r="CF4" s="37" t="s">
        <v>54</v>
      </c>
      <c r="CG4" s="1" t="s">
        <v>55</v>
      </c>
      <c r="CH4" s="1" t="s">
        <v>56</v>
      </c>
      <c r="CI4" s="1" t="s">
        <v>58</v>
      </c>
      <c r="CJ4" s="1" t="s">
        <v>59</v>
      </c>
      <c r="CK4" s="1" t="s">
        <v>60</v>
      </c>
      <c r="CL4" s="82" t="s">
        <v>61</v>
      </c>
      <c r="CM4" s="82" t="s">
        <v>62</v>
      </c>
      <c r="CN4" s="7" t="s">
        <v>63</v>
      </c>
      <c r="CO4" s="8" t="s">
        <v>64</v>
      </c>
      <c r="CP4" s="1" t="s">
        <v>71</v>
      </c>
      <c r="CQ4" s="8" t="s">
        <v>72</v>
      </c>
    </row>
    <row r="5" spans="2:95" ht="29.4" thickBot="1">
      <c r="B5" s="28" t="s">
        <v>103</v>
      </c>
      <c r="C5" s="3" t="s">
        <v>75</v>
      </c>
      <c r="D5" s="3" t="str">
        <f ca="1">IF(Table_Repeating_Question_Sets[[#This Row],[Header]]="Yes","",
IF(INDIRECT(SUBSTITUTE(ADDRESS(1,COLUMN(),4),"1","")&amp;ROW()-1)="",
INDIRECT(SUBSTITUTE(ADDRESS(1,COLUMN(Table_Repeating_Question_Sets[[#This Row],[Property]]),4),"1","")&amp;ROW()-1),
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applicants</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[XX].applicants</v>
      </c>
      <c r="H5" s="3" t="str">
        <f>IF(Table_Repeating_Question_Sets[[#This Row],[Header]]="Yes","",IF(Table_Repeating_Question_Sets[[#This Row],[Property]]&lt;&gt;"",SUBSTITUTE(Table_Repeating_Question_Sets[[#This Row],[Property]]," ",""),""))</f>
        <v/>
      </c>
      <c r="I5" s="33"/>
      <c r="J5" s="33"/>
      <c r="K5" s="33"/>
      <c r="L5" s="33"/>
      <c r="M5" s="33"/>
      <c r="N5" s="33"/>
      <c r="O5" s="33"/>
      <c r="P5" s="33"/>
      <c r="Q5" s="33"/>
      <c r="R5" s="33"/>
      <c r="S5"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18" t="str">
        <f>IF(Table_Repeating_Question_Sets[[#This Row],[Header]]&lt;&gt;"Yes",COUNTA(Table_Repeating_Question_Sets[[#This Row],[Value 1]:[Value 10]]),"")</f>
        <v/>
      </c>
      <c r="U5" s="3"/>
      <c r="V5" s="3"/>
      <c r="W5" s="3"/>
      <c r="X5" s="43"/>
      <c r="Y5" s="3"/>
      <c r="Z5" s="3"/>
      <c r="AA5" s="3"/>
      <c r="AB5" s="3"/>
      <c r="AC5" s="3"/>
      <c r="AD5" s="3"/>
      <c r="AE5" s="3"/>
      <c r="AF5" s="3"/>
      <c r="AG5" s="3"/>
      <c r="AH5" s="3"/>
      <c r="AI5" s="3"/>
      <c r="AJ5" s="3"/>
      <c r="AK5" s="3"/>
      <c r="AL5" s="3"/>
      <c r="AM5" s="3"/>
      <c r="AN5" s="3"/>
      <c r="AO5" s="3"/>
      <c r="AP5" s="3"/>
      <c r="AQ5" s="3"/>
      <c r="AR5" s="3"/>
      <c r="AS5" s="3"/>
      <c r="AT5" s="3"/>
      <c r="AU5" s="3"/>
      <c r="AV5" s="3"/>
      <c r="AW5" s="3"/>
      <c r="AX5" s="3"/>
      <c r="AY5" s="3" t="str">
        <f ca="1">IF(Table_Repeating_Question_Sets[[#This Row],[Header]]="Yes","",_xlfn.NUMBERVALUE(INDIRECT(SUBSTITUTE(ADDRESS(1,COLUMN(Table_Repeating_Question_Sets[[#This Row],[Count 1]]),4),"1","")&amp;ROW(Table_Repeating_Question_Sets[[#This Row],[Count 1]])+1))+IF(Table_Repeating_Question_Sets[[#This Row],[Value 1]]&lt;&gt;"",1,0))</f>
        <v/>
      </c>
      <c r="AZ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3" t="str">
        <f ca="1">IF(Table_Repeating_Question_Sets[[#This Row],[Header]]="Yes","",_xlfn.NUMBERVALUE(INDIRECT(SUBSTITUTE(ADDRESS(1,COLUMN(Table_Repeating_Question_Sets[[#This Row],[Count 2]]),4),"1","")&amp;ROW(Table_Repeating_Question_Sets[[#This Row],[Count 2]])+1))+IF(Table_Repeating_Question_Sets[[#This Row],[Value 2]]&lt;&gt;"",1,0))</f>
        <v/>
      </c>
      <c r="BC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3" t="str">
        <f ca="1">IF(Table_Repeating_Question_Sets[[#This Row],[Header]]="Yes","",_xlfn.NUMBERVALUE(INDIRECT(SUBSTITUTE(ADDRESS(1,COLUMN(Table_Repeating_Question_Sets[[#This Row],[Count 3]]),4),"1","")&amp;ROW(Table_Repeating_Question_Sets[[#This Row],[Count 3]])+1))+IF(Table_Repeating_Question_Sets[[#This Row],[Value 3]]&lt;&gt;"",1,0))</f>
        <v/>
      </c>
      <c r="BF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3" t="str">
        <f ca="1">IF(Table_Repeating_Question_Sets[[#This Row],[Header]]="Yes","",_xlfn.NUMBERVALUE(INDIRECT(SUBSTITUTE(ADDRESS(1,COLUMN(Table_Repeating_Question_Sets[[#This Row],[Count 4]]),4),"1","")&amp;ROW(Table_Repeating_Question_Sets[[#This Row],[Count 4]])+1))+IF(Table_Repeating_Question_Sets[[#This Row],[Value 4]]&lt;&gt;"",1,0))</f>
        <v/>
      </c>
      <c r="BI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3" t="str">
        <f ca="1">IF(Table_Repeating_Question_Sets[[#This Row],[Header]]="Yes","",_xlfn.NUMBERVALUE(INDIRECT(SUBSTITUTE(ADDRESS(1,COLUMN(Table_Repeating_Question_Sets[[#This Row],[Count 5]]),4),"1","")&amp;ROW(Table_Repeating_Question_Sets[[#This Row],[Count 5]])+1))+IF(Table_Repeating_Question_Sets[[#This Row],[Value 5]]&lt;&gt;"",1,0))</f>
        <v/>
      </c>
      <c r="BL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3" t="str">
        <f ca="1">IF(Table_Repeating_Question_Sets[[#This Row],[Header]]="Yes","",_xlfn.NUMBERVALUE(INDIRECT(SUBSTITUTE(ADDRESS(1,COLUMN(Table_Repeating_Question_Sets[[#This Row],[Count 6]]),4),"1","")&amp;ROW(Table_Repeating_Question_Sets[[#This Row],[Count 6]])+1))+IF(Table_Repeating_Question_Sets[[#This Row],[Value 6]]&lt;&gt;"",1,0))</f>
        <v/>
      </c>
      <c r="BO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3" t="str">
        <f ca="1">IF(Table_Repeating_Question_Sets[[#This Row],[Header]]="Yes","",_xlfn.NUMBERVALUE(INDIRECT(SUBSTITUTE(ADDRESS(1,COLUMN(Table_Repeating_Question_Sets[[#This Row],[Count 7]]),4),"1","")&amp;ROW(Table_Repeating_Question_Sets[[#This Row],[Count 7]])+1))+IF(Table_Repeating_Question_Sets[[#This Row],[Value 7]]&lt;&gt;"",1,0))</f>
        <v/>
      </c>
      <c r="BR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3" t="str">
        <f ca="1">IF(Table_Repeating_Question_Sets[[#This Row],[Header]]="Yes","",_xlfn.NUMBERVALUE(INDIRECT(SUBSTITUTE(ADDRESS(1,COLUMN(Table_Repeating_Question_Sets[[#This Row],[Count 8]]),4),"1","")&amp;ROW(Table_Repeating_Question_Sets[[#This Row],[Count 8]])+1))+IF(Table_Repeating_Question_Sets[[#This Row],[Value 8]]&lt;&gt;"",1,0))</f>
        <v/>
      </c>
      <c r="BU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3" t="str">
        <f ca="1">IF(Table_Repeating_Question_Sets[[#This Row],[Header]]="Yes","",_xlfn.NUMBERVALUE(INDIRECT(SUBSTITUTE(ADDRESS(1,COLUMN(Table_Repeating_Question_Sets[[#This Row],[Count 9]]),4),"1","")&amp;ROW(Table_Repeating_Question_Sets[[#This Row],[Count 9]])+1))+IF(Table_Repeating_Question_Sets[[#This Row],[Value 9]]&lt;&gt;"",1,0))</f>
        <v/>
      </c>
      <c r="BX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3" t="str">
        <f ca="1">IF(Table_Repeating_Question_Sets[[#This Row],[Header]]="Yes","",_xlfn.NUMBERVALUE(INDIRECT(SUBSTITUTE(ADDRESS(1,COLUMN(Table_Repeating_Question_Sets[[#This Row],[Count 10]]),4),"1","")&amp;ROW(Table_Repeating_Question_Sets[[#This Row],[Count 10]])+1))+IF(Table_Repeating_Question_Sets[[#This Row],[Value 10]]&lt;&gt;"",1,0))</f>
        <v/>
      </c>
      <c r="CA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3"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3"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3" t="str">
        <f xml:space="preserve">
IF(Table_Repeating_Question_Sets[[#This Row],[Row]]="Yes","]},{""className"": ""row"",""fieldGroup"": [","")&amp;
Table_Repeating_Question_Sets[[#This Row],[Config Field]]</f>
        <v/>
      </c>
      <c r="CL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28" t="str">
        <f>IF(AND(Table_Repeating_Question_Sets[[#This Row],[Header]]="",Table_Repeating_Question_Sets[[#This Row],[Property]]&lt;&gt;"",Table_Repeating_Question_Sets[[#This Row],[Field Type]]&lt;&gt;""),
""""&amp;Table_Repeating_Question_Sets[[#This Row],[Key]]&amp;"""","")</f>
        <v/>
      </c>
      <c r="CO5"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"applicants":["applicantFirstName","applicantLastName","applicantMobile","applicantEmail"],</v>
      </c>
      <c r="CP5" s="3" t="str">
        <f ca="1">IF(ISNUMBER(Table_Repeating_Question_Sets[[#This Row],[Config Use Row]]),INDEX(Table_Repeating_Question_Sets[Config Rollup],Table_Repeating_Question_Sets[[#This Row],[Config Use Row]]),"")</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Q5" s="28" t="str">
        <f ca="1">IF(ISNUMBER(Table_Repeating_Question_Sets[[#This Row],[Config Use Row]]),INDEX(Table_Repeating_Question_Sets[Config Keys Nested Rollup],Table_Repeating_Question_Sets[[#This Row],[Config Use Row]]),"")</f>
        <v>"applicants":["applicantFirstName","applicantLastName","applicantMobile","applicantEmail"],</v>
      </c>
    </row>
    <row r="6" spans="2:95" s="12" customFormat="1" ht="21" hidden="1" customHeight="1">
      <c r="B6" s="7"/>
      <c r="C6" s="7"/>
      <c r="D6" s="7" t="str">
        <f ca="1">IF(Table_Repeating_Question_Sets[[#This Row],[Header]]="Yes","",
IF(INDIRECT(SUBSTITUTE(ADDRESS(1,COLUMN(),4),"1","")&amp;ROW()-1)="",
INDIRECT(SUBSTITUTE(ADDRESS(1,COLUMN(Table_Repeating_Question_Sets[[#This Row],[Property]]),4),"1","")&amp;ROW()-1),
INDIRECT(SUBSTITUTE(ADDRESS(1,COLUMN(),4),"1","")&amp;ROW()-1)))</f>
        <v>Applicants</v>
      </c>
      <c r="E6"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7" t="str">
        <f ca="1">IF(Table_Repeating_Question_Sets[[#This Row],[Header]]="Yes","",IF(INDIRECT(SUBSTITUTE(ADDRESS(1,COLUMN(),4),"1","")&amp;ROW()-1)="",
INDIRECT(SUBSTITUTE(ADDRESS(1,COLUMN(Table_Repeating_Question_Sets[[#This Row],[Property]]),4),"1","")&amp;ROW()-1),INDIRECT(SUBSTITUTE(ADDRESS(1,COLUMN(),4),"1","")&amp;ROW()-1)))</f>
        <v>Applicants</v>
      </c>
      <c r="G6"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7" t="str">
        <f>IF(Table_Repeating_Question_Sets[[#This Row],[Header]]="Yes","",IF(Table_Repeating_Question_Sets[[#This Row],[Property]]&lt;&gt;"",SUBSTITUTE(Table_Repeating_Question_Sets[[#This Row],[Property]]," ",""),""))</f>
        <v/>
      </c>
      <c r="I6" s="50"/>
      <c r="J6" s="50"/>
      <c r="K6" s="50"/>
      <c r="L6" s="50"/>
      <c r="M6" s="50"/>
      <c r="N6" s="50"/>
      <c r="O6" s="50"/>
      <c r="P6" s="50"/>
      <c r="Q6" s="50"/>
      <c r="R6" s="50"/>
      <c r="S6"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1">
        <f>IF(Table_Repeating_Question_Sets[[#This Row],[Header]]&lt;&gt;"Yes",COUNTA(Table_Repeating_Question_Sets[[#This Row],[Value 1]:[Value 10]]),"")</f>
        <v>0</v>
      </c>
      <c r="U6" s="7"/>
      <c r="V6" s="7"/>
      <c r="W6" s="7"/>
      <c r="X6" s="44"/>
      <c r="Y6" s="7"/>
      <c r="Z6" s="7"/>
      <c r="AA6" s="7"/>
      <c r="AB6" s="7"/>
      <c r="AC6" s="7"/>
      <c r="AD6" s="7"/>
      <c r="AE6" s="7"/>
      <c r="AF6" s="7"/>
      <c r="AG6" s="7"/>
      <c r="AH6" s="7"/>
      <c r="AI6" s="7"/>
      <c r="AJ6" s="7"/>
      <c r="AK6" s="7"/>
      <c r="AL6" s="7"/>
      <c r="AM6" s="7"/>
      <c r="AN6" s="7"/>
      <c r="AO6" s="7"/>
      <c r="AP6" s="7"/>
      <c r="AQ6" s="7"/>
      <c r="AR6" s="7"/>
      <c r="AS6" s="7"/>
      <c r="AT6" s="7"/>
      <c r="AU6" s="7"/>
      <c r="AV6" s="7"/>
      <c r="AW6" s="7"/>
      <c r="AX6" s="7"/>
      <c r="AY6" s="7">
        <f ca="1">IF(Table_Repeating_Question_Sets[[#This Row],[Header]]="Yes","",_xlfn.NUMBERVALUE(INDIRECT(SUBSTITUTE(ADDRESS(1,COLUMN(Table_Repeating_Question_Sets[[#This Row],[Count 1]]),4),"1","")&amp;ROW(Table_Repeating_Question_Sets[[#This Row],[Count 1]])+1))+IF(Table_Repeating_Question_Sets[[#This Row],[Value 1]]&lt;&gt;"",1,0))</f>
        <v>0</v>
      </c>
      <c r="AZ6"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6"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7">
        <f ca="1">IF(Table_Repeating_Question_Sets[[#This Row],[Header]]="Yes","",_xlfn.NUMBERVALUE(INDIRECT(SUBSTITUTE(ADDRESS(1,COLUMN(Table_Repeating_Question_Sets[[#This Row],[Count 2]]),4),"1","")&amp;ROW(Table_Repeating_Question_Sets[[#This Row],[Count 2]])+1))+IF(Table_Repeating_Question_Sets[[#This Row],[Value 2]]&lt;&gt;"",1,0))</f>
        <v>0</v>
      </c>
      <c r="BC6"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6"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7">
        <f ca="1">IF(Table_Repeating_Question_Sets[[#This Row],[Header]]="Yes","",_xlfn.NUMBERVALUE(INDIRECT(SUBSTITUTE(ADDRESS(1,COLUMN(Table_Repeating_Question_Sets[[#This Row],[Count 3]]),4),"1","")&amp;ROW(Table_Repeating_Question_Sets[[#This Row],[Count 3]])+1))+IF(Table_Repeating_Question_Sets[[#This Row],[Value 3]]&lt;&gt;"",1,0))</f>
        <v>0</v>
      </c>
      <c r="BF6"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6"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7">
        <f ca="1">IF(Table_Repeating_Question_Sets[[#This Row],[Header]]="Yes","",_xlfn.NUMBERVALUE(INDIRECT(SUBSTITUTE(ADDRESS(1,COLUMN(Table_Repeating_Question_Sets[[#This Row],[Count 4]]),4),"1","")&amp;ROW(Table_Repeating_Question_Sets[[#This Row],[Count 4]])+1))+IF(Table_Repeating_Question_Sets[[#This Row],[Value 4]]&lt;&gt;"",1,0))</f>
        <v>0</v>
      </c>
      <c r="BI6"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6"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7">
        <f ca="1">IF(Table_Repeating_Question_Sets[[#This Row],[Header]]="Yes","",_xlfn.NUMBERVALUE(INDIRECT(SUBSTITUTE(ADDRESS(1,COLUMN(Table_Repeating_Question_Sets[[#This Row],[Count 5]]),4),"1","")&amp;ROW(Table_Repeating_Question_Sets[[#This Row],[Count 5]])+1))+IF(Table_Repeating_Question_Sets[[#This Row],[Value 5]]&lt;&gt;"",1,0))</f>
        <v>0</v>
      </c>
      <c r="BL6"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6"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7">
        <f ca="1">IF(Table_Repeating_Question_Sets[[#This Row],[Header]]="Yes","",_xlfn.NUMBERVALUE(INDIRECT(SUBSTITUTE(ADDRESS(1,COLUMN(Table_Repeating_Question_Sets[[#This Row],[Count 6]]),4),"1","")&amp;ROW(Table_Repeating_Question_Sets[[#This Row],[Count 6]])+1))+IF(Table_Repeating_Question_Sets[[#This Row],[Value 6]]&lt;&gt;"",1,0))</f>
        <v>0</v>
      </c>
      <c r="BO6"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6"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7">
        <f ca="1">IF(Table_Repeating_Question_Sets[[#This Row],[Header]]="Yes","",_xlfn.NUMBERVALUE(INDIRECT(SUBSTITUTE(ADDRESS(1,COLUMN(Table_Repeating_Question_Sets[[#This Row],[Count 7]]),4),"1","")&amp;ROW(Table_Repeating_Question_Sets[[#This Row],[Count 7]])+1))+IF(Table_Repeating_Question_Sets[[#This Row],[Value 7]]&lt;&gt;"",1,0))</f>
        <v>0</v>
      </c>
      <c r="BR6"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6"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7">
        <f ca="1">IF(Table_Repeating_Question_Sets[[#This Row],[Header]]="Yes","",_xlfn.NUMBERVALUE(INDIRECT(SUBSTITUTE(ADDRESS(1,COLUMN(Table_Repeating_Question_Sets[[#This Row],[Count 8]]),4),"1","")&amp;ROW(Table_Repeating_Question_Sets[[#This Row],[Count 8]])+1))+IF(Table_Repeating_Question_Sets[[#This Row],[Value 8]]&lt;&gt;"",1,0))</f>
        <v>0</v>
      </c>
      <c r="BU6"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6"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7">
        <f ca="1">IF(Table_Repeating_Question_Sets[[#This Row],[Header]]="Yes","",_xlfn.NUMBERVALUE(INDIRECT(SUBSTITUTE(ADDRESS(1,COLUMN(Table_Repeating_Question_Sets[[#This Row],[Count 9]]),4),"1","")&amp;ROW(Table_Repeating_Question_Sets[[#This Row],[Count 9]])+1))+IF(Table_Repeating_Question_Sets[[#This Row],[Value 9]]&lt;&gt;"",1,0))</f>
        <v>0</v>
      </c>
      <c r="BX6"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6"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7">
        <f ca="1">IF(Table_Repeating_Question_Sets[[#This Row],[Header]]="Yes","",_xlfn.NUMBERVALUE(INDIRECT(SUBSTITUTE(ADDRESS(1,COLUMN(Table_Repeating_Question_Sets[[#This Row],[Count 10]]),4),"1","")&amp;ROW(Table_Repeating_Question_Sets[[#This Row],[Count 10]])+1))+IF(Table_Repeating_Question_Sets[[#This Row],[Value 10]]&lt;&gt;"",1,0))</f>
        <v>0</v>
      </c>
      <c r="CA6"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6"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7">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6" s="7"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7"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7" t="str">
        <f xml:space="preserve">
IF(Table_Repeating_Question_Sets[[#This Row],[Row]]="Yes","]},{""className"": ""row"",""fieldGroup"": [","")&amp;
Table_Repeating_Question_Sets[[#This Row],[Config Field]]</f>
        <v/>
      </c>
      <c r="CL6"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6"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6" s="7" t="str">
        <f>IF(AND(Table_Repeating_Question_Sets[[#This Row],[Header]]="",Table_Repeating_Question_Sets[[#This Row],[Property]]&lt;&gt;"",Table_Repeating_Question_Sets[[#This Row],[Field Type]]&lt;&gt;""),
""""&amp;Table_Repeating_Question_Sets[[#This Row],[Key]]&amp;"""","")</f>
        <v/>
      </c>
      <c r="CO6"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"applicantFirstName","applicantLastName","applicantMobile","applicantEmail"</v>
      </c>
      <c r="CP6" s="7" t="str">
        <f ca="1">IF(ISNUMBER(Table_Repeating_Question_Sets[[#This Row],[Config Use Row]]),INDEX(Table_Repeating_Question_Sets[Config Rollup],Table_Repeating_Question_Sets[[#This Row],[Config Use Row]]),"")</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Q6" s="7" t="str">
        <f ca="1">IF(ISNUMBER(Table_Repeating_Question_Sets[[#This Row],[Config Use Row]]),INDEX(Table_Repeating_Question_Sets[Config Keys Nested Rollup],Table_Repeating_Question_Sets[[#This Row],[Config Use Row]]),"")</f>
        <v>"additionalSupportingDocuments":["additionalSupportingDocumentAttachment"],</v>
      </c>
    </row>
    <row r="7" spans="2:95" s="12" customFormat="1" ht="21" customHeight="1">
      <c r="B7" s="7" t="s">
        <v>321</v>
      </c>
      <c r="C7" s="7"/>
      <c r="D7" s="7" t="str">
        <f ca="1">IF(Table_Repeating_Question_Sets[[#This Row],[Header]]="Yes","",
IF(INDIRECT(SUBSTITUTE(ADDRESS(1,COLUMN(),4),"1","")&amp;ROW()-1)="",
INDIRECT(SUBSTITUTE(ADDRESS(1,COLUMN(Table_Repeating_Question_Sets[[#This Row],[Property]]),4),"1","")&amp;ROW()-1),
INDIRECT(SUBSTITUTE(ADDRESS(1,COLUMN(),4),"1","")&amp;ROW()-1)))</f>
        <v>Applicants</v>
      </c>
      <c r="E7"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applicantFirstName</v>
      </c>
      <c r="F7" s="7" t="str">
        <f ca="1">IF(Table_Repeating_Question_Sets[[#This Row],[Header]]="Yes","",IF(INDIRECT(SUBSTITUTE(ADDRESS(1,COLUMN(),4),"1","")&amp;ROW()-1)="",
INDIRECT(SUBSTITUTE(ADDRESS(1,COLUMN(Table_Repeating_Question_Sets[[#This Row],[Property]]),4),"1","")&amp;ROW()-1),INDIRECT(SUBSTITUTE(ADDRESS(1,COLUMN(),4),"1","")&amp;ROW()-1)))</f>
        <v>Applicants</v>
      </c>
      <c r="G7" s="7"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applicants[XX].applicantFirstName</v>
      </c>
      <c r="H7" s="7" t="str">
        <f>IF(Table_Repeating_Question_Sets[[#This Row],[Header]]="Yes","",IF(Table_Repeating_Question_Sets[[#This Row],[Property]]&lt;&gt;"",SUBSTITUTE(Table_Repeating_Question_Sets[[#This Row],[Property]]," ",""),""))</f>
        <v>ApplicantFirstName</v>
      </c>
      <c r="I7" s="50"/>
      <c r="J7" s="50"/>
      <c r="K7" s="50"/>
      <c r="L7" s="50"/>
      <c r="M7" s="50"/>
      <c r="N7" s="50"/>
      <c r="O7" s="50"/>
      <c r="P7" s="50"/>
      <c r="Q7" s="50"/>
      <c r="R7" s="50"/>
      <c r="S7"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51">
        <f>IF(Table_Repeating_Question_Sets[[#This Row],[Header]]&lt;&gt;"Yes",COUNTA(Table_Repeating_Question_Sets[[#This Row],[Value 1]:[Value 10]]),"")</f>
        <v>0</v>
      </c>
      <c r="U7" s="7" t="s">
        <v>50</v>
      </c>
      <c r="V7" s="7" t="s">
        <v>50</v>
      </c>
      <c r="W7" s="7"/>
      <c r="X7" s="44" t="s">
        <v>75</v>
      </c>
      <c r="Y7" s="7"/>
      <c r="Z7" s="7"/>
      <c r="AA7" s="7">
        <v>6</v>
      </c>
      <c r="AB7" s="7"/>
      <c r="AC7" s="7"/>
      <c r="AD7" s="7"/>
      <c r="AE7" s="7" t="s">
        <v>322</v>
      </c>
      <c r="AF7" s="7"/>
      <c r="AG7" s="7"/>
      <c r="AH7" s="7"/>
      <c r="AI7" s="7"/>
      <c r="AJ7" s="7"/>
      <c r="AK7" s="7"/>
      <c r="AL7" s="7"/>
      <c r="AM7" s="7"/>
      <c r="AN7" s="7"/>
      <c r="AO7" s="7"/>
      <c r="AP7" s="7"/>
      <c r="AQ7" s="7"/>
      <c r="AR7" s="7"/>
      <c r="AS7" s="7"/>
      <c r="AT7" s="7"/>
      <c r="AU7" s="7"/>
      <c r="AV7" s="7"/>
      <c r="AW7" s="7"/>
      <c r="AX7" s="7"/>
      <c r="AY7" s="7">
        <f ca="1">IF(Table_Repeating_Question_Sets[[#This Row],[Header]]="Yes","",_xlfn.NUMBERVALUE(INDIRECT(SUBSTITUTE(ADDRESS(1,COLUMN(Table_Repeating_Question_Sets[[#This Row],[Count 1]]),4),"1","")&amp;ROW(Table_Repeating_Question_Sets[[#This Row],[Count 1]])+1))+IF(Table_Repeating_Question_Sets[[#This Row],[Value 1]]&lt;&gt;"",1,0))</f>
        <v>0</v>
      </c>
      <c r="AZ7"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7"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7">
        <f ca="1">IF(Table_Repeating_Question_Sets[[#This Row],[Header]]="Yes","",_xlfn.NUMBERVALUE(INDIRECT(SUBSTITUTE(ADDRESS(1,COLUMN(Table_Repeating_Question_Sets[[#This Row],[Count 2]]),4),"1","")&amp;ROW(Table_Repeating_Question_Sets[[#This Row],[Count 2]])+1))+IF(Table_Repeating_Question_Sets[[#This Row],[Value 2]]&lt;&gt;"",1,0))</f>
        <v>0</v>
      </c>
      <c r="BC7"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7"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7">
        <f ca="1">IF(Table_Repeating_Question_Sets[[#This Row],[Header]]="Yes","",_xlfn.NUMBERVALUE(INDIRECT(SUBSTITUTE(ADDRESS(1,COLUMN(Table_Repeating_Question_Sets[[#This Row],[Count 3]]),4),"1","")&amp;ROW(Table_Repeating_Question_Sets[[#This Row],[Count 3]])+1))+IF(Table_Repeating_Question_Sets[[#This Row],[Value 3]]&lt;&gt;"",1,0))</f>
        <v>0</v>
      </c>
      <c r="BF7"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7"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7">
        <f ca="1">IF(Table_Repeating_Question_Sets[[#This Row],[Header]]="Yes","",_xlfn.NUMBERVALUE(INDIRECT(SUBSTITUTE(ADDRESS(1,COLUMN(Table_Repeating_Question_Sets[[#This Row],[Count 4]]),4),"1","")&amp;ROW(Table_Repeating_Question_Sets[[#This Row],[Count 4]])+1))+IF(Table_Repeating_Question_Sets[[#This Row],[Value 4]]&lt;&gt;"",1,0))</f>
        <v>0</v>
      </c>
      <c r="BI7"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7"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7">
        <f ca="1">IF(Table_Repeating_Question_Sets[[#This Row],[Header]]="Yes","",_xlfn.NUMBERVALUE(INDIRECT(SUBSTITUTE(ADDRESS(1,COLUMN(Table_Repeating_Question_Sets[[#This Row],[Count 5]]),4),"1","")&amp;ROW(Table_Repeating_Question_Sets[[#This Row],[Count 5]])+1))+IF(Table_Repeating_Question_Sets[[#This Row],[Value 5]]&lt;&gt;"",1,0))</f>
        <v>0</v>
      </c>
      <c r="BL7"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7"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7">
        <f ca="1">IF(Table_Repeating_Question_Sets[[#This Row],[Header]]="Yes","",_xlfn.NUMBERVALUE(INDIRECT(SUBSTITUTE(ADDRESS(1,COLUMN(Table_Repeating_Question_Sets[[#This Row],[Count 6]]),4),"1","")&amp;ROW(Table_Repeating_Question_Sets[[#This Row],[Count 6]])+1))+IF(Table_Repeating_Question_Sets[[#This Row],[Value 6]]&lt;&gt;"",1,0))</f>
        <v>0</v>
      </c>
      <c r="BO7"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7"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7">
        <f ca="1">IF(Table_Repeating_Question_Sets[[#This Row],[Header]]="Yes","",_xlfn.NUMBERVALUE(INDIRECT(SUBSTITUTE(ADDRESS(1,COLUMN(Table_Repeating_Question_Sets[[#This Row],[Count 7]]),4),"1","")&amp;ROW(Table_Repeating_Question_Sets[[#This Row],[Count 7]])+1))+IF(Table_Repeating_Question_Sets[[#This Row],[Value 7]]&lt;&gt;"",1,0))</f>
        <v>0</v>
      </c>
      <c r="BR7"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7"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7">
        <f ca="1">IF(Table_Repeating_Question_Sets[[#This Row],[Header]]="Yes","",_xlfn.NUMBERVALUE(INDIRECT(SUBSTITUTE(ADDRESS(1,COLUMN(Table_Repeating_Question_Sets[[#This Row],[Count 8]]),4),"1","")&amp;ROW(Table_Repeating_Question_Sets[[#This Row],[Count 8]])+1))+IF(Table_Repeating_Question_Sets[[#This Row],[Value 8]]&lt;&gt;"",1,0))</f>
        <v>0</v>
      </c>
      <c r="BU7"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7"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7">
        <f ca="1">IF(Table_Repeating_Question_Sets[[#This Row],[Header]]="Yes","",_xlfn.NUMBERVALUE(INDIRECT(SUBSTITUTE(ADDRESS(1,COLUMN(Table_Repeating_Question_Sets[[#This Row],[Count 9]]),4),"1","")&amp;ROW(Table_Repeating_Question_Sets[[#This Row],[Count 9]])+1))+IF(Table_Repeating_Question_Sets[[#This Row],[Value 9]]&lt;&gt;"",1,0))</f>
        <v>0</v>
      </c>
      <c r="BX7"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7"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7">
        <f ca="1">IF(Table_Repeating_Question_Sets[[#This Row],[Header]]="Yes","",_xlfn.NUMBERVALUE(INDIRECT(SUBSTITUTE(ADDRESS(1,COLUMN(Table_Repeating_Question_Sets[[#This Row],[Count 10]]),4),"1","")&amp;ROW(Table_Repeating_Question_Sets[[#This Row],[Count 10]])+1))+IF(Table_Repeating_Question_Sets[[#This Row],[Value 10]]&lt;&gt;"",1,0))</f>
        <v>0</v>
      </c>
      <c r="CA7"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7"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7" s="7">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7" s="7">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7" s="7"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7" s="7"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"templateOptions":{"label":"First name"}</v>
      </c>
      <c r="CJ7" s="7"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"applicants[XX].applicantFirstName","type": "input-field","className":"col-xs-12 col-sm-6","templateOptions":{"label":"First name"},"validators": {"validation": Validators.compose([ValidationService.required('true', '')])}}</v>
      </c>
      <c r="CK7" s="7" t="str">
        <f ca="1" xml:space="preserve">
IF(Table_Repeating_Question_Sets[[#This Row],[Row]]="Yes","]},{""className"": ""row"",""fieldGroup"": [","")&amp;
Table_Repeating_Question_Sets[[#This Row],[Config Field]]</f>
        <v>{"key": "applicants[XX].applicantFirstName","type": "input-field","className":"col-xs-12 col-sm-6","templateOptions":{"label":"First name"},"validators": {"validation": Validators.compose([ValidationService.required('true', '')])}}</v>
      </c>
      <c r="CL7"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7"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10</v>
      </c>
      <c r="CN7" s="7" t="str">
        <f>IF(AND(Table_Repeating_Question_Sets[[#This Row],[Header]]="",Table_Repeating_Question_Sets[[#This Row],[Property]]&lt;&gt;"",Table_Repeating_Question_Sets[[#This Row],[Field Type]]&lt;&gt;""),
""""&amp;Table_Repeating_Question_Sets[[#This Row],[Key]]&amp;"""","")</f>
        <v>"applicantFirstName"</v>
      </c>
      <c r="CO7"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"applicantFirstName","applicantLastName","applicantMobile","applicantEmail"</v>
      </c>
      <c r="CP7" s="7" t="str">
        <f ca="1">IF(ISNUMBER(Table_Repeating_Question_Sets[[#This Row],[Config Use Row]]),INDEX(Table_Repeating_Question_Sets[Config Rollup],Table_Repeating_Question_Sets[[#This Row],[Config Use Row]]),"")</f>
        <v>"repeating3":[{"className": "row","fieldGroup":[]}],</v>
      </c>
      <c r="CQ7" s="7" t="str">
        <f ca="1">IF(ISNUMBER(Table_Repeating_Question_Sets[[#This Row],[Config Use Row]]),INDEX(Table_Repeating_Question_Sets[Config Keys Nested Rollup],Table_Repeating_Question_Sets[[#This Row],[Config Use Row]]),"")</f>
        <v>"repeating3":[],</v>
      </c>
    </row>
    <row r="8" spans="2:95" s="12" customFormat="1" ht="21" customHeight="1">
      <c r="B8" s="7" t="s">
        <v>323</v>
      </c>
      <c r="C8" s="7"/>
      <c r="D8" s="7" t="str">
        <f ca="1">IF(Table_Repeating_Question_Sets[[#This Row],[Header]]="Yes","",
IF(INDIRECT(SUBSTITUTE(ADDRESS(1,COLUMN(),4),"1","")&amp;ROW()-1)="",
INDIRECT(SUBSTITUTE(ADDRESS(1,COLUMN(Table_Repeating_Question_Sets[[#This Row],[Property]]),4),"1","")&amp;ROW()-1),
INDIRECT(SUBSTITUTE(ADDRESS(1,COLUMN(),4),"1","")&amp;ROW()-1)))</f>
        <v>Applicants</v>
      </c>
      <c r="E8"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applicantLastName</v>
      </c>
      <c r="F8" s="7" t="str">
        <f ca="1">IF(Table_Repeating_Question_Sets[[#This Row],[Header]]="Yes","",IF(INDIRECT(SUBSTITUTE(ADDRESS(1,COLUMN(),4),"1","")&amp;ROW()-1)="",
INDIRECT(SUBSTITUTE(ADDRESS(1,COLUMN(Table_Repeating_Question_Sets[[#This Row],[Property]]),4),"1","")&amp;ROW()-1),INDIRECT(SUBSTITUTE(ADDRESS(1,COLUMN(),4),"1","")&amp;ROW()-1)))</f>
        <v>Applicants</v>
      </c>
      <c r="G8" s="7"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applicants[XX].applicantLastName</v>
      </c>
      <c r="H8" s="7" t="str">
        <f>IF(Table_Repeating_Question_Sets[[#This Row],[Header]]="Yes","",IF(Table_Repeating_Question_Sets[[#This Row],[Property]]&lt;&gt;"",SUBSTITUTE(Table_Repeating_Question_Sets[[#This Row],[Property]]," ",""),""))</f>
        <v>ApplicantLastName</v>
      </c>
      <c r="I8" s="50"/>
      <c r="J8" s="50"/>
      <c r="K8" s="50"/>
      <c r="L8" s="50"/>
      <c r="M8" s="50"/>
      <c r="N8" s="50"/>
      <c r="O8" s="50"/>
      <c r="P8" s="50"/>
      <c r="Q8" s="50"/>
      <c r="R8" s="50"/>
      <c r="S8"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1">
        <f>IF(Table_Repeating_Question_Sets[[#This Row],[Header]]&lt;&gt;"Yes",COUNTA(Table_Repeating_Question_Sets[[#This Row],[Value 1]:[Value 10]]),"")</f>
        <v>0</v>
      </c>
      <c r="U8" s="7" t="s">
        <v>50</v>
      </c>
      <c r="V8" s="7" t="s">
        <v>50</v>
      </c>
      <c r="W8" s="7"/>
      <c r="X8" s="44" t="s">
        <v>75</v>
      </c>
      <c r="Y8" s="7"/>
      <c r="Z8" s="7"/>
      <c r="AA8" s="7">
        <v>6</v>
      </c>
      <c r="AB8" s="7"/>
      <c r="AC8" s="7"/>
      <c r="AD8" s="7"/>
      <c r="AE8" s="7" t="s">
        <v>324</v>
      </c>
      <c r="AF8" s="7"/>
      <c r="AG8" s="7"/>
      <c r="AH8" s="7"/>
      <c r="AI8" s="7"/>
      <c r="AJ8" s="7"/>
      <c r="AK8" s="7"/>
      <c r="AL8" s="7"/>
      <c r="AM8" s="7"/>
      <c r="AN8" s="7"/>
      <c r="AO8" s="7"/>
      <c r="AP8" s="7"/>
      <c r="AQ8" s="7"/>
      <c r="AR8" s="7"/>
      <c r="AS8" s="7"/>
      <c r="AT8" s="7"/>
      <c r="AU8" s="7"/>
      <c r="AV8" s="7"/>
      <c r="AW8" s="7"/>
      <c r="AX8" s="7"/>
      <c r="AY8" s="7">
        <f ca="1">IF(Table_Repeating_Question_Sets[[#This Row],[Header]]="Yes","",_xlfn.NUMBERVALUE(INDIRECT(SUBSTITUTE(ADDRESS(1,COLUMN(Table_Repeating_Question_Sets[[#This Row],[Count 1]]),4),"1","")&amp;ROW(Table_Repeating_Question_Sets[[#This Row],[Count 1]])+1))+IF(Table_Repeating_Question_Sets[[#This Row],[Value 1]]&lt;&gt;"",1,0))</f>
        <v>0</v>
      </c>
      <c r="AZ8"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3</v>
      </c>
      <c r="BA8"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7">
        <f ca="1">IF(Table_Repeating_Question_Sets[[#This Row],[Header]]="Yes","",_xlfn.NUMBERVALUE(INDIRECT(SUBSTITUTE(ADDRESS(1,COLUMN(Table_Repeating_Question_Sets[[#This Row],[Count 2]]),4),"1","")&amp;ROW(Table_Repeating_Question_Sets[[#This Row],[Count 2]])+1))+IF(Table_Repeating_Question_Sets[[#This Row],[Value 2]]&lt;&gt;"",1,0))</f>
        <v>0</v>
      </c>
      <c r="BC8"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3</v>
      </c>
      <c r="BD8"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7">
        <f ca="1">IF(Table_Repeating_Question_Sets[[#This Row],[Header]]="Yes","",_xlfn.NUMBERVALUE(INDIRECT(SUBSTITUTE(ADDRESS(1,COLUMN(Table_Repeating_Question_Sets[[#This Row],[Count 3]]),4),"1","")&amp;ROW(Table_Repeating_Question_Sets[[#This Row],[Count 3]])+1))+IF(Table_Repeating_Question_Sets[[#This Row],[Value 3]]&lt;&gt;"",1,0))</f>
        <v>0</v>
      </c>
      <c r="BF8"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3</v>
      </c>
      <c r="BG8"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7">
        <f ca="1">IF(Table_Repeating_Question_Sets[[#This Row],[Header]]="Yes","",_xlfn.NUMBERVALUE(INDIRECT(SUBSTITUTE(ADDRESS(1,COLUMN(Table_Repeating_Question_Sets[[#This Row],[Count 4]]),4),"1","")&amp;ROW(Table_Repeating_Question_Sets[[#This Row],[Count 4]])+1))+IF(Table_Repeating_Question_Sets[[#This Row],[Value 4]]&lt;&gt;"",1,0))</f>
        <v>0</v>
      </c>
      <c r="BI8"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3</v>
      </c>
      <c r="BJ8"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7">
        <f ca="1">IF(Table_Repeating_Question_Sets[[#This Row],[Header]]="Yes","",_xlfn.NUMBERVALUE(INDIRECT(SUBSTITUTE(ADDRESS(1,COLUMN(Table_Repeating_Question_Sets[[#This Row],[Count 5]]),4),"1","")&amp;ROW(Table_Repeating_Question_Sets[[#This Row],[Count 5]])+1))+IF(Table_Repeating_Question_Sets[[#This Row],[Value 5]]&lt;&gt;"",1,0))</f>
        <v>0</v>
      </c>
      <c r="BL8"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3</v>
      </c>
      <c r="BM8"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7">
        <f ca="1">IF(Table_Repeating_Question_Sets[[#This Row],[Header]]="Yes","",_xlfn.NUMBERVALUE(INDIRECT(SUBSTITUTE(ADDRESS(1,COLUMN(Table_Repeating_Question_Sets[[#This Row],[Count 6]]),4),"1","")&amp;ROW(Table_Repeating_Question_Sets[[#This Row],[Count 6]])+1))+IF(Table_Repeating_Question_Sets[[#This Row],[Value 6]]&lt;&gt;"",1,0))</f>
        <v>0</v>
      </c>
      <c r="BO8"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3</v>
      </c>
      <c r="BP8"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7">
        <f ca="1">IF(Table_Repeating_Question_Sets[[#This Row],[Header]]="Yes","",_xlfn.NUMBERVALUE(INDIRECT(SUBSTITUTE(ADDRESS(1,COLUMN(Table_Repeating_Question_Sets[[#This Row],[Count 7]]),4),"1","")&amp;ROW(Table_Repeating_Question_Sets[[#This Row],[Count 7]])+1))+IF(Table_Repeating_Question_Sets[[#This Row],[Value 7]]&lt;&gt;"",1,0))</f>
        <v>0</v>
      </c>
      <c r="BR8"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3</v>
      </c>
      <c r="BS8"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7">
        <f ca="1">IF(Table_Repeating_Question_Sets[[#This Row],[Header]]="Yes","",_xlfn.NUMBERVALUE(INDIRECT(SUBSTITUTE(ADDRESS(1,COLUMN(Table_Repeating_Question_Sets[[#This Row],[Count 8]]),4),"1","")&amp;ROW(Table_Repeating_Question_Sets[[#This Row],[Count 8]])+1))+IF(Table_Repeating_Question_Sets[[#This Row],[Value 8]]&lt;&gt;"",1,0))</f>
        <v>0</v>
      </c>
      <c r="BU8"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3</v>
      </c>
      <c r="BV8"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7">
        <f ca="1">IF(Table_Repeating_Question_Sets[[#This Row],[Header]]="Yes","",_xlfn.NUMBERVALUE(INDIRECT(SUBSTITUTE(ADDRESS(1,COLUMN(Table_Repeating_Question_Sets[[#This Row],[Count 9]]),4),"1","")&amp;ROW(Table_Repeating_Question_Sets[[#This Row],[Count 9]])+1))+IF(Table_Repeating_Question_Sets[[#This Row],[Value 9]]&lt;&gt;"",1,0))</f>
        <v>0</v>
      </c>
      <c r="BX8"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3</v>
      </c>
      <c r="BY8"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7">
        <f ca="1">IF(Table_Repeating_Question_Sets[[#This Row],[Header]]="Yes","",_xlfn.NUMBERVALUE(INDIRECT(SUBSTITUTE(ADDRESS(1,COLUMN(Table_Repeating_Question_Sets[[#This Row],[Count 10]]),4),"1","")&amp;ROW(Table_Repeating_Question_Sets[[#This Row],[Count 10]])+1))+IF(Table_Repeating_Question_Sets[[#This Row],[Value 10]]&lt;&gt;"",1,0))</f>
        <v>0</v>
      </c>
      <c r="CA8"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3</v>
      </c>
      <c r="CB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8" s="7">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8" s="7">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8" s="7"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8" s="7"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"templateOptions":{"label":"Last name"}</v>
      </c>
      <c r="CJ8" s="7"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"applicants[XX].applicantLastName","type": "input-field","className":"col-xs-12 col-sm-6","templateOptions":{"label":"Last name"},"validators": {"validation": Validators.compose([ValidationService.required('true', '')])}}</v>
      </c>
      <c r="CK8" s="7" t="str">
        <f ca="1" xml:space="preserve">
IF(Table_Repeating_Question_Sets[[#This Row],[Row]]="Yes","]},{""className"": ""row"",""fieldGroup"": [","")&amp;
Table_Repeating_Question_Sets[[#This Row],[Config Field]]</f>
        <v>{"key": "applicants[XX].applicantLastName","type": "input-field","className":"col-xs-12 col-sm-6","templateOptions":{"label":"Last name"},"validators": {"validation": Validators.compose([ValidationService.required('true', '')])}}</v>
      </c>
      <c r="CL8"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8"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12</v>
      </c>
      <c r="CN8" s="7" t="str">
        <f>IF(AND(Table_Repeating_Question_Sets[[#This Row],[Header]]="",Table_Repeating_Question_Sets[[#This Row],[Property]]&lt;&gt;"",Table_Repeating_Question_Sets[[#This Row],[Field Type]]&lt;&gt;""),
""""&amp;Table_Repeating_Question_Sets[[#This Row],[Key]]&amp;"""","")</f>
        <v>"applicantLastName"</v>
      </c>
      <c r="CO8"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"applicantLastName","applicantMobile","applicantEmail"</v>
      </c>
      <c r="CP8" s="7" t="str">
        <f ca="1">IF(ISNUMBER(Table_Repeating_Question_Sets[[#This Row],[Config Use Row]]),INDEX(Table_Repeating_Question_Sets[Config Rollup],Table_Repeating_Question_Sets[[#This Row],[Config Use Row]]),"")</f>
        <v>"repeating4":[{"className": "row","fieldGroup":[]}],</v>
      </c>
      <c r="CQ8" s="7" t="str">
        <f ca="1">IF(ISNUMBER(Table_Repeating_Question_Sets[[#This Row],[Config Use Row]]),INDEX(Table_Repeating_Question_Sets[Config Keys Nested Rollup],Table_Repeating_Question_Sets[[#This Row],[Config Use Row]]),"")</f>
        <v>"repeating4":[],</v>
      </c>
    </row>
    <row r="9" spans="2:95" s="12" customFormat="1" ht="21" customHeight="1">
      <c r="B9" s="7" t="s">
        <v>325</v>
      </c>
      <c r="C9" s="7"/>
      <c r="D9" s="7" t="str">
        <f ca="1">IF(Table_Repeating_Question_Sets[[#This Row],[Header]]="Yes","",
IF(INDIRECT(SUBSTITUTE(ADDRESS(1,COLUMN(),4),"1","")&amp;ROW()-1)="",
INDIRECT(SUBSTITUTE(ADDRESS(1,COLUMN(Table_Repeating_Question_Sets[[#This Row],[Property]]),4),"1","")&amp;ROW()-1),
INDIRECT(SUBSTITUTE(ADDRESS(1,COLUMN(),4),"1","")&amp;ROW()-1)))</f>
        <v>Applicants</v>
      </c>
      <c r="E9"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applicantMobile</v>
      </c>
      <c r="F9" s="7" t="str">
        <f ca="1">IF(Table_Repeating_Question_Sets[[#This Row],[Header]]="Yes","",IF(INDIRECT(SUBSTITUTE(ADDRESS(1,COLUMN(),4),"1","")&amp;ROW()-1)="",
INDIRECT(SUBSTITUTE(ADDRESS(1,COLUMN(Table_Repeating_Question_Sets[[#This Row],[Property]]),4),"1","")&amp;ROW()-1),INDIRECT(SUBSTITUTE(ADDRESS(1,COLUMN(),4),"1","")&amp;ROW()-1)))</f>
        <v>Applicants</v>
      </c>
      <c r="G9" s="7"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applicants[XX].applicantMobile</v>
      </c>
      <c r="H9" s="7" t="str">
        <f>IF(Table_Repeating_Question_Sets[[#This Row],[Header]]="Yes","",IF(Table_Repeating_Question_Sets[[#This Row],[Property]]&lt;&gt;"",SUBSTITUTE(Table_Repeating_Question_Sets[[#This Row],[Property]]," ",""),""))</f>
        <v>ApplicantMobile</v>
      </c>
      <c r="I9" s="50"/>
      <c r="J9" s="50"/>
      <c r="K9" s="50"/>
      <c r="L9" s="50"/>
      <c r="M9" s="50"/>
      <c r="N9" s="50"/>
      <c r="O9" s="50"/>
      <c r="P9" s="50"/>
      <c r="Q9" s="50"/>
      <c r="R9" s="50"/>
      <c r="S9"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9" s="51">
        <f>IF(Table_Repeating_Question_Sets[[#This Row],[Header]]&lt;&gt;"Yes",COUNTA(Table_Repeating_Question_Sets[[#This Row],[Value 1]:[Value 10]]),"")</f>
        <v>0</v>
      </c>
      <c r="U9" s="7" t="s">
        <v>197</v>
      </c>
      <c r="V9" s="7" t="s">
        <v>50</v>
      </c>
      <c r="W9" s="7"/>
      <c r="X9" s="44" t="s">
        <v>75</v>
      </c>
      <c r="Y9" s="7"/>
      <c r="Z9" s="7"/>
      <c r="AA9" s="7">
        <v>6</v>
      </c>
      <c r="AB9" s="7"/>
      <c r="AC9" s="7"/>
      <c r="AD9" s="7"/>
      <c r="AE9" s="7" t="s">
        <v>198</v>
      </c>
      <c r="AF9" s="7"/>
      <c r="AG9" s="7"/>
      <c r="AH9" s="7"/>
      <c r="AI9" s="7"/>
      <c r="AJ9" s="7"/>
      <c r="AK9" s="7"/>
      <c r="AL9" s="7"/>
      <c r="AM9" s="7"/>
      <c r="AN9" s="7"/>
      <c r="AO9" s="7"/>
      <c r="AP9" s="7"/>
      <c r="AQ9" s="7"/>
      <c r="AR9" s="7"/>
      <c r="AS9" s="7"/>
      <c r="AT9" s="7"/>
      <c r="AU9" s="7"/>
      <c r="AV9" s="7"/>
      <c r="AW9" s="7"/>
      <c r="AX9" s="7"/>
      <c r="AY9" s="7">
        <f ca="1">IF(Table_Repeating_Question_Sets[[#This Row],[Header]]="Yes","",_xlfn.NUMBERVALUE(INDIRECT(SUBSTITUTE(ADDRESS(1,COLUMN(Table_Repeating_Question_Sets[[#This Row],[Count 1]]),4),"1","")&amp;ROW(Table_Repeating_Question_Sets[[#This Row],[Count 1]])+1))+IF(Table_Repeating_Question_Sets[[#This Row],[Value 1]]&lt;&gt;"",1,0))</f>
        <v>0</v>
      </c>
      <c r="AZ9"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9"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7">
        <f ca="1">IF(Table_Repeating_Question_Sets[[#This Row],[Header]]="Yes","",_xlfn.NUMBERVALUE(INDIRECT(SUBSTITUTE(ADDRESS(1,COLUMN(Table_Repeating_Question_Sets[[#This Row],[Count 2]]),4),"1","")&amp;ROW(Table_Repeating_Question_Sets[[#This Row],[Count 2]])+1))+IF(Table_Repeating_Question_Sets[[#This Row],[Value 2]]&lt;&gt;"",1,0))</f>
        <v>0</v>
      </c>
      <c r="BC9"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9"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7">
        <f ca="1">IF(Table_Repeating_Question_Sets[[#This Row],[Header]]="Yes","",_xlfn.NUMBERVALUE(INDIRECT(SUBSTITUTE(ADDRESS(1,COLUMN(Table_Repeating_Question_Sets[[#This Row],[Count 3]]),4),"1","")&amp;ROW(Table_Repeating_Question_Sets[[#This Row],[Count 3]])+1))+IF(Table_Repeating_Question_Sets[[#This Row],[Value 3]]&lt;&gt;"",1,0))</f>
        <v>0</v>
      </c>
      <c r="BF9"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9"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7">
        <f ca="1">IF(Table_Repeating_Question_Sets[[#This Row],[Header]]="Yes","",_xlfn.NUMBERVALUE(INDIRECT(SUBSTITUTE(ADDRESS(1,COLUMN(Table_Repeating_Question_Sets[[#This Row],[Count 4]]),4),"1","")&amp;ROW(Table_Repeating_Question_Sets[[#This Row],[Count 4]])+1))+IF(Table_Repeating_Question_Sets[[#This Row],[Value 4]]&lt;&gt;"",1,0))</f>
        <v>0</v>
      </c>
      <c r="BI9"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9"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7">
        <f ca="1">IF(Table_Repeating_Question_Sets[[#This Row],[Header]]="Yes","",_xlfn.NUMBERVALUE(INDIRECT(SUBSTITUTE(ADDRESS(1,COLUMN(Table_Repeating_Question_Sets[[#This Row],[Count 5]]),4),"1","")&amp;ROW(Table_Repeating_Question_Sets[[#This Row],[Count 5]])+1))+IF(Table_Repeating_Question_Sets[[#This Row],[Value 5]]&lt;&gt;"",1,0))</f>
        <v>0</v>
      </c>
      <c r="BL9"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9"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7">
        <f ca="1">IF(Table_Repeating_Question_Sets[[#This Row],[Header]]="Yes","",_xlfn.NUMBERVALUE(INDIRECT(SUBSTITUTE(ADDRESS(1,COLUMN(Table_Repeating_Question_Sets[[#This Row],[Count 6]]),4),"1","")&amp;ROW(Table_Repeating_Question_Sets[[#This Row],[Count 6]])+1))+IF(Table_Repeating_Question_Sets[[#This Row],[Value 6]]&lt;&gt;"",1,0))</f>
        <v>0</v>
      </c>
      <c r="BO9"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9"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7">
        <f ca="1">IF(Table_Repeating_Question_Sets[[#This Row],[Header]]="Yes","",_xlfn.NUMBERVALUE(INDIRECT(SUBSTITUTE(ADDRESS(1,COLUMN(Table_Repeating_Question_Sets[[#This Row],[Count 7]]),4),"1","")&amp;ROW(Table_Repeating_Question_Sets[[#This Row],[Count 7]])+1))+IF(Table_Repeating_Question_Sets[[#This Row],[Value 7]]&lt;&gt;"",1,0))</f>
        <v>0</v>
      </c>
      <c r="BR9"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9"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7">
        <f ca="1">IF(Table_Repeating_Question_Sets[[#This Row],[Header]]="Yes","",_xlfn.NUMBERVALUE(INDIRECT(SUBSTITUTE(ADDRESS(1,COLUMN(Table_Repeating_Question_Sets[[#This Row],[Count 8]]),4),"1","")&amp;ROW(Table_Repeating_Question_Sets[[#This Row],[Count 8]])+1))+IF(Table_Repeating_Question_Sets[[#This Row],[Value 8]]&lt;&gt;"",1,0))</f>
        <v>0</v>
      </c>
      <c r="BU9"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9"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7">
        <f ca="1">IF(Table_Repeating_Question_Sets[[#This Row],[Header]]="Yes","",_xlfn.NUMBERVALUE(INDIRECT(SUBSTITUTE(ADDRESS(1,COLUMN(Table_Repeating_Question_Sets[[#This Row],[Count 9]]),4),"1","")&amp;ROW(Table_Repeating_Question_Sets[[#This Row],[Count 9]])+1))+IF(Table_Repeating_Question_Sets[[#This Row],[Value 9]]&lt;&gt;"",1,0))</f>
        <v>0</v>
      </c>
      <c r="BX9"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9"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7">
        <f ca="1">IF(Table_Repeating_Question_Sets[[#This Row],[Header]]="Yes","",_xlfn.NUMBERVALUE(INDIRECT(SUBSTITUTE(ADDRESS(1,COLUMN(Table_Repeating_Question_Sets[[#This Row],[Count 10]]),4),"1","")&amp;ROW(Table_Repeating_Question_Sets[[#This Row],[Count 10]])+1))+IF(Table_Repeating_Question_Sets[[#This Row],[Value 10]]&lt;&gt;"",1,0))</f>
        <v>0</v>
      </c>
      <c r="CA9"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9"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9" s="7">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9" s="7">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9" s="7"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ValidationService.isPhoneNumber()])}</v>
      </c>
      <c r="CI9" s="7"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"templateOptions":{"label":"Mobile","formatTextInput":"phoneNumber","addonLeft":{"class":"fa fa-phone"}}</v>
      </c>
      <c r="CJ9" s="7"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"applicants[XX].applicantMobile","type": "input-field","className":"col-xs-12 col-sm-6","templateOptions":{"label":"Mobile","formatTextInput":"phoneNumber","addonLeft":{"class":"fa fa-phone"}},"validators": {"validation": Validators.compose([ValidationService.required('true', ''), ValidationService.isPhoneNumber()])}}</v>
      </c>
      <c r="CK9" s="7" t="str">
        <f ca="1" xml:space="preserve">
IF(Table_Repeating_Question_Sets[[#This Row],[Row]]="Yes","]},{""className"": ""row"",""fieldGroup"": [","")&amp;
Table_Repeating_Question_Sets[[#This Row],[Config Field]]</f>
        <v>{"key": "applicants[XX].applicantMobile","type": "input-field","className":"col-xs-12 col-sm-6","templateOptions":{"label":"Mobile","formatTextInput":"phoneNumber","addonLeft":{"class":"fa fa-phone"}},"validators": {"validation": Validators.compose([ValidationService.required('true', ''), ValidationService.isPhoneNumber()])}}</v>
      </c>
      <c r="CL9"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9"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14</v>
      </c>
      <c r="CN9" s="7" t="str">
        <f>IF(AND(Table_Repeating_Question_Sets[[#This Row],[Header]]="",Table_Repeating_Question_Sets[[#This Row],[Property]]&lt;&gt;"",Table_Repeating_Question_Sets[[#This Row],[Field Type]]&lt;&gt;""),
""""&amp;Table_Repeating_Question_Sets[[#This Row],[Key]]&amp;"""","")</f>
        <v>"applicantMobile"</v>
      </c>
      <c r="CO9"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"applicantMobile","applicantEmail"</v>
      </c>
      <c r="CP9" s="7" t="str">
        <f ca="1">IF(ISNUMBER(Table_Repeating_Question_Sets[[#This Row],[Config Use Row]]),INDEX(Table_Repeating_Question_Sets[Config Rollup],Table_Repeating_Question_Sets[[#This Row],[Config Use Row]]),"")</f>
        <v>"repeating5":[{"className": "row","fieldGroup":[]}],</v>
      </c>
      <c r="CQ9" s="7" t="str">
        <f ca="1">IF(ISNUMBER(Table_Repeating_Question_Sets[[#This Row],[Config Use Row]]),INDEX(Table_Repeating_Question_Sets[Config Keys Nested Rollup],Table_Repeating_Question_Sets[[#This Row],[Config Use Row]]),"")</f>
        <v>"repeating5":[],</v>
      </c>
    </row>
    <row r="10" spans="2:95" s="12" customFormat="1" ht="21" customHeight="1">
      <c r="B10" s="7" t="s">
        <v>326</v>
      </c>
      <c r="C10" s="7"/>
      <c r="D10" s="7" t="str">
        <f ca="1">IF(Table_Repeating_Question_Sets[[#This Row],[Header]]="Yes","",
IF(INDIRECT(SUBSTITUTE(ADDRESS(1,COLUMN(),4),"1","")&amp;ROW()-1)="",
INDIRECT(SUBSTITUTE(ADDRESS(1,COLUMN(Table_Repeating_Question_Sets[[#This Row],[Property]]),4),"1","")&amp;ROW()-1),
INDIRECT(SUBSTITUTE(ADDRESS(1,COLUMN(),4),"1","")&amp;ROW()-1)))</f>
        <v>Applicants</v>
      </c>
      <c r="E10"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applicantEmail</v>
      </c>
      <c r="F10" s="7" t="str">
        <f ca="1">IF(Table_Repeating_Question_Sets[[#This Row],[Header]]="Yes","",IF(INDIRECT(SUBSTITUTE(ADDRESS(1,COLUMN(),4),"1","")&amp;ROW()-1)="",
INDIRECT(SUBSTITUTE(ADDRESS(1,COLUMN(Table_Repeating_Question_Sets[[#This Row],[Property]]),4),"1","")&amp;ROW()-1),INDIRECT(SUBSTITUTE(ADDRESS(1,COLUMN(),4),"1","")&amp;ROW()-1)))</f>
        <v>Applicants</v>
      </c>
      <c r="G10" s="7"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applicants[XX].applicantEmail</v>
      </c>
      <c r="H10" s="7" t="str">
        <f>IF(Table_Repeating_Question_Sets[[#This Row],[Header]]="Yes","",IF(Table_Repeating_Question_Sets[[#This Row],[Property]]&lt;&gt;"",SUBSTITUTE(Table_Repeating_Question_Sets[[#This Row],[Property]]," ",""),""))</f>
        <v>ApplicantEmail</v>
      </c>
      <c r="I10" s="50"/>
      <c r="J10" s="50"/>
      <c r="K10" s="50"/>
      <c r="L10" s="50"/>
      <c r="M10" s="50"/>
      <c r="N10" s="50"/>
      <c r="O10" s="50"/>
      <c r="P10" s="50"/>
      <c r="Q10" s="50"/>
      <c r="R10" s="50"/>
      <c r="S10"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1">
        <f>IF(Table_Repeating_Question_Sets[[#This Row],[Header]]&lt;&gt;"Yes",COUNTA(Table_Repeating_Question_Sets[[#This Row],[Value 1]:[Value 10]]),"")</f>
        <v>0</v>
      </c>
      <c r="U10" s="7" t="s">
        <v>94</v>
      </c>
      <c r="V10" s="7" t="s">
        <v>50</v>
      </c>
      <c r="W10" s="7"/>
      <c r="X10" s="44" t="s">
        <v>75</v>
      </c>
      <c r="Y10" s="7"/>
      <c r="Z10" s="7"/>
      <c r="AA10" s="7">
        <v>6</v>
      </c>
      <c r="AB10" s="7"/>
      <c r="AC10" s="7"/>
      <c r="AD10" s="7"/>
      <c r="AE10" s="7" t="s">
        <v>94</v>
      </c>
      <c r="AF10" s="7"/>
      <c r="AG10" s="7"/>
      <c r="AH10" s="7"/>
      <c r="AI10" s="7"/>
      <c r="AJ10" s="7"/>
      <c r="AK10" s="7"/>
      <c r="AL10" s="7"/>
      <c r="AM10" s="7"/>
      <c r="AN10" s="7"/>
      <c r="AO10" s="7"/>
      <c r="AP10" s="7"/>
      <c r="AQ10" s="7"/>
      <c r="AR10" s="7"/>
      <c r="AS10" s="7"/>
      <c r="AT10" s="7"/>
      <c r="AU10" s="7"/>
      <c r="AV10" s="7"/>
      <c r="AW10" s="7"/>
      <c r="AX10" s="7"/>
      <c r="AY10" s="7">
        <f ca="1">IF(Table_Repeating_Question_Sets[[#This Row],[Header]]="Yes","",_xlfn.NUMBERVALUE(INDIRECT(SUBSTITUTE(ADDRESS(1,COLUMN(Table_Repeating_Question_Sets[[#This Row],[Count 1]]),4),"1","")&amp;ROW(Table_Repeating_Question_Sets[[#This Row],[Count 1]])+1))+IF(Table_Repeating_Question_Sets[[#This Row],[Value 1]]&lt;&gt;"",1,0))</f>
        <v>0</v>
      </c>
      <c r="AZ10"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0"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7">
        <f ca="1">IF(Table_Repeating_Question_Sets[[#This Row],[Header]]="Yes","",_xlfn.NUMBERVALUE(INDIRECT(SUBSTITUTE(ADDRESS(1,COLUMN(Table_Repeating_Question_Sets[[#This Row],[Count 2]]),4),"1","")&amp;ROW(Table_Repeating_Question_Sets[[#This Row],[Count 2]])+1))+IF(Table_Repeating_Question_Sets[[#This Row],[Value 2]]&lt;&gt;"",1,0))</f>
        <v>0</v>
      </c>
      <c r="BC10"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0"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7">
        <f ca="1">IF(Table_Repeating_Question_Sets[[#This Row],[Header]]="Yes","",_xlfn.NUMBERVALUE(INDIRECT(SUBSTITUTE(ADDRESS(1,COLUMN(Table_Repeating_Question_Sets[[#This Row],[Count 3]]),4),"1","")&amp;ROW(Table_Repeating_Question_Sets[[#This Row],[Count 3]])+1))+IF(Table_Repeating_Question_Sets[[#This Row],[Value 3]]&lt;&gt;"",1,0))</f>
        <v>0</v>
      </c>
      <c r="BF10"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0"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7">
        <f ca="1">IF(Table_Repeating_Question_Sets[[#This Row],[Header]]="Yes","",_xlfn.NUMBERVALUE(INDIRECT(SUBSTITUTE(ADDRESS(1,COLUMN(Table_Repeating_Question_Sets[[#This Row],[Count 4]]),4),"1","")&amp;ROW(Table_Repeating_Question_Sets[[#This Row],[Count 4]])+1))+IF(Table_Repeating_Question_Sets[[#This Row],[Value 4]]&lt;&gt;"",1,0))</f>
        <v>0</v>
      </c>
      <c r="BI10"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0"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7">
        <f ca="1">IF(Table_Repeating_Question_Sets[[#This Row],[Header]]="Yes","",_xlfn.NUMBERVALUE(INDIRECT(SUBSTITUTE(ADDRESS(1,COLUMN(Table_Repeating_Question_Sets[[#This Row],[Count 5]]),4),"1","")&amp;ROW(Table_Repeating_Question_Sets[[#This Row],[Count 5]])+1))+IF(Table_Repeating_Question_Sets[[#This Row],[Value 5]]&lt;&gt;"",1,0))</f>
        <v>0</v>
      </c>
      <c r="BL10"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0"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7">
        <f ca="1">IF(Table_Repeating_Question_Sets[[#This Row],[Header]]="Yes","",_xlfn.NUMBERVALUE(INDIRECT(SUBSTITUTE(ADDRESS(1,COLUMN(Table_Repeating_Question_Sets[[#This Row],[Count 6]]),4),"1","")&amp;ROW(Table_Repeating_Question_Sets[[#This Row],[Count 6]])+1))+IF(Table_Repeating_Question_Sets[[#This Row],[Value 6]]&lt;&gt;"",1,0))</f>
        <v>0</v>
      </c>
      <c r="BO10"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0"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7">
        <f ca="1">IF(Table_Repeating_Question_Sets[[#This Row],[Header]]="Yes","",_xlfn.NUMBERVALUE(INDIRECT(SUBSTITUTE(ADDRESS(1,COLUMN(Table_Repeating_Question_Sets[[#This Row],[Count 7]]),4),"1","")&amp;ROW(Table_Repeating_Question_Sets[[#This Row],[Count 7]])+1))+IF(Table_Repeating_Question_Sets[[#This Row],[Value 7]]&lt;&gt;"",1,0))</f>
        <v>0</v>
      </c>
      <c r="BR10"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0"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7">
        <f ca="1">IF(Table_Repeating_Question_Sets[[#This Row],[Header]]="Yes","",_xlfn.NUMBERVALUE(INDIRECT(SUBSTITUTE(ADDRESS(1,COLUMN(Table_Repeating_Question_Sets[[#This Row],[Count 8]]),4),"1","")&amp;ROW(Table_Repeating_Question_Sets[[#This Row],[Count 8]])+1))+IF(Table_Repeating_Question_Sets[[#This Row],[Value 8]]&lt;&gt;"",1,0))</f>
        <v>0</v>
      </c>
      <c r="BU10"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0"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7">
        <f ca="1">IF(Table_Repeating_Question_Sets[[#This Row],[Header]]="Yes","",_xlfn.NUMBERVALUE(INDIRECT(SUBSTITUTE(ADDRESS(1,COLUMN(Table_Repeating_Question_Sets[[#This Row],[Count 9]]),4),"1","")&amp;ROW(Table_Repeating_Question_Sets[[#This Row],[Count 9]])+1))+IF(Table_Repeating_Question_Sets[[#This Row],[Value 9]]&lt;&gt;"",1,0))</f>
        <v>0</v>
      </c>
      <c r="BX10"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0"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7">
        <f ca="1">IF(Table_Repeating_Question_Sets[[#This Row],[Header]]="Yes","",_xlfn.NUMBERVALUE(INDIRECT(SUBSTITUTE(ADDRESS(1,COLUMN(Table_Repeating_Question_Sets[[#This Row],[Count 10]]),4),"1","")&amp;ROW(Table_Repeating_Question_Sets[[#This Row],[Count 10]])+1))+IF(Table_Repeating_Question_Sets[[#This Row],[Value 10]]&lt;&gt;"",1,0))</f>
        <v>0</v>
      </c>
      <c r="CA10"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0" s="7">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0" s="7">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0" s="7"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ValidationService.isEmail()])}</v>
      </c>
      <c r="CI10" s="7"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"templateOptions":{"label":"Email"}</v>
      </c>
      <c r="CJ10" s="7"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"applicants[XX].applicantEmail","type": "input-field","className":"col-xs-12 col-sm-6","templateOptions":{"label":"Email"},"validators": {"validation": Validators.compose([ValidationService.required('true', ''), ValidationService.isEmail()])}}</v>
      </c>
      <c r="CK10" s="7" t="str">
        <f ca="1" xml:space="preserve">
IF(Table_Repeating_Question_Sets[[#This Row],[Row]]="Yes","]},{""className"": ""row"",""fieldGroup"": [","")&amp;
Table_Repeating_Question_Sets[[#This Row],[Config Field]]</f>
        <v>{"key": "applicants[XX].applicantEmail","type": "input-field","className":"col-xs-12 col-sm-6","templateOptions":{"label":"Email"},"validators": {"validation": Validators.compose([ValidationService.required('true', ''), ValidationService.isEmail()])}}</v>
      </c>
      <c r="CL10"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"applicants[XX].applicantEmail","type": "input-field","className":"col-xs-12 col-sm-6","templateOptions":{"label":"Email"},"validators": {"validation": Validators.compose([ValidationService.required('true', ''), ValidationService.isEmail()])}}</v>
      </c>
      <c r="CM10"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7" t="str">
        <f>IF(AND(Table_Repeating_Question_Sets[[#This Row],[Header]]="",Table_Repeating_Question_Sets[[#This Row],[Property]]&lt;&gt;"",Table_Repeating_Question_Sets[[#This Row],[Field Type]]&lt;&gt;""),
""""&amp;Table_Repeating_Question_Sets[[#This Row],[Key]]&amp;"""","")</f>
        <v>"applicantEmail"</v>
      </c>
      <c r="CO10"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"applicantEmail"</v>
      </c>
      <c r="CP10" s="7" t="str">
        <f ca="1">IF(ISNUMBER(Table_Repeating_Question_Sets[[#This Row],[Config Use Row]]),INDEX(Table_Repeating_Question_Sets[Config Rollup],Table_Repeating_Question_Sets[[#This Row],[Config Use Row]]),"")</f>
        <v/>
      </c>
      <c r="CQ10" s="7" t="str">
        <f ca="1">IF(ISNUMBER(Table_Repeating_Question_Sets[[#This Row],[Config Use Row]]),INDEX(Table_Repeating_Question_Sets[Config Keys Nested Rollup],Table_Repeating_Question_Sets[[#This Row],[Config Use Row]]),"")</f>
        <v/>
      </c>
    </row>
    <row r="11" spans="2:95" ht="29.4" thickBot="1">
      <c r="B11" s="28" t="s">
        <v>192</v>
      </c>
      <c r="C11" s="3" t="s">
        <v>75</v>
      </c>
      <c r="D11" s="3" t="str">
        <f ca="1">IF(Table_Repeating_Question_Sets[[#This Row],[Header]]="Yes","",
IF(INDIRECT(SUBSTITUTE(ADDRESS(1,COLUMN(),4),"1","")&amp;ROW()-1)="",
INDIRECT(SUBSTITUTE(ADDRESS(1,COLUMN(Table_Repeating_Question_Sets[[#This Row],[Property]]),4),"1","")&amp;ROW()-1),
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additionalSupportingDocuments</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[XX].additionalSupportingDocuments</v>
      </c>
      <c r="H11" s="3" t="str">
        <f>IF(Table_Repeating_Question_Sets[[#This Row],[Header]]="Yes","",IF(Table_Repeating_Question_Sets[[#This Row],[Property]]&lt;&gt;"",SUBSTITUTE(Table_Repeating_Question_Sets[[#This Row],[Property]]," ",""),""))</f>
        <v/>
      </c>
      <c r="I11" s="33"/>
      <c r="J11" s="33"/>
      <c r="K11" s="33"/>
      <c r="L11" s="33"/>
      <c r="M11" s="33"/>
      <c r="N11" s="33"/>
      <c r="O11" s="33"/>
      <c r="P11" s="33"/>
      <c r="Q11" s="33"/>
      <c r="R11" s="33"/>
      <c r="S11"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18" t="str">
        <f>IF(Table_Repeating_Question_Sets[[#This Row],[Header]]&lt;&gt;"Yes",COUNTA(Table_Repeating_Question_Sets[[#This Row],[Value 1]:[Value 10]]),"")</f>
        <v/>
      </c>
      <c r="U11" s="3"/>
      <c r="V11" s="3"/>
      <c r="W11" s="3"/>
      <c r="X11" s="4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t="str">
        <f ca="1">IF(Table_Repeating_Question_Sets[[#This Row],[Header]]="Yes","",_xlfn.NUMBERVALUE(INDIRECT(SUBSTITUTE(ADDRESS(1,COLUMN(Table_Repeating_Question_Sets[[#This Row],[Count 1]]),4),"1","")&amp;ROW(Table_Repeating_Question_Sets[[#This Row],[Count 1]])+1))+IF(Table_Repeating_Question_Sets[[#This Row],[Value 1]]&lt;&gt;"",1,0))</f>
        <v/>
      </c>
      <c r="AZ11"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3" t="str">
        <f ca="1">IF(Table_Repeating_Question_Sets[[#This Row],[Header]]="Yes","",_xlfn.NUMBERVALUE(INDIRECT(SUBSTITUTE(ADDRESS(1,COLUMN(Table_Repeating_Question_Sets[[#This Row],[Count 2]]),4),"1","")&amp;ROW(Table_Repeating_Question_Sets[[#This Row],[Count 2]])+1))+IF(Table_Repeating_Question_Sets[[#This Row],[Value 2]]&lt;&gt;"",1,0))</f>
        <v/>
      </c>
      <c r="BC11"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3" t="str">
        <f ca="1">IF(Table_Repeating_Question_Sets[[#This Row],[Header]]="Yes","",_xlfn.NUMBERVALUE(INDIRECT(SUBSTITUTE(ADDRESS(1,COLUMN(Table_Repeating_Question_Sets[[#This Row],[Count 3]]),4),"1","")&amp;ROW(Table_Repeating_Question_Sets[[#This Row],[Count 3]])+1))+IF(Table_Repeating_Question_Sets[[#This Row],[Value 3]]&lt;&gt;"",1,0))</f>
        <v/>
      </c>
      <c r="BF11"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3" t="str">
        <f ca="1">IF(Table_Repeating_Question_Sets[[#This Row],[Header]]="Yes","",_xlfn.NUMBERVALUE(INDIRECT(SUBSTITUTE(ADDRESS(1,COLUMN(Table_Repeating_Question_Sets[[#This Row],[Count 4]]),4),"1","")&amp;ROW(Table_Repeating_Question_Sets[[#This Row],[Count 4]])+1))+IF(Table_Repeating_Question_Sets[[#This Row],[Value 4]]&lt;&gt;"",1,0))</f>
        <v/>
      </c>
      <c r="BI11"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3" t="str">
        <f ca="1">IF(Table_Repeating_Question_Sets[[#This Row],[Header]]="Yes","",_xlfn.NUMBERVALUE(INDIRECT(SUBSTITUTE(ADDRESS(1,COLUMN(Table_Repeating_Question_Sets[[#This Row],[Count 5]]),4),"1","")&amp;ROW(Table_Repeating_Question_Sets[[#This Row],[Count 5]])+1))+IF(Table_Repeating_Question_Sets[[#This Row],[Value 5]]&lt;&gt;"",1,0))</f>
        <v/>
      </c>
      <c r="BL11"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3" t="str">
        <f ca="1">IF(Table_Repeating_Question_Sets[[#This Row],[Header]]="Yes","",_xlfn.NUMBERVALUE(INDIRECT(SUBSTITUTE(ADDRESS(1,COLUMN(Table_Repeating_Question_Sets[[#This Row],[Count 6]]),4),"1","")&amp;ROW(Table_Repeating_Question_Sets[[#This Row],[Count 6]])+1))+IF(Table_Repeating_Question_Sets[[#This Row],[Value 6]]&lt;&gt;"",1,0))</f>
        <v/>
      </c>
      <c r="BO11"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3" t="str">
        <f ca="1">IF(Table_Repeating_Question_Sets[[#This Row],[Header]]="Yes","",_xlfn.NUMBERVALUE(INDIRECT(SUBSTITUTE(ADDRESS(1,COLUMN(Table_Repeating_Question_Sets[[#This Row],[Count 7]]),4),"1","")&amp;ROW(Table_Repeating_Question_Sets[[#This Row],[Count 7]])+1))+IF(Table_Repeating_Question_Sets[[#This Row],[Value 7]]&lt;&gt;"",1,0))</f>
        <v/>
      </c>
      <c r="BR11"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3" t="str">
        <f ca="1">IF(Table_Repeating_Question_Sets[[#This Row],[Header]]="Yes","",_xlfn.NUMBERVALUE(INDIRECT(SUBSTITUTE(ADDRESS(1,COLUMN(Table_Repeating_Question_Sets[[#This Row],[Count 8]]),4),"1","")&amp;ROW(Table_Repeating_Question_Sets[[#This Row],[Count 8]])+1))+IF(Table_Repeating_Question_Sets[[#This Row],[Value 8]]&lt;&gt;"",1,0))</f>
        <v/>
      </c>
      <c r="BU11"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3" t="str">
        <f ca="1">IF(Table_Repeating_Question_Sets[[#This Row],[Header]]="Yes","",_xlfn.NUMBERVALUE(INDIRECT(SUBSTITUTE(ADDRESS(1,COLUMN(Table_Repeating_Question_Sets[[#This Row],[Count 9]]),4),"1","")&amp;ROW(Table_Repeating_Question_Sets[[#This Row],[Count 9]])+1))+IF(Table_Repeating_Question_Sets[[#This Row],[Value 9]]&lt;&gt;"",1,0))</f>
        <v/>
      </c>
      <c r="BX11"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3" t="str">
        <f ca="1">IF(Table_Repeating_Question_Sets[[#This Row],[Header]]="Yes","",_xlfn.NUMBERVALUE(INDIRECT(SUBSTITUTE(ADDRESS(1,COLUMN(Table_Repeating_Question_Sets[[#This Row],[Count 10]]),4),"1","")&amp;ROW(Table_Repeating_Question_Sets[[#This Row],[Count 10]])+1))+IF(Table_Repeating_Question_Sets[[#This Row],[Value 10]]&lt;&gt;"",1,0))</f>
        <v/>
      </c>
      <c r="CA11"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3"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3"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3" t="str">
        <f xml:space="preserve">
IF(Table_Repeating_Question_Sets[[#This Row],[Row]]="Yes","]},{""className"": ""row"",""fieldGroup"": [","")&amp;
Table_Repeating_Question_Sets[[#This Row],[Config Field]]</f>
        <v/>
      </c>
      <c r="CL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28" t="str">
        <f>IF(AND(Table_Repeating_Question_Sets[[#This Row],[Header]]="",Table_Repeating_Question_Sets[[#This Row],[Property]]&lt;&gt;"",Table_Repeating_Question_Sets[[#This Row],[Field Type]]&lt;&gt;""),
""""&amp;Table_Repeating_Question_Sets[[#This Row],[Key]]&amp;"""","")</f>
        <v/>
      </c>
      <c r="CO11"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"additionalSupportingDocuments":["additionalSupportingDocumentAttachment"],</v>
      </c>
      <c r="CP11" s="3" t="str">
        <f ca="1">IF(ISNUMBER(Table_Repeating_Question_Sets[[#This Row],[Config Use Row]]),INDEX(Table_Repeating_Question_Sets[Config Rollup],Table_Repeating_Question_Sets[[#This Row],[Config Use Row]]),"")</f>
        <v/>
      </c>
      <c r="CQ11" s="28" t="str">
        <f ca="1">IF(ISNUMBER(Table_Repeating_Question_Sets[[#This Row],[Config Use Row]]),INDEX(Table_Repeating_Question_Sets[Config Keys Nested Rollup],Table_Repeating_Question_Sets[[#This Row],[Config Use Row]]),"")</f>
        <v/>
      </c>
    </row>
    <row r="12" spans="2:95" s="12" customFormat="1" ht="21" hidden="1" customHeight="1">
      <c r="B12" s="7"/>
      <c r="C12" s="7"/>
      <c r="D12" s="7" t="str">
        <f ca="1">IF(Table_Repeating_Question_Sets[[#This Row],[Header]]="Yes","",
IF(INDIRECT(SUBSTITUTE(ADDRESS(1,COLUMN(),4),"1","")&amp;ROW()-1)="",
INDIRECT(SUBSTITUTE(ADDRESS(1,COLUMN(Table_Repeating_Question_Sets[[#This Row],[Property]]),4),"1","")&amp;ROW()-1),
INDIRECT(SUBSTITUTE(ADDRESS(1,COLUMN(),4),"1","")&amp;ROW()-1)))</f>
        <v>Additional Supporting Documents</v>
      </c>
      <c r="E12"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7" t="str">
        <f ca="1">IF(Table_Repeating_Question_Sets[[#This Row],[Header]]="Yes","",IF(INDIRECT(SUBSTITUTE(ADDRESS(1,COLUMN(),4),"1","")&amp;ROW()-1)="",
INDIRECT(SUBSTITUTE(ADDRESS(1,COLUMN(Table_Repeating_Question_Sets[[#This Row],[Property]]),4),"1","")&amp;ROW()-1),INDIRECT(SUBSTITUTE(ADDRESS(1,COLUMN(),4),"1","")&amp;ROW()-1)))</f>
        <v>Additional Supporting Documents</v>
      </c>
      <c r="G12"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7" t="str">
        <f>IF(Table_Repeating_Question_Sets[[#This Row],[Header]]="Yes","",IF(Table_Repeating_Question_Sets[[#This Row],[Property]]&lt;&gt;"",SUBSTITUTE(Table_Repeating_Question_Sets[[#This Row],[Property]]," ",""),""))</f>
        <v/>
      </c>
      <c r="I12" s="50"/>
      <c r="J12" s="50"/>
      <c r="K12" s="50"/>
      <c r="L12" s="50"/>
      <c r="M12" s="50"/>
      <c r="N12" s="50"/>
      <c r="O12" s="50"/>
      <c r="P12" s="50"/>
      <c r="Q12" s="50"/>
      <c r="R12" s="50"/>
      <c r="S12"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1">
        <f>IF(Table_Repeating_Question_Sets[[#This Row],[Header]]&lt;&gt;"Yes",COUNTA(Table_Repeating_Question_Sets[[#This Row],[Value 1]:[Value 10]]),"")</f>
        <v>0</v>
      </c>
      <c r="U12" s="7"/>
      <c r="V12" s="7"/>
      <c r="W12" s="7"/>
      <c r="X12" s="44"/>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f ca="1">IF(Table_Repeating_Question_Sets[[#This Row],[Header]]="Yes","",_xlfn.NUMBERVALUE(INDIRECT(SUBSTITUTE(ADDRESS(1,COLUMN(Table_Repeating_Question_Sets[[#This Row],[Count 1]]),4),"1","")&amp;ROW(Table_Repeating_Question_Sets[[#This Row],[Count 1]])+1))+IF(Table_Repeating_Question_Sets[[#This Row],[Value 1]]&lt;&gt;"",1,0))</f>
        <v>0</v>
      </c>
      <c r="AZ12"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2"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7">
        <f ca="1">IF(Table_Repeating_Question_Sets[[#This Row],[Header]]="Yes","",_xlfn.NUMBERVALUE(INDIRECT(SUBSTITUTE(ADDRESS(1,COLUMN(Table_Repeating_Question_Sets[[#This Row],[Count 2]]),4),"1","")&amp;ROW(Table_Repeating_Question_Sets[[#This Row],[Count 2]])+1))+IF(Table_Repeating_Question_Sets[[#This Row],[Value 2]]&lt;&gt;"",1,0))</f>
        <v>0</v>
      </c>
      <c r="BC12"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2"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7">
        <f ca="1">IF(Table_Repeating_Question_Sets[[#This Row],[Header]]="Yes","",_xlfn.NUMBERVALUE(INDIRECT(SUBSTITUTE(ADDRESS(1,COLUMN(Table_Repeating_Question_Sets[[#This Row],[Count 3]]),4),"1","")&amp;ROW(Table_Repeating_Question_Sets[[#This Row],[Count 3]])+1))+IF(Table_Repeating_Question_Sets[[#This Row],[Value 3]]&lt;&gt;"",1,0))</f>
        <v>0</v>
      </c>
      <c r="BF12"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2"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7">
        <f ca="1">IF(Table_Repeating_Question_Sets[[#This Row],[Header]]="Yes","",_xlfn.NUMBERVALUE(INDIRECT(SUBSTITUTE(ADDRESS(1,COLUMN(Table_Repeating_Question_Sets[[#This Row],[Count 4]]),4),"1","")&amp;ROW(Table_Repeating_Question_Sets[[#This Row],[Count 4]])+1))+IF(Table_Repeating_Question_Sets[[#This Row],[Value 4]]&lt;&gt;"",1,0))</f>
        <v>0</v>
      </c>
      <c r="BI12"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2"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7">
        <f ca="1">IF(Table_Repeating_Question_Sets[[#This Row],[Header]]="Yes","",_xlfn.NUMBERVALUE(INDIRECT(SUBSTITUTE(ADDRESS(1,COLUMN(Table_Repeating_Question_Sets[[#This Row],[Count 5]]),4),"1","")&amp;ROW(Table_Repeating_Question_Sets[[#This Row],[Count 5]])+1))+IF(Table_Repeating_Question_Sets[[#This Row],[Value 5]]&lt;&gt;"",1,0))</f>
        <v>0</v>
      </c>
      <c r="BL12"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2"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7">
        <f ca="1">IF(Table_Repeating_Question_Sets[[#This Row],[Header]]="Yes","",_xlfn.NUMBERVALUE(INDIRECT(SUBSTITUTE(ADDRESS(1,COLUMN(Table_Repeating_Question_Sets[[#This Row],[Count 6]]),4),"1","")&amp;ROW(Table_Repeating_Question_Sets[[#This Row],[Count 6]])+1))+IF(Table_Repeating_Question_Sets[[#This Row],[Value 6]]&lt;&gt;"",1,0))</f>
        <v>0</v>
      </c>
      <c r="BO12"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2"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7">
        <f ca="1">IF(Table_Repeating_Question_Sets[[#This Row],[Header]]="Yes","",_xlfn.NUMBERVALUE(INDIRECT(SUBSTITUTE(ADDRESS(1,COLUMN(Table_Repeating_Question_Sets[[#This Row],[Count 7]]),4),"1","")&amp;ROW(Table_Repeating_Question_Sets[[#This Row],[Count 7]])+1))+IF(Table_Repeating_Question_Sets[[#This Row],[Value 7]]&lt;&gt;"",1,0))</f>
        <v>0</v>
      </c>
      <c r="BR12"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2"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7">
        <f ca="1">IF(Table_Repeating_Question_Sets[[#This Row],[Header]]="Yes","",_xlfn.NUMBERVALUE(INDIRECT(SUBSTITUTE(ADDRESS(1,COLUMN(Table_Repeating_Question_Sets[[#This Row],[Count 8]]),4),"1","")&amp;ROW(Table_Repeating_Question_Sets[[#This Row],[Count 8]])+1))+IF(Table_Repeating_Question_Sets[[#This Row],[Value 8]]&lt;&gt;"",1,0))</f>
        <v>0</v>
      </c>
      <c r="BU12"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2"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7">
        <f ca="1">IF(Table_Repeating_Question_Sets[[#This Row],[Header]]="Yes","",_xlfn.NUMBERVALUE(INDIRECT(SUBSTITUTE(ADDRESS(1,COLUMN(Table_Repeating_Question_Sets[[#This Row],[Count 9]]),4),"1","")&amp;ROW(Table_Repeating_Question_Sets[[#This Row],[Count 9]])+1))+IF(Table_Repeating_Question_Sets[[#This Row],[Value 9]]&lt;&gt;"",1,0))</f>
        <v>0</v>
      </c>
      <c r="BX12"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2"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7">
        <f ca="1">IF(Table_Repeating_Question_Sets[[#This Row],[Header]]="Yes","",_xlfn.NUMBERVALUE(INDIRECT(SUBSTITUTE(ADDRESS(1,COLUMN(Table_Repeating_Question_Sets[[#This Row],[Count 10]]),4),"1","")&amp;ROW(Table_Repeating_Question_Sets[[#This Row],[Count 10]])+1))+IF(Table_Repeating_Question_Sets[[#This Row],[Value 10]]&lt;&gt;"",1,0))</f>
        <v>0</v>
      </c>
      <c r="CA12"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2"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7">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2" s="7"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7"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7" t="str">
        <f xml:space="preserve">
IF(Table_Repeating_Question_Sets[[#This Row],[Row]]="Yes","]},{""className"": ""row"",""fieldGroup"": [","")&amp;
Table_Repeating_Question_Sets[[#This Row],[Config Field]]</f>
        <v/>
      </c>
      <c r="CL12"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2"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7" t="str">
        <f>IF(AND(Table_Repeating_Question_Sets[[#This Row],[Header]]="",Table_Repeating_Question_Sets[[#This Row],[Property]]&lt;&gt;"",Table_Repeating_Question_Sets[[#This Row],[Field Type]]&lt;&gt;""),
""""&amp;Table_Repeating_Question_Sets[[#This Row],[Key]]&amp;"""","")</f>
        <v/>
      </c>
      <c r="CO12"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"additionalSupportingDocumentAttachment"</v>
      </c>
      <c r="CP12" s="7" t="str">
        <f ca="1">IF(ISNUMBER(Table_Repeating_Question_Sets[[#This Row],[Config Use Row]]),INDEX(Table_Repeating_Question_Sets[Config Rollup],Table_Repeating_Question_Sets[[#This Row],[Config Use Row]]),"")</f>
        <v/>
      </c>
      <c r="CQ12" s="7" t="str">
        <f ca="1">IF(ISNUMBER(Table_Repeating_Question_Sets[[#This Row],[Config Use Row]]),INDEX(Table_Repeating_Question_Sets[Config Keys Nested Rollup],Table_Repeating_Question_Sets[[#This Row],[Config Use Row]]),"")</f>
        <v/>
      </c>
    </row>
    <row r="13" spans="2:95" s="12" customFormat="1" ht="21" customHeight="1">
      <c r="B13" s="7" t="s">
        <v>327</v>
      </c>
      <c r="C13" s="7"/>
      <c r="D13" s="7" t="str">
        <f ca="1">IF(Table_Repeating_Question_Sets[[#This Row],[Header]]="Yes","",
IF(INDIRECT(SUBSTITUTE(ADDRESS(1,COLUMN(),4),"1","")&amp;ROW()-1)="",
INDIRECT(SUBSTITUTE(ADDRESS(1,COLUMN(Table_Repeating_Question_Sets[[#This Row],[Property]]),4),"1","")&amp;ROW()-1),
INDIRECT(SUBSTITUTE(ADDRESS(1,COLUMN(),4),"1","")&amp;ROW()-1)))</f>
        <v>Additional Supporting Documents</v>
      </c>
      <c r="E13"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additionalSupportingDocumentAttachment</v>
      </c>
      <c r="F13" s="7" t="str">
        <f ca="1">IF(Table_Repeating_Question_Sets[[#This Row],[Header]]="Yes","",IF(INDIRECT(SUBSTITUTE(ADDRESS(1,COLUMN(),4),"1","")&amp;ROW()-1)="",
INDIRECT(SUBSTITUTE(ADDRESS(1,COLUMN(Table_Repeating_Question_Sets[[#This Row],[Property]]),4),"1","")&amp;ROW()-1),INDIRECT(SUBSTITUTE(ADDRESS(1,COLUMN(),4),"1","")&amp;ROW()-1)))</f>
        <v>Additional Supporting Documents</v>
      </c>
      <c r="G13" s="7"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additionalSupportingDocuments[XX].additionalSupportingDocumentAttachment</v>
      </c>
      <c r="H13" s="7" t="str">
        <f>IF(Table_Repeating_Question_Sets[[#This Row],[Header]]="Yes","",IF(Table_Repeating_Question_Sets[[#This Row],[Property]]&lt;&gt;"",SUBSTITUTE(Table_Repeating_Question_Sets[[#This Row],[Property]]," ",""),""))</f>
        <v>AdditionalSupportingDocumentAttachment</v>
      </c>
      <c r="I13" s="50"/>
      <c r="J13" s="50"/>
      <c r="K13" s="50"/>
      <c r="L13" s="50"/>
      <c r="M13" s="50"/>
      <c r="N13" s="50"/>
      <c r="O13" s="50"/>
      <c r="P13" s="50"/>
      <c r="Q13" s="50"/>
      <c r="R13" s="50"/>
      <c r="S13"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51">
        <f>IF(Table_Repeating_Question_Sets[[#This Row],[Header]]&lt;&gt;"Yes",COUNTA(Table_Repeating_Question_Sets[[#This Row],[Value 1]:[Value 10]]),"")</f>
        <v>0</v>
      </c>
      <c r="U13" s="7" t="s">
        <v>149</v>
      </c>
      <c r="V13" s="7" t="s">
        <v>149</v>
      </c>
      <c r="W13" s="7"/>
      <c r="X13" s="44" t="s">
        <v>75</v>
      </c>
      <c r="Y13" s="7" t="s">
        <v>75</v>
      </c>
      <c r="Z13" s="7">
        <v>12</v>
      </c>
      <c r="AA13" s="7"/>
      <c r="AB13" s="7"/>
      <c r="AC13" s="7"/>
      <c r="AD13" s="7"/>
      <c r="AE13" s="7"/>
      <c r="AF13" s="7" t="s">
        <v>328</v>
      </c>
      <c r="AG13" s="7"/>
      <c r="AH13" s="7"/>
      <c r="AI13" s="7"/>
      <c r="AJ13" s="7"/>
      <c r="AK13" s="7"/>
      <c r="AL13" s="7"/>
      <c r="AM13" s="7"/>
      <c r="AN13" s="7"/>
      <c r="AO13" s="7"/>
      <c r="AP13" s="7"/>
      <c r="AQ13" s="7"/>
      <c r="AR13" s="7"/>
      <c r="AS13" s="7"/>
      <c r="AT13" s="7"/>
      <c r="AU13" s="7"/>
      <c r="AV13" s="7"/>
      <c r="AW13" s="7"/>
      <c r="AX13" s="7"/>
      <c r="AY13" s="7">
        <f ca="1">IF(Table_Repeating_Question_Sets[[#This Row],[Header]]="Yes","",_xlfn.NUMBERVALUE(INDIRECT(SUBSTITUTE(ADDRESS(1,COLUMN(Table_Repeating_Question_Sets[[#This Row],[Count 1]]),4),"1","")&amp;ROW(Table_Repeating_Question_Sets[[#This Row],[Count 1]])+1))+IF(Table_Repeating_Question_Sets[[#This Row],[Value 1]]&lt;&gt;"",1,0))</f>
        <v>0</v>
      </c>
      <c r="AZ13"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3"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7">
        <f ca="1">IF(Table_Repeating_Question_Sets[[#This Row],[Header]]="Yes","",_xlfn.NUMBERVALUE(INDIRECT(SUBSTITUTE(ADDRESS(1,COLUMN(Table_Repeating_Question_Sets[[#This Row],[Count 2]]),4),"1","")&amp;ROW(Table_Repeating_Question_Sets[[#This Row],[Count 2]])+1))+IF(Table_Repeating_Question_Sets[[#This Row],[Value 2]]&lt;&gt;"",1,0))</f>
        <v>0</v>
      </c>
      <c r="BC13"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3"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7">
        <f ca="1">IF(Table_Repeating_Question_Sets[[#This Row],[Header]]="Yes","",_xlfn.NUMBERVALUE(INDIRECT(SUBSTITUTE(ADDRESS(1,COLUMN(Table_Repeating_Question_Sets[[#This Row],[Count 3]]),4),"1","")&amp;ROW(Table_Repeating_Question_Sets[[#This Row],[Count 3]])+1))+IF(Table_Repeating_Question_Sets[[#This Row],[Value 3]]&lt;&gt;"",1,0))</f>
        <v>0</v>
      </c>
      <c r="BF13"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3"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7">
        <f ca="1">IF(Table_Repeating_Question_Sets[[#This Row],[Header]]="Yes","",_xlfn.NUMBERVALUE(INDIRECT(SUBSTITUTE(ADDRESS(1,COLUMN(Table_Repeating_Question_Sets[[#This Row],[Count 4]]),4),"1","")&amp;ROW(Table_Repeating_Question_Sets[[#This Row],[Count 4]])+1))+IF(Table_Repeating_Question_Sets[[#This Row],[Value 4]]&lt;&gt;"",1,0))</f>
        <v>0</v>
      </c>
      <c r="BI13"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3"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7">
        <f ca="1">IF(Table_Repeating_Question_Sets[[#This Row],[Header]]="Yes","",_xlfn.NUMBERVALUE(INDIRECT(SUBSTITUTE(ADDRESS(1,COLUMN(Table_Repeating_Question_Sets[[#This Row],[Count 5]]),4),"1","")&amp;ROW(Table_Repeating_Question_Sets[[#This Row],[Count 5]])+1))+IF(Table_Repeating_Question_Sets[[#This Row],[Value 5]]&lt;&gt;"",1,0))</f>
        <v>0</v>
      </c>
      <c r="BL13"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3"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7">
        <f ca="1">IF(Table_Repeating_Question_Sets[[#This Row],[Header]]="Yes","",_xlfn.NUMBERVALUE(INDIRECT(SUBSTITUTE(ADDRESS(1,COLUMN(Table_Repeating_Question_Sets[[#This Row],[Count 6]]),4),"1","")&amp;ROW(Table_Repeating_Question_Sets[[#This Row],[Count 6]])+1))+IF(Table_Repeating_Question_Sets[[#This Row],[Value 6]]&lt;&gt;"",1,0))</f>
        <v>0</v>
      </c>
      <c r="BO13"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3"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7">
        <f ca="1">IF(Table_Repeating_Question_Sets[[#This Row],[Header]]="Yes","",_xlfn.NUMBERVALUE(INDIRECT(SUBSTITUTE(ADDRESS(1,COLUMN(Table_Repeating_Question_Sets[[#This Row],[Count 7]]),4),"1","")&amp;ROW(Table_Repeating_Question_Sets[[#This Row],[Count 7]])+1))+IF(Table_Repeating_Question_Sets[[#This Row],[Value 7]]&lt;&gt;"",1,0))</f>
        <v>0</v>
      </c>
      <c r="BR13"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3"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7">
        <f ca="1">IF(Table_Repeating_Question_Sets[[#This Row],[Header]]="Yes","",_xlfn.NUMBERVALUE(INDIRECT(SUBSTITUTE(ADDRESS(1,COLUMN(Table_Repeating_Question_Sets[[#This Row],[Count 8]]),4),"1","")&amp;ROW(Table_Repeating_Question_Sets[[#This Row],[Count 8]])+1))+IF(Table_Repeating_Question_Sets[[#This Row],[Value 8]]&lt;&gt;"",1,0))</f>
        <v>0</v>
      </c>
      <c r="BU13"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3"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7">
        <f ca="1">IF(Table_Repeating_Question_Sets[[#This Row],[Header]]="Yes","",_xlfn.NUMBERVALUE(INDIRECT(SUBSTITUTE(ADDRESS(1,COLUMN(Table_Repeating_Question_Sets[[#This Row],[Count 9]]),4),"1","")&amp;ROW(Table_Repeating_Question_Sets[[#This Row],[Count 9]])+1))+IF(Table_Repeating_Question_Sets[[#This Row],[Value 9]]&lt;&gt;"",1,0))</f>
        <v>0</v>
      </c>
      <c r="BX13"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3"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7">
        <f ca="1">IF(Table_Repeating_Question_Sets[[#This Row],[Header]]="Yes","",_xlfn.NUMBERVALUE(INDIRECT(SUBSTITUTE(ADDRESS(1,COLUMN(Table_Repeating_Question_Sets[[#This Row],[Count 10]]),4),"1","")&amp;ROW(Table_Repeating_Question_Sets[[#This Row],[Count 10]])+1))+IF(Table_Repeating_Question_Sets[[#This Row],[Value 10]]&lt;&gt;"",1,0))</f>
        <v>0</v>
      </c>
      <c r="CA13"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3"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3" s="7">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13" s="7">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3" s="7"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13" s="7"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"templateOptions":{"question":"Please upload a copy of any other additional supporting documents:"}</v>
      </c>
      <c r="CJ13" s="7"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"additionalSupportingDocuments[XX].additionalSupportingDocumentAttachment","type": "attachment-field","className":"col-xs-12","templateOptions":{"question":"Please upload a copy of any other additional supporting documents:"},"validators": {"validation": Validators.compose([ValidationService.required('true', '')])}}</v>
      </c>
      <c r="CK13" s="7" t="str">
        <f ca="1" xml:space="preserve">
IF(Table_Repeating_Question_Sets[[#This Row],[Row]]="Yes","]},{""className"": ""row"",""fieldGroup"": [","")&amp;
Table_Repeating_Question_Sets[[#This Row],[Config Field]]</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L13"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3"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7" t="str">
        <f>IF(AND(Table_Repeating_Question_Sets[[#This Row],[Header]]="",Table_Repeating_Question_Sets[[#This Row],[Property]]&lt;&gt;"",Table_Repeating_Question_Sets[[#This Row],[Field Type]]&lt;&gt;""),
""""&amp;Table_Repeating_Question_Sets[[#This Row],[Key]]&amp;"""","")</f>
        <v>"additionalSupportingDocumentAttachment"</v>
      </c>
      <c r="CO13"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"additionalSupportingDocumentAttachment"</v>
      </c>
      <c r="CP13" s="7" t="str">
        <f ca="1">IF(ISNUMBER(Table_Repeating_Question_Sets[[#This Row],[Config Use Row]]),INDEX(Table_Repeating_Question_Sets[Config Rollup],Table_Repeating_Question_Sets[[#This Row],[Config Use Row]]),"")</f>
        <v/>
      </c>
      <c r="CQ13" s="7" t="str">
        <f ca="1">IF(ISNUMBER(Table_Repeating_Question_Sets[[#This Row],[Config Use Row]]),INDEX(Table_Repeating_Question_Sets[Config Keys Nested Rollup],Table_Repeating_Question_Sets[[#This Row],[Config Use Row]]),"")</f>
        <v/>
      </c>
    </row>
    <row r="14" spans="2:95" ht="29.4" thickBot="1">
      <c r="B14" s="28" t="s">
        <v>329</v>
      </c>
      <c r="C14" s="3" t="s">
        <v>75</v>
      </c>
      <c r="D14" s="3" t="str">
        <f ca="1">IF(Table_Repeating_Question_Sets[[#This Row],[Header]]="Yes","",
IF(INDIRECT(SUBSTITUTE(ADDRESS(1,COLUMN(),4),"1","")&amp;ROW()-1)="",
INDIRECT(SUBSTITUTE(ADDRESS(1,COLUMN(Table_Repeating_Question_Sets[[#This Row],[Property]]),4),"1","")&amp;ROW()-1),
INDIRECT(SUBSTITUTE(ADDRESS(1,COLUMN(),4),"1","")&amp;ROW()-1)))</f>
        <v/>
      </c>
      <c r="E14"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14" s="3" t="str">
        <f ca="1">IF(Table_Repeating_Question_Sets[[#This Row],[Header]]="Yes","",IF(INDIRECT(SUBSTITUTE(ADDRESS(1,COLUMN(),4),"1","")&amp;ROW()-1)="",
INDIRECT(SUBSTITUTE(ADDRESS(1,COLUMN(Table_Repeating_Question_Sets[[#This Row],[Property]]),4),"1","")&amp;ROW()-1),INDIRECT(SUBSTITUTE(ADDRESS(1,COLUMN(),4),"1","")&amp;ROW()-1)))</f>
        <v/>
      </c>
      <c r="G14"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14" s="3" t="str">
        <f>IF(Table_Repeating_Question_Sets[[#This Row],[Header]]="Yes","",IF(Table_Repeating_Question_Sets[[#This Row],[Property]]&lt;&gt;"",SUBSTITUTE(Table_Repeating_Question_Sets[[#This Row],[Property]]," ",""),""))</f>
        <v/>
      </c>
      <c r="I14" s="33"/>
      <c r="J14" s="33"/>
      <c r="K14" s="33"/>
      <c r="L14" s="33"/>
      <c r="M14" s="33"/>
      <c r="N14" s="33"/>
      <c r="O14" s="33"/>
      <c r="P14" s="33"/>
      <c r="Q14" s="33"/>
      <c r="R14" s="33"/>
      <c r="S14"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4" s="18" t="str">
        <f>IF(Table_Repeating_Question_Sets[[#This Row],[Header]]&lt;&gt;"Yes",COUNTA(Table_Repeating_Question_Sets[[#This Row],[Value 1]:[Value 10]]),"")</f>
        <v/>
      </c>
      <c r="U14" s="3"/>
      <c r="V14" s="3"/>
      <c r="W14" s="3"/>
      <c r="X14" s="4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t="str">
        <f ca="1">IF(Table_Repeating_Question_Sets[[#This Row],[Header]]="Yes","",_xlfn.NUMBERVALUE(INDIRECT(SUBSTITUTE(ADDRESS(1,COLUMN(Table_Repeating_Question_Sets[[#This Row],[Count 1]]),4),"1","")&amp;ROW(Table_Repeating_Question_Sets[[#This Row],[Count 1]])+1))+IF(Table_Repeating_Question_Sets[[#This Row],[Value 1]]&lt;&gt;"",1,0))</f>
        <v/>
      </c>
      <c r="AZ14"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4"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3" t="str">
        <f ca="1">IF(Table_Repeating_Question_Sets[[#This Row],[Header]]="Yes","",_xlfn.NUMBERVALUE(INDIRECT(SUBSTITUTE(ADDRESS(1,COLUMN(Table_Repeating_Question_Sets[[#This Row],[Count 2]]),4),"1","")&amp;ROW(Table_Repeating_Question_Sets[[#This Row],[Count 2]])+1))+IF(Table_Repeating_Question_Sets[[#This Row],[Value 2]]&lt;&gt;"",1,0))</f>
        <v/>
      </c>
      <c r="BC14"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4"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3" t="str">
        <f ca="1">IF(Table_Repeating_Question_Sets[[#This Row],[Header]]="Yes","",_xlfn.NUMBERVALUE(INDIRECT(SUBSTITUTE(ADDRESS(1,COLUMN(Table_Repeating_Question_Sets[[#This Row],[Count 3]]),4),"1","")&amp;ROW(Table_Repeating_Question_Sets[[#This Row],[Count 3]])+1))+IF(Table_Repeating_Question_Sets[[#This Row],[Value 3]]&lt;&gt;"",1,0))</f>
        <v/>
      </c>
      <c r="BF14"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4"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3" t="str">
        <f ca="1">IF(Table_Repeating_Question_Sets[[#This Row],[Header]]="Yes","",_xlfn.NUMBERVALUE(INDIRECT(SUBSTITUTE(ADDRESS(1,COLUMN(Table_Repeating_Question_Sets[[#This Row],[Count 4]]),4),"1","")&amp;ROW(Table_Repeating_Question_Sets[[#This Row],[Count 4]])+1))+IF(Table_Repeating_Question_Sets[[#This Row],[Value 4]]&lt;&gt;"",1,0))</f>
        <v/>
      </c>
      <c r="BI14"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4"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3" t="str">
        <f ca="1">IF(Table_Repeating_Question_Sets[[#This Row],[Header]]="Yes","",_xlfn.NUMBERVALUE(INDIRECT(SUBSTITUTE(ADDRESS(1,COLUMN(Table_Repeating_Question_Sets[[#This Row],[Count 5]]),4),"1","")&amp;ROW(Table_Repeating_Question_Sets[[#This Row],[Count 5]])+1))+IF(Table_Repeating_Question_Sets[[#This Row],[Value 5]]&lt;&gt;"",1,0))</f>
        <v/>
      </c>
      <c r="BL14"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4"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3" t="str">
        <f ca="1">IF(Table_Repeating_Question_Sets[[#This Row],[Header]]="Yes","",_xlfn.NUMBERVALUE(INDIRECT(SUBSTITUTE(ADDRESS(1,COLUMN(Table_Repeating_Question_Sets[[#This Row],[Count 6]]),4),"1","")&amp;ROW(Table_Repeating_Question_Sets[[#This Row],[Count 6]])+1))+IF(Table_Repeating_Question_Sets[[#This Row],[Value 6]]&lt;&gt;"",1,0))</f>
        <v/>
      </c>
      <c r="BO14"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4"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3" t="str">
        <f ca="1">IF(Table_Repeating_Question_Sets[[#This Row],[Header]]="Yes","",_xlfn.NUMBERVALUE(INDIRECT(SUBSTITUTE(ADDRESS(1,COLUMN(Table_Repeating_Question_Sets[[#This Row],[Count 7]]),4),"1","")&amp;ROW(Table_Repeating_Question_Sets[[#This Row],[Count 7]])+1))+IF(Table_Repeating_Question_Sets[[#This Row],[Value 7]]&lt;&gt;"",1,0))</f>
        <v/>
      </c>
      <c r="BR14"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4"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3" t="str">
        <f ca="1">IF(Table_Repeating_Question_Sets[[#This Row],[Header]]="Yes","",_xlfn.NUMBERVALUE(INDIRECT(SUBSTITUTE(ADDRESS(1,COLUMN(Table_Repeating_Question_Sets[[#This Row],[Count 8]]),4),"1","")&amp;ROW(Table_Repeating_Question_Sets[[#This Row],[Count 8]])+1))+IF(Table_Repeating_Question_Sets[[#This Row],[Value 8]]&lt;&gt;"",1,0))</f>
        <v/>
      </c>
      <c r="BU14"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4"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3" t="str">
        <f ca="1">IF(Table_Repeating_Question_Sets[[#This Row],[Header]]="Yes","",_xlfn.NUMBERVALUE(INDIRECT(SUBSTITUTE(ADDRESS(1,COLUMN(Table_Repeating_Question_Sets[[#This Row],[Count 9]]),4),"1","")&amp;ROW(Table_Repeating_Question_Sets[[#This Row],[Count 9]])+1))+IF(Table_Repeating_Question_Sets[[#This Row],[Value 9]]&lt;&gt;"",1,0))</f>
        <v/>
      </c>
      <c r="BX14"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4"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3" t="str">
        <f ca="1">IF(Table_Repeating_Question_Sets[[#This Row],[Header]]="Yes","",_xlfn.NUMBERVALUE(INDIRECT(SUBSTITUTE(ADDRESS(1,COLUMN(Table_Repeating_Question_Sets[[#This Row],[Count 10]]),4),"1","")&amp;ROW(Table_Repeating_Question_Sets[[#This Row],[Count 10]])+1))+IF(Table_Repeating_Question_Sets[[#This Row],[Value 10]]&lt;&gt;"",1,0))</f>
        <v/>
      </c>
      <c r="CA14"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4"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4"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4"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4" s="3"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4"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4" s="3"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4" s="3" t="str">
        <f xml:space="preserve">
IF(Table_Repeating_Question_Sets[[#This Row],[Row]]="Yes","]},{""className"": ""row"",""fieldGroup"": [","")&amp;
Table_Repeating_Question_Sets[[#This Row],[Config Field]]</f>
        <v/>
      </c>
      <c r="CL14"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M14"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28" t="str">
        <f>IF(AND(Table_Repeating_Question_Sets[[#This Row],[Header]]="",Table_Repeating_Question_Sets[[#This Row],[Property]]&lt;&gt;"",Table_Repeating_Question_Sets[[#This Row],[Field Type]]&lt;&gt;""),
""""&amp;Table_Repeating_Question_Sets[[#This Row],[Key]]&amp;"""","")</f>
        <v/>
      </c>
      <c r="CO14"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P14" s="3" t="str">
        <f ca="1">IF(ISNUMBER(Table_Repeating_Question_Sets[[#This Row],[Config Use Row]]),INDEX(Table_Repeating_Question_Sets[Config Rollup],Table_Repeating_Question_Sets[[#This Row],[Config Use Row]]),"")</f>
        <v/>
      </c>
      <c r="CQ14" s="28" t="str">
        <f ca="1">IF(ISNUMBER(Table_Repeating_Question_Sets[[#This Row],[Config Use Row]]),INDEX(Table_Repeating_Question_Sets[Config Keys Nested Rollup],Table_Repeating_Question_Sets[[#This Row],[Config Use Row]]),"")</f>
        <v/>
      </c>
    </row>
    <row r="15" spans="2:95" s="12" customFormat="1" ht="21" hidden="1" customHeight="1">
      <c r="B15" s="7"/>
      <c r="C15" s="7"/>
      <c r="D15" s="7" t="str">
        <f ca="1">IF(Table_Repeating_Question_Sets[[#This Row],[Header]]="Yes","",
IF(INDIRECT(SUBSTITUTE(ADDRESS(1,COLUMN(),4),"1","")&amp;ROW()-1)="",
INDIRECT(SUBSTITUTE(ADDRESS(1,COLUMN(Table_Repeating_Question_Sets[[#This Row],[Property]]),4),"1","")&amp;ROW()-1),
INDIRECT(SUBSTITUTE(ADDRESS(1,COLUMN(),4),"1","")&amp;ROW()-1)))</f>
        <v>Repeating 3</v>
      </c>
      <c r="E15"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5" s="7" t="str">
        <f ca="1">IF(Table_Repeating_Question_Sets[[#This Row],[Header]]="Yes","",IF(INDIRECT(SUBSTITUTE(ADDRESS(1,COLUMN(),4),"1","")&amp;ROW()-1)="",
INDIRECT(SUBSTITUTE(ADDRESS(1,COLUMN(Table_Repeating_Question_Sets[[#This Row],[Property]]),4),"1","")&amp;ROW()-1),INDIRECT(SUBSTITUTE(ADDRESS(1,COLUMN(),4),"1","")&amp;ROW()-1)))</f>
        <v>Repeating 3</v>
      </c>
      <c r="G15"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5" s="7" t="str">
        <f>IF(Table_Repeating_Question_Sets[[#This Row],[Header]]="Yes","",IF(Table_Repeating_Question_Sets[[#This Row],[Property]]&lt;&gt;"",SUBSTITUTE(Table_Repeating_Question_Sets[[#This Row],[Property]]," ",""),""))</f>
        <v/>
      </c>
      <c r="I15" s="50"/>
      <c r="J15" s="50"/>
      <c r="K15" s="50"/>
      <c r="L15" s="50"/>
      <c r="M15" s="50"/>
      <c r="N15" s="50"/>
      <c r="O15" s="50"/>
      <c r="P15" s="50"/>
      <c r="Q15" s="50"/>
      <c r="R15" s="50"/>
      <c r="S15"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51">
        <f>IF(Table_Repeating_Question_Sets[[#This Row],[Header]]&lt;&gt;"Yes",COUNTA(Table_Repeating_Question_Sets[[#This Row],[Value 1]:[Value 10]]),"")</f>
        <v>0</v>
      </c>
      <c r="U15" s="7"/>
      <c r="V15" s="7"/>
      <c r="W15" s="7"/>
      <c r="X15" s="44"/>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f ca="1">IF(Table_Repeating_Question_Sets[[#This Row],[Header]]="Yes","",_xlfn.NUMBERVALUE(INDIRECT(SUBSTITUTE(ADDRESS(1,COLUMN(Table_Repeating_Question_Sets[[#This Row],[Count 1]]),4),"1","")&amp;ROW(Table_Repeating_Question_Sets[[#This Row],[Count 1]])+1))+IF(Table_Repeating_Question_Sets[[#This Row],[Value 1]]&lt;&gt;"",1,0))</f>
        <v>0</v>
      </c>
      <c r="AZ15"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5"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5" s="7">
        <f ca="1">IF(Table_Repeating_Question_Sets[[#This Row],[Header]]="Yes","",_xlfn.NUMBERVALUE(INDIRECT(SUBSTITUTE(ADDRESS(1,COLUMN(Table_Repeating_Question_Sets[[#This Row],[Count 2]]),4),"1","")&amp;ROW(Table_Repeating_Question_Sets[[#This Row],[Count 2]])+1))+IF(Table_Repeating_Question_Sets[[#This Row],[Value 2]]&lt;&gt;"",1,0))</f>
        <v>0</v>
      </c>
      <c r="BC15"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5"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5" s="7">
        <f ca="1">IF(Table_Repeating_Question_Sets[[#This Row],[Header]]="Yes","",_xlfn.NUMBERVALUE(INDIRECT(SUBSTITUTE(ADDRESS(1,COLUMN(Table_Repeating_Question_Sets[[#This Row],[Count 3]]),4),"1","")&amp;ROW(Table_Repeating_Question_Sets[[#This Row],[Count 3]])+1))+IF(Table_Repeating_Question_Sets[[#This Row],[Value 3]]&lt;&gt;"",1,0))</f>
        <v>0</v>
      </c>
      <c r="BF15"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5"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5" s="7">
        <f ca="1">IF(Table_Repeating_Question_Sets[[#This Row],[Header]]="Yes","",_xlfn.NUMBERVALUE(INDIRECT(SUBSTITUTE(ADDRESS(1,COLUMN(Table_Repeating_Question_Sets[[#This Row],[Count 4]]),4),"1","")&amp;ROW(Table_Repeating_Question_Sets[[#This Row],[Count 4]])+1))+IF(Table_Repeating_Question_Sets[[#This Row],[Value 4]]&lt;&gt;"",1,0))</f>
        <v>0</v>
      </c>
      <c r="BI15"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5"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5" s="7">
        <f ca="1">IF(Table_Repeating_Question_Sets[[#This Row],[Header]]="Yes","",_xlfn.NUMBERVALUE(INDIRECT(SUBSTITUTE(ADDRESS(1,COLUMN(Table_Repeating_Question_Sets[[#This Row],[Count 5]]),4),"1","")&amp;ROW(Table_Repeating_Question_Sets[[#This Row],[Count 5]])+1))+IF(Table_Repeating_Question_Sets[[#This Row],[Value 5]]&lt;&gt;"",1,0))</f>
        <v>0</v>
      </c>
      <c r="BL15"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5"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5" s="7">
        <f ca="1">IF(Table_Repeating_Question_Sets[[#This Row],[Header]]="Yes","",_xlfn.NUMBERVALUE(INDIRECT(SUBSTITUTE(ADDRESS(1,COLUMN(Table_Repeating_Question_Sets[[#This Row],[Count 6]]),4),"1","")&amp;ROW(Table_Repeating_Question_Sets[[#This Row],[Count 6]])+1))+IF(Table_Repeating_Question_Sets[[#This Row],[Value 6]]&lt;&gt;"",1,0))</f>
        <v>0</v>
      </c>
      <c r="BO15"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5"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5" s="7">
        <f ca="1">IF(Table_Repeating_Question_Sets[[#This Row],[Header]]="Yes","",_xlfn.NUMBERVALUE(INDIRECT(SUBSTITUTE(ADDRESS(1,COLUMN(Table_Repeating_Question_Sets[[#This Row],[Count 7]]),4),"1","")&amp;ROW(Table_Repeating_Question_Sets[[#This Row],[Count 7]])+1))+IF(Table_Repeating_Question_Sets[[#This Row],[Value 7]]&lt;&gt;"",1,0))</f>
        <v>0</v>
      </c>
      <c r="BR15"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5"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5" s="7">
        <f ca="1">IF(Table_Repeating_Question_Sets[[#This Row],[Header]]="Yes","",_xlfn.NUMBERVALUE(INDIRECT(SUBSTITUTE(ADDRESS(1,COLUMN(Table_Repeating_Question_Sets[[#This Row],[Count 8]]),4),"1","")&amp;ROW(Table_Repeating_Question_Sets[[#This Row],[Count 8]])+1))+IF(Table_Repeating_Question_Sets[[#This Row],[Value 8]]&lt;&gt;"",1,0))</f>
        <v>0</v>
      </c>
      <c r="BU15"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5"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5" s="7">
        <f ca="1">IF(Table_Repeating_Question_Sets[[#This Row],[Header]]="Yes","",_xlfn.NUMBERVALUE(INDIRECT(SUBSTITUTE(ADDRESS(1,COLUMN(Table_Repeating_Question_Sets[[#This Row],[Count 9]]),4),"1","")&amp;ROW(Table_Repeating_Question_Sets[[#This Row],[Count 9]])+1))+IF(Table_Repeating_Question_Sets[[#This Row],[Value 9]]&lt;&gt;"",1,0))</f>
        <v>0</v>
      </c>
      <c r="BX15"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5"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5" s="7">
        <f ca="1">IF(Table_Repeating_Question_Sets[[#This Row],[Header]]="Yes","",_xlfn.NUMBERVALUE(INDIRECT(SUBSTITUTE(ADDRESS(1,COLUMN(Table_Repeating_Question_Sets[[#This Row],[Count 10]]),4),"1","")&amp;ROW(Table_Repeating_Question_Sets[[#This Row],[Count 10]])+1))+IF(Table_Repeating_Question_Sets[[#This Row],[Value 10]]&lt;&gt;"",1,0))</f>
        <v>0</v>
      </c>
      <c r="CA15"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5"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5"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5"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5"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5"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5" s="7" t="str">
        <f t="array" aca="1" ref="CG1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5"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5"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5" s="7"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5" s="7" t="str">
        <f xml:space="preserve">
IF(Table_Repeating_Question_Sets[[#This Row],[Row]]="Yes","]},{""className"": ""row"",""fieldGroup"": [","")&amp;
Table_Repeating_Question_Sets[[#This Row],[Config Field]]</f>
        <v/>
      </c>
      <c r="CL15"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5"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5" s="7" t="str">
        <f>IF(AND(Table_Repeating_Question_Sets[[#This Row],[Header]]="",Table_Repeating_Question_Sets[[#This Row],[Property]]&lt;&gt;"",Table_Repeating_Question_Sets[[#This Row],[Field Type]]&lt;&gt;""),
""""&amp;Table_Repeating_Question_Sets[[#This Row],[Key]]&amp;"""","")</f>
        <v/>
      </c>
      <c r="CO15"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5" s="7" t="str">
        <f ca="1">IF(ISNUMBER(Table_Repeating_Question_Sets[[#This Row],[Config Use Row]]),INDEX(Table_Repeating_Question_Sets[Config Rollup],Table_Repeating_Question_Sets[[#This Row],[Config Use Row]]),"")</f>
        <v/>
      </c>
      <c r="CQ15" s="7" t="str">
        <f ca="1">IF(ISNUMBER(Table_Repeating_Question_Sets[[#This Row],[Config Use Row]]),INDEX(Table_Repeating_Question_Sets[Config Keys Nested Rollup],Table_Repeating_Question_Sets[[#This Row],[Config Use Row]]),"")</f>
        <v/>
      </c>
    </row>
    <row r="16" spans="2:95" ht="29.4" thickBot="1">
      <c r="B16" s="28" t="s">
        <v>330</v>
      </c>
      <c r="C16" s="3" t="s">
        <v>75</v>
      </c>
      <c r="D16" s="3" t="str">
        <f ca="1">IF(Table_Repeating_Question_Sets[[#This Row],[Header]]="Yes","",
IF(INDIRECT(SUBSTITUTE(ADDRESS(1,COLUMN(),4),"1","")&amp;ROW()-1)="",
INDIRECT(SUBSTITUTE(ADDRESS(1,COLUMN(Table_Repeating_Question_Sets[[#This Row],[Property]]),4),"1","")&amp;ROW()-1),
INDIRECT(SUBSTITUTE(ADDRESS(1,COLUMN(),4),"1","")&amp;ROW()-1)))</f>
        <v/>
      </c>
      <c r="E16"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6" s="3" t="str">
        <f ca="1">IF(Table_Repeating_Question_Sets[[#This Row],[Header]]="Yes","",IF(INDIRECT(SUBSTITUTE(ADDRESS(1,COLUMN(),4),"1","")&amp;ROW()-1)="",
INDIRECT(SUBSTITUTE(ADDRESS(1,COLUMN(Table_Repeating_Question_Sets[[#This Row],[Property]]),4),"1","")&amp;ROW()-1),INDIRECT(SUBSTITUTE(ADDRESS(1,COLUMN(),4),"1","")&amp;ROW()-1)))</f>
        <v/>
      </c>
      <c r="G16"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6" s="3" t="str">
        <f>IF(Table_Repeating_Question_Sets[[#This Row],[Header]]="Yes","",IF(Table_Repeating_Question_Sets[[#This Row],[Property]]&lt;&gt;"",SUBSTITUTE(Table_Repeating_Question_Sets[[#This Row],[Property]]," ",""),""))</f>
        <v/>
      </c>
      <c r="I16" s="33"/>
      <c r="J16" s="33"/>
      <c r="K16" s="33"/>
      <c r="L16" s="33"/>
      <c r="M16" s="33"/>
      <c r="N16" s="33"/>
      <c r="O16" s="33"/>
      <c r="P16" s="33"/>
      <c r="Q16" s="33"/>
      <c r="R16" s="33"/>
      <c r="S16"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6" s="18" t="str">
        <f>IF(Table_Repeating_Question_Sets[[#This Row],[Header]]&lt;&gt;"Yes",COUNTA(Table_Repeating_Question_Sets[[#This Row],[Value 1]:[Value 10]]),"")</f>
        <v/>
      </c>
      <c r="U16" s="3"/>
      <c r="V16" s="3"/>
      <c r="W16" s="3"/>
      <c r="X16" s="4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t="str">
        <f ca="1">IF(Table_Repeating_Question_Sets[[#This Row],[Header]]="Yes","",_xlfn.NUMBERVALUE(INDIRECT(SUBSTITUTE(ADDRESS(1,COLUMN(Table_Repeating_Question_Sets[[#This Row],[Count 1]]),4),"1","")&amp;ROW(Table_Repeating_Question_Sets[[#This Row],[Count 1]])+1))+IF(Table_Repeating_Question_Sets[[#This Row],[Value 1]]&lt;&gt;"",1,0))</f>
        <v/>
      </c>
      <c r="AZ16"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6"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6" s="3" t="str">
        <f ca="1">IF(Table_Repeating_Question_Sets[[#This Row],[Header]]="Yes","",_xlfn.NUMBERVALUE(INDIRECT(SUBSTITUTE(ADDRESS(1,COLUMN(Table_Repeating_Question_Sets[[#This Row],[Count 2]]),4),"1","")&amp;ROW(Table_Repeating_Question_Sets[[#This Row],[Count 2]])+1))+IF(Table_Repeating_Question_Sets[[#This Row],[Value 2]]&lt;&gt;"",1,0))</f>
        <v/>
      </c>
      <c r="BC16"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6"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6" s="3" t="str">
        <f ca="1">IF(Table_Repeating_Question_Sets[[#This Row],[Header]]="Yes","",_xlfn.NUMBERVALUE(INDIRECT(SUBSTITUTE(ADDRESS(1,COLUMN(Table_Repeating_Question_Sets[[#This Row],[Count 3]]),4),"1","")&amp;ROW(Table_Repeating_Question_Sets[[#This Row],[Count 3]])+1))+IF(Table_Repeating_Question_Sets[[#This Row],[Value 3]]&lt;&gt;"",1,0))</f>
        <v/>
      </c>
      <c r="BF16"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6"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6" s="3" t="str">
        <f ca="1">IF(Table_Repeating_Question_Sets[[#This Row],[Header]]="Yes","",_xlfn.NUMBERVALUE(INDIRECT(SUBSTITUTE(ADDRESS(1,COLUMN(Table_Repeating_Question_Sets[[#This Row],[Count 4]]),4),"1","")&amp;ROW(Table_Repeating_Question_Sets[[#This Row],[Count 4]])+1))+IF(Table_Repeating_Question_Sets[[#This Row],[Value 4]]&lt;&gt;"",1,0))</f>
        <v/>
      </c>
      <c r="BI16"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6"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6" s="3" t="str">
        <f ca="1">IF(Table_Repeating_Question_Sets[[#This Row],[Header]]="Yes","",_xlfn.NUMBERVALUE(INDIRECT(SUBSTITUTE(ADDRESS(1,COLUMN(Table_Repeating_Question_Sets[[#This Row],[Count 5]]),4),"1","")&amp;ROW(Table_Repeating_Question_Sets[[#This Row],[Count 5]])+1))+IF(Table_Repeating_Question_Sets[[#This Row],[Value 5]]&lt;&gt;"",1,0))</f>
        <v/>
      </c>
      <c r="BL16"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6"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6" s="3" t="str">
        <f ca="1">IF(Table_Repeating_Question_Sets[[#This Row],[Header]]="Yes","",_xlfn.NUMBERVALUE(INDIRECT(SUBSTITUTE(ADDRESS(1,COLUMN(Table_Repeating_Question_Sets[[#This Row],[Count 6]]),4),"1","")&amp;ROW(Table_Repeating_Question_Sets[[#This Row],[Count 6]])+1))+IF(Table_Repeating_Question_Sets[[#This Row],[Value 6]]&lt;&gt;"",1,0))</f>
        <v/>
      </c>
      <c r="BO16"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6"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6" s="3" t="str">
        <f ca="1">IF(Table_Repeating_Question_Sets[[#This Row],[Header]]="Yes","",_xlfn.NUMBERVALUE(INDIRECT(SUBSTITUTE(ADDRESS(1,COLUMN(Table_Repeating_Question_Sets[[#This Row],[Count 7]]),4),"1","")&amp;ROW(Table_Repeating_Question_Sets[[#This Row],[Count 7]])+1))+IF(Table_Repeating_Question_Sets[[#This Row],[Value 7]]&lt;&gt;"",1,0))</f>
        <v/>
      </c>
      <c r="BR16"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6"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6" s="3" t="str">
        <f ca="1">IF(Table_Repeating_Question_Sets[[#This Row],[Header]]="Yes","",_xlfn.NUMBERVALUE(INDIRECT(SUBSTITUTE(ADDRESS(1,COLUMN(Table_Repeating_Question_Sets[[#This Row],[Count 8]]),4),"1","")&amp;ROW(Table_Repeating_Question_Sets[[#This Row],[Count 8]])+1))+IF(Table_Repeating_Question_Sets[[#This Row],[Value 8]]&lt;&gt;"",1,0))</f>
        <v/>
      </c>
      <c r="BU16"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6"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6" s="3" t="str">
        <f ca="1">IF(Table_Repeating_Question_Sets[[#This Row],[Header]]="Yes","",_xlfn.NUMBERVALUE(INDIRECT(SUBSTITUTE(ADDRESS(1,COLUMN(Table_Repeating_Question_Sets[[#This Row],[Count 9]]),4),"1","")&amp;ROW(Table_Repeating_Question_Sets[[#This Row],[Count 9]])+1))+IF(Table_Repeating_Question_Sets[[#This Row],[Value 9]]&lt;&gt;"",1,0))</f>
        <v/>
      </c>
      <c r="BX16"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6"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6" s="3" t="str">
        <f ca="1">IF(Table_Repeating_Question_Sets[[#This Row],[Header]]="Yes","",_xlfn.NUMBERVALUE(INDIRECT(SUBSTITUTE(ADDRESS(1,COLUMN(Table_Repeating_Question_Sets[[#This Row],[Count 10]]),4),"1","")&amp;ROW(Table_Repeating_Question_Sets[[#This Row],[Count 10]])+1))+IF(Table_Repeating_Question_Sets[[#This Row],[Value 10]]&lt;&gt;"",1,0))</f>
        <v/>
      </c>
      <c r="CA16"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6"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6"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6"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6"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6"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6" s="3" t="str">
        <f t="array" aca="1" ref="CG1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6"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6"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6" s="3"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6" s="3" t="str">
        <f xml:space="preserve">
IF(Table_Repeating_Question_Sets[[#This Row],[Row]]="Yes","]},{""className"": ""row"",""fieldGroup"": [","")&amp;
Table_Repeating_Question_Sets[[#This Row],[Config Field]]</f>
        <v/>
      </c>
      <c r="CL16"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M16"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6" s="28" t="str">
        <f>IF(AND(Table_Repeating_Question_Sets[[#This Row],[Header]]="",Table_Repeating_Question_Sets[[#This Row],[Property]]&lt;&gt;"",Table_Repeating_Question_Sets[[#This Row],[Field Type]]&lt;&gt;""),
""""&amp;Table_Repeating_Question_Sets[[#This Row],[Key]]&amp;"""","")</f>
        <v/>
      </c>
      <c r="CO16"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P16" s="3" t="str">
        <f ca="1">IF(ISNUMBER(Table_Repeating_Question_Sets[[#This Row],[Config Use Row]]),INDEX(Table_Repeating_Question_Sets[Config Rollup],Table_Repeating_Question_Sets[[#This Row],[Config Use Row]]),"")</f>
        <v/>
      </c>
      <c r="CQ16" s="28" t="str">
        <f ca="1">IF(ISNUMBER(Table_Repeating_Question_Sets[[#This Row],[Config Use Row]]),INDEX(Table_Repeating_Question_Sets[Config Keys Nested Rollup],Table_Repeating_Question_Sets[[#This Row],[Config Use Row]]),"")</f>
        <v/>
      </c>
    </row>
    <row r="17" spans="2:95" s="12" customFormat="1" ht="21" hidden="1" customHeight="1">
      <c r="B17" s="7"/>
      <c r="C17" s="7"/>
      <c r="D17" s="7" t="str">
        <f ca="1">IF(Table_Repeating_Question_Sets[[#This Row],[Header]]="Yes","",
IF(INDIRECT(SUBSTITUTE(ADDRESS(1,COLUMN(),4),"1","")&amp;ROW()-1)="",
INDIRECT(SUBSTITUTE(ADDRESS(1,COLUMN(Table_Repeating_Question_Sets[[#This Row],[Property]]),4),"1","")&amp;ROW()-1),
INDIRECT(SUBSTITUTE(ADDRESS(1,COLUMN(),4),"1","")&amp;ROW()-1)))</f>
        <v>Repeating 4</v>
      </c>
      <c r="E17"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7" s="7" t="str">
        <f ca="1">IF(Table_Repeating_Question_Sets[[#This Row],[Header]]="Yes","",IF(INDIRECT(SUBSTITUTE(ADDRESS(1,COLUMN(),4),"1","")&amp;ROW()-1)="",
INDIRECT(SUBSTITUTE(ADDRESS(1,COLUMN(Table_Repeating_Question_Sets[[#This Row],[Property]]),4),"1","")&amp;ROW()-1),INDIRECT(SUBSTITUTE(ADDRESS(1,COLUMN(),4),"1","")&amp;ROW()-1)))</f>
        <v>Repeating 4</v>
      </c>
      <c r="G17"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7" s="7" t="str">
        <f>IF(Table_Repeating_Question_Sets[[#This Row],[Header]]="Yes","",IF(Table_Repeating_Question_Sets[[#This Row],[Property]]&lt;&gt;"",SUBSTITUTE(Table_Repeating_Question_Sets[[#This Row],[Property]]," ",""),""))</f>
        <v/>
      </c>
      <c r="I17" s="50"/>
      <c r="J17" s="50"/>
      <c r="K17" s="50"/>
      <c r="L17" s="50"/>
      <c r="M17" s="50"/>
      <c r="N17" s="50"/>
      <c r="O17" s="50"/>
      <c r="P17" s="50"/>
      <c r="Q17" s="50"/>
      <c r="R17" s="50"/>
      <c r="S17"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51">
        <f>IF(Table_Repeating_Question_Sets[[#This Row],[Header]]&lt;&gt;"Yes",COUNTA(Table_Repeating_Question_Sets[[#This Row],[Value 1]:[Value 10]]),"")</f>
        <v>0</v>
      </c>
      <c r="U17" s="7"/>
      <c r="V17" s="7"/>
      <c r="W17" s="7"/>
      <c r="X17" s="44"/>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f ca="1">IF(Table_Repeating_Question_Sets[[#This Row],[Header]]="Yes","",_xlfn.NUMBERVALUE(INDIRECT(SUBSTITUTE(ADDRESS(1,COLUMN(Table_Repeating_Question_Sets[[#This Row],[Count 1]]),4),"1","")&amp;ROW(Table_Repeating_Question_Sets[[#This Row],[Count 1]])+1))+IF(Table_Repeating_Question_Sets[[#This Row],[Value 1]]&lt;&gt;"",1,0))</f>
        <v>0</v>
      </c>
      <c r="AZ17"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7"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7" s="7">
        <f ca="1">IF(Table_Repeating_Question_Sets[[#This Row],[Header]]="Yes","",_xlfn.NUMBERVALUE(INDIRECT(SUBSTITUTE(ADDRESS(1,COLUMN(Table_Repeating_Question_Sets[[#This Row],[Count 2]]),4),"1","")&amp;ROW(Table_Repeating_Question_Sets[[#This Row],[Count 2]])+1))+IF(Table_Repeating_Question_Sets[[#This Row],[Value 2]]&lt;&gt;"",1,0))</f>
        <v>0</v>
      </c>
      <c r="BC17"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7"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7" s="7">
        <f ca="1">IF(Table_Repeating_Question_Sets[[#This Row],[Header]]="Yes","",_xlfn.NUMBERVALUE(INDIRECT(SUBSTITUTE(ADDRESS(1,COLUMN(Table_Repeating_Question_Sets[[#This Row],[Count 3]]),4),"1","")&amp;ROW(Table_Repeating_Question_Sets[[#This Row],[Count 3]])+1))+IF(Table_Repeating_Question_Sets[[#This Row],[Value 3]]&lt;&gt;"",1,0))</f>
        <v>0</v>
      </c>
      <c r="BF17"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7"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7" s="7">
        <f ca="1">IF(Table_Repeating_Question_Sets[[#This Row],[Header]]="Yes","",_xlfn.NUMBERVALUE(INDIRECT(SUBSTITUTE(ADDRESS(1,COLUMN(Table_Repeating_Question_Sets[[#This Row],[Count 4]]),4),"1","")&amp;ROW(Table_Repeating_Question_Sets[[#This Row],[Count 4]])+1))+IF(Table_Repeating_Question_Sets[[#This Row],[Value 4]]&lt;&gt;"",1,0))</f>
        <v>0</v>
      </c>
      <c r="BI17"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7"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7" s="7">
        <f ca="1">IF(Table_Repeating_Question_Sets[[#This Row],[Header]]="Yes","",_xlfn.NUMBERVALUE(INDIRECT(SUBSTITUTE(ADDRESS(1,COLUMN(Table_Repeating_Question_Sets[[#This Row],[Count 5]]),4),"1","")&amp;ROW(Table_Repeating_Question_Sets[[#This Row],[Count 5]])+1))+IF(Table_Repeating_Question_Sets[[#This Row],[Value 5]]&lt;&gt;"",1,0))</f>
        <v>0</v>
      </c>
      <c r="BL17"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7"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7" s="7">
        <f ca="1">IF(Table_Repeating_Question_Sets[[#This Row],[Header]]="Yes","",_xlfn.NUMBERVALUE(INDIRECT(SUBSTITUTE(ADDRESS(1,COLUMN(Table_Repeating_Question_Sets[[#This Row],[Count 6]]),4),"1","")&amp;ROW(Table_Repeating_Question_Sets[[#This Row],[Count 6]])+1))+IF(Table_Repeating_Question_Sets[[#This Row],[Value 6]]&lt;&gt;"",1,0))</f>
        <v>0</v>
      </c>
      <c r="BO17"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7"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7" s="7">
        <f ca="1">IF(Table_Repeating_Question_Sets[[#This Row],[Header]]="Yes","",_xlfn.NUMBERVALUE(INDIRECT(SUBSTITUTE(ADDRESS(1,COLUMN(Table_Repeating_Question_Sets[[#This Row],[Count 7]]),4),"1","")&amp;ROW(Table_Repeating_Question_Sets[[#This Row],[Count 7]])+1))+IF(Table_Repeating_Question_Sets[[#This Row],[Value 7]]&lt;&gt;"",1,0))</f>
        <v>0</v>
      </c>
      <c r="BR17"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7"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7" s="7">
        <f ca="1">IF(Table_Repeating_Question_Sets[[#This Row],[Header]]="Yes","",_xlfn.NUMBERVALUE(INDIRECT(SUBSTITUTE(ADDRESS(1,COLUMN(Table_Repeating_Question_Sets[[#This Row],[Count 8]]),4),"1","")&amp;ROW(Table_Repeating_Question_Sets[[#This Row],[Count 8]])+1))+IF(Table_Repeating_Question_Sets[[#This Row],[Value 8]]&lt;&gt;"",1,0))</f>
        <v>0</v>
      </c>
      <c r="BU17"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7"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7" s="7">
        <f ca="1">IF(Table_Repeating_Question_Sets[[#This Row],[Header]]="Yes","",_xlfn.NUMBERVALUE(INDIRECT(SUBSTITUTE(ADDRESS(1,COLUMN(Table_Repeating_Question_Sets[[#This Row],[Count 9]]),4),"1","")&amp;ROW(Table_Repeating_Question_Sets[[#This Row],[Count 9]])+1))+IF(Table_Repeating_Question_Sets[[#This Row],[Value 9]]&lt;&gt;"",1,0))</f>
        <v>0</v>
      </c>
      <c r="BX17"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7"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7" s="7">
        <f ca="1">IF(Table_Repeating_Question_Sets[[#This Row],[Header]]="Yes","",_xlfn.NUMBERVALUE(INDIRECT(SUBSTITUTE(ADDRESS(1,COLUMN(Table_Repeating_Question_Sets[[#This Row],[Count 10]]),4),"1","")&amp;ROW(Table_Repeating_Question_Sets[[#This Row],[Count 10]])+1))+IF(Table_Repeating_Question_Sets[[#This Row],[Value 10]]&lt;&gt;"",1,0))</f>
        <v>0</v>
      </c>
      <c r="CA17"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7"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7"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7"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7"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7"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7" s="7" t="str">
        <f t="array" aca="1" ref="CG1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7"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7"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7" s="7"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7" s="7" t="str">
        <f xml:space="preserve">
IF(Table_Repeating_Question_Sets[[#This Row],[Row]]="Yes","]},{""className"": ""row"",""fieldGroup"": [","")&amp;
Table_Repeating_Question_Sets[[#This Row],[Config Field]]</f>
        <v/>
      </c>
      <c r="CL17"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7"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7" s="7" t="str">
        <f>IF(AND(Table_Repeating_Question_Sets[[#This Row],[Header]]="",Table_Repeating_Question_Sets[[#This Row],[Property]]&lt;&gt;"",Table_Repeating_Question_Sets[[#This Row],[Field Type]]&lt;&gt;""),
""""&amp;Table_Repeating_Question_Sets[[#This Row],[Key]]&amp;"""","")</f>
        <v/>
      </c>
      <c r="CO17"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7" s="7" t="str">
        <f ca="1">IF(ISNUMBER(Table_Repeating_Question_Sets[[#This Row],[Config Use Row]]),INDEX(Table_Repeating_Question_Sets[Config Rollup],Table_Repeating_Question_Sets[[#This Row],[Config Use Row]]),"")</f>
        <v/>
      </c>
      <c r="CQ17" s="7" t="str">
        <f ca="1">IF(ISNUMBER(Table_Repeating_Question_Sets[[#This Row],[Config Use Row]]),INDEX(Table_Repeating_Question_Sets[Config Keys Nested Rollup],Table_Repeating_Question_Sets[[#This Row],[Config Use Row]]),"")</f>
        <v/>
      </c>
    </row>
    <row r="18" spans="2:95" ht="29.4" thickBot="1">
      <c r="B18" s="28" t="s">
        <v>331</v>
      </c>
      <c r="C18" s="3" t="s">
        <v>75</v>
      </c>
      <c r="D18" s="3" t="str">
        <f ca="1">IF(Table_Repeating_Question_Sets[[#This Row],[Header]]="Yes","",
IF(INDIRECT(SUBSTITUTE(ADDRESS(1,COLUMN(),4),"1","")&amp;ROW()-1)="",
INDIRECT(SUBSTITUTE(ADDRESS(1,COLUMN(Table_Repeating_Question_Sets[[#This Row],[Property]]),4),"1","")&amp;ROW()-1),
INDIRECT(SUBSTITUTE(ADDRESS(1,COLUMN(),4),"1","")&amp;ROW()-1)))</f>
        <v/>
      </c>
      <c r="E18"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8" s="3" t="str">
        <f ca="1">IF(Table_Repeating_Question_Sets[[#This Row],[Header]]="Yes","",IF(INDIRECT(SUBSTITUTE(ADDRESS(1,COLUMN(),4),"1","")&amp;ROW()-1)="",
INDIRECT(SUBSTITUTE(ADDRESS(1,COLUMN(Table_Repeating_Question_Sets[[#This Row],[Property]]),4),"1","")&amp;ROW()-1),INDIRECT(SUBSTITUTE(ADDRESS(1,COLUMN(),4),"1","")&amp;ROW()-1)))</f>
        <v/>
      </c>
      <c r="G18"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8" s="3" t="str">
        <f>IF(Table_Repeating_Question_Sets[[#This Row],[Header]]="Yes","",IF(Table_Repeating_Question_Sets[[#This Row],[Property]]&lt;&gt;"",SUBSTITUTE(Table_Repeating_Question_Sets[[#This Row],[Property]]," ",""),""))</f>
        <v/>
      </c>
      <c r="I18" s="33"/>
      <c r="J18" s="33"/>
      <c r="K18" s="33"/>
      <c r="L18" s="33"/>
      <c r="M18" s="33"/>
      <c r="N18" s="33"/>
      <c r="O18" s="33"/>
      <c r="P18" s="33"/>
      <c r="Q18" s="33"/>
      <c r="R18" s="33"/>
      <c r="S18" s="18"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18" t="str">
        <f>IF(Table_Repeating_Question_Sets[[#This Row],[Header]]&lt;&gt;"Yes",COUNTA(Table_Repeating_Question_Sets[[#This Row],[Value 1]:[Value 10]]),"")</f>
        <v/>
      </c>
      <c r="U18" s="3"/>
      <c r="V18" s="3"/>
      <c r="W18" s="3"/>
      <c r="X18" s="4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t="str">
        <f ca="1">IF(Table_Repeating_Question_Sets[[#This Row],[Header]]="Yes","",_xlfn.NUMBERVALUE(INDIRECT(SUBSTITUTE(ADDRESS(1,COLUMN(Table_Repeating_Question_Sets[[#This Row],[Count 1]]),4),"1","")&amp;ROW(Table_Repeating_Question_Sets[[#This Row],[Count 1]])+1))+IF(Table_Repeating_Question_Sets[[#This Row],[Value 1]]&lt;&gt;"",1,0))</f>
        <v/>
      </c>
      <c r="AZ18"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8"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8" s="3" t="str">
        <f ca="1">IF(Table_Repeating_Question_Sets[[#This Row],[Header]]="Yes","",_xlfn.NUMBERVALUE(INDIRECT(SUBSTITUTE(ADDRESS(1,COLUMN(Table_Repeating_Question_Sets[[#This Row],[Count 2]]),4),"1","")&amp;ROW(Table_Repeating_Question_Sets[[#This Row],[Count 2]])+1))+IF(Table_Repeating_Question_Sets[[#This Row],[Value 2]]&lt;&gt;"",1,0))</f>
        <v/>
      </c>
      <c r="BC18"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8"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8" s="3" t="str">
        <f ca="1">IF(Table_Repeating_Question_Sets[[#This Row],[Header]]="Yes","",_xlfn.NUMBERVALUE(INDIRECT(SUBSTITUTE(ADDRESS(1,COLUMN(Table_Repeating_Question_Sets[[#This Row],[Count 3]]),4),"1","")&amp;ROW(Table_Repeating_Question_Sets[[#This Row],[Count 3]])+1))+IF(Table_Repeating_Question_Sets[[#This Row],[Value 3]]&lt;&gt;"",1,0))</f>
        <v/>
      </c>
      <c r="BF18"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8"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8" s="3" t="str">
        <f ca="1">IF(Table_Repeating_Question_Sets[[#This Row],[Header]]="Yes","",_xlfn.NUMBERVALUE(INDIRECT(SUBSTITUTE(ADDRESS(1,COLUMN(Table_Repeating_Question_Sets[[#This Row],[Count 4]]),4),"1","")&amp;ROW(Table_Repeating_Question_Sets[[#This Row],[Count 4]])+1))+IF(Table_Repeating_Question_Sets[[#This Row],[Value 4]]&lt;&gt;"",1,0))</f>
        <v/>
      </c>
      <c r="BI18"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8"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8" s="3" t="str">
        <f ca="1">IF(Table_Repeating_Question_Sets[[#This Row],[Header]]="Yes","",_xlfn.NUMBERVALUE(INDIRECT(SUBSTITUTE(ADDRESS(1,COLUMN(Table_Repeating_Question_Sets[[#This Row],[Count 5]]),4),"1","")&amp;ROW(Table_Repeating_Question_Sets[[#This Row],[Count 5]])+1))+IF(Table_Repeating_Question_Sets[[#This Row],[Value 5]]&lt;&gt;"",1,0))</f>
        <v/>
      </c>
      <c r="BL18"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8"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8" s="3" t="str">
        <f ca="1">IF(Table_Repeating_Question_Sets[[#This Row],[Header]]="Yes","",_xlfn.NUMBERVALUE(INDIRECT(SUBSTITUTE(ADDRESS(1,COLUMN(Table_Repeating_Question_Sets[[#This Row],[Count 6]]),4),"1","")&amp;ROW(Table_Repeating_Question_Sets[[#This Row],[Count 6]])+1))+IF(Table_Repeating_Question_Sets[[#This Row],[Value 6]]&lt;&gt;"",1,0))</f>
        <v/>
      </c>
      <c r="BO18"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8"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8" s="3" t="str">
        <f ca="1">IF(Table_Repeating_Question_Sets[[#This Row],[Header]]="Yes","",_xlfn.NUMBERVALUE(INDIRECT(SUBSTITUTE(ADDRESS(1,COLUMN(Table_Repeating_Question_Sets[[#This Row],[Count 7]]),4),"1","")&amp;ROW(Table_Repeating_Question_Sets[[#This Row],[Count 7]])+1))+IF(Table_Repeating_Question_Sets[[#This Row],[Value 7]]&lt;&gt;"",1,0))</f>
        <v/>
      </c>
      <c r="BR18"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8"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8" s="3" t="str">
        <f ca="1">IF(Table_Repeating_Question_Sets[[#This Row],[Header]]="Yes","",_xlfn.NUMBERVALUE(INDIRECT(SUBSTITUTE(ADDRESS(1,COLUMN(Table_Repeating_Question_Sets[[#This Row],[Count 8]]),4),"1","")&amp;ROW(Table_Repeating_Question_Sets[[#This Row],[Count 8]])+1))+IF(Table_Repeating_Question_Sets[[#This Row],[Value 8]]&lt;&gt;"",1,0))</f>
        <v/>
      </c>
      <c r="BU18"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8"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8" s="3" t="str">
        <f ca="1">IF(Table_Repeating_Question_Sets[[#This Row],[Header]]="Yes","",_xlfn.NUMBERVALUE(INDIRECT(SUBSTITUTE(ADDRESS(1,COLUMN(Table_Repeating_Question_Sets[[#This Row],[Count 9]]),4),"1","")&amp;ROW(Table_Repeating_Question_Sets[[#This Row],[Count 9]])+1))+IF(Table_Repeating_Question_Sets[[#This Row],[Value 9]]&lt;&gt;"",1,0))</f>
        <v/>
      </c>
      <c r="BX18"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8"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8" s="3" t="str">
        <f ca="1">IF(Table_Repeating_Question_Sets[[#This Row],[Header]]="Yes","",_xlfn.NUMBERVALUE(INDIRECT(SUBSTITUTE(ADDRESS(1,COLUMN(Table_Repeating_Question_Sets[[#This Row],[Count 10]]),4),"1","")&amp;ROW(Table_Repeating_Question_Sets[[#This Row],[Count 10]])+1))+IF(Table_Repeating_Question_Sets[[#This Row],[Value 10]]&lt;&gt;"",1,0))</f>
        <v/>
      </c>
      <c r="CA18"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8"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8"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8"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8"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8"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8" s="3" t="str">
        <f t="array" aca="1" ref="CG1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8"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8"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8" s="3"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8" s="3" t="str">
        <f xml:space="preserve">
IF(Table_Repeating_Question_Sets[[#This Row],[Row]]="Yes","]},{""className"": ""row"",""fieldGroup"": [","")&amp;
Table_Repeating_Question_Sets[[#This Row],[Config Field]]</f>
        <v/>
      </c>
      <c r="CL18"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18"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8" s="28" t="str">
        <f>IF(AND(Table_Repeating_Question_Sets[[#This Row],[Header]]="",Table_Repeating_Question_Sets[[#This Row],[Property]]&lt;&gt;"",Table_Repeating_Question_Sets[[#This Row],[Field Type]]&lt;&gt;""),
""""&amp;Table_Repeating_Question_Sets[[#This Row],[Key]]&amp;"""","")</f>
        <v/>
      </c>
      <c r="CO18" s="2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18" s="3" t="str">
        <f ca="1">IF(ISNUMBER(Table_Repeating_Question_Sets[[#This Row],[Config Use Row]]),INDEX(Table_Repeating_Question_Sets[Config Rollup],Table_Repeating_Question_Sets[[#This Row],[Config Use Row]]),"")</f>
        <v/>
      </c>
      <c r="CQ18" s="28" t="str">
        <f ca="1">IF(ISNUMBER(Table_Repeating_Question_Sets[[#This Row],[Config Use Row]]),INDEX(Table_Repeating_Question_Sets[Config Keys Nested Rollup],Table_Repeating_Question_Sets[[#This Row],[Config Use Row]]),"")</f>
        <v/>
      </c>
    </row>
    <row r="19" spans="2:95" s="12" customFormat="1" ht="21" hidden="1" customHeight="1">
      <c r="B19" s="7"/>
      <c r="C19" s="7"/>
      <c r="D19" s="7" t="str">
        <f ca="1">IF(Table_Repeating_Question_Sets[[#This Row],[Header]]="Yes","",
IF(INDIRECT(SUBSTITUTE(ADDRESS(1,COLUMN(),4),"1","")&amp;ROW()-1)="",
INDIRECT(SUBSTITUTE(ADDRESS(1,COLUMN(Table_Repeating_Question_Sets[[#This Row],[Property]]),4),"1","")&amp;ROW()-1),
INDIRECT(SUBSTITUTE(ADDRESS(1,COLUMN(),4),"1","")&amp;ROW()-1)))</f>
        <v>Repeating 5</v>
      </c>
      <c r="E19"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7" t="str">
        <f ca="1">IF(Table_Repeating_Question_Sets[[#This Row],[Header]]="Yes","",IF(INDIRECT(SUBSTITUTE(ADDRESS(1,COLUMN(),4),"1","")&amp;ROW()-1)="",
INDIRECT(SUBSTITUTE(ADDRESS(1,COLUMN(Table_Repeating_Question_Sets[[#This Row],[Property]]),4),"1","")&amp;ROW()-1),INDIRECT(SUBSTITUTE(ADDRESS(1,COLUMN(),4),"1","")&amp;ROW()-1)))</f>
        <v>Repeating 5</v>
      </c>
      <c r="G19"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7" t="str">
        <f>IF(Table_Repeating_Question_Sets[[#This Row],[Header]]="Yes","",IF(Table_Repeating_Question_Sets[[#This Row],[Property]]&lt;&gt;"",SUBSTITUTE(Table_Repeating_Question_Sets[[#This Row],[Property]]," ",""),""))</f>
        <v/>
      </c>
      <c r="I19" s="50"/>
      <c r="J19" s="50"/>
      <c r="K19" s="50"/>
      <c r="L19" s="50"/>
      <c r="M19" s="50"/>
      <c r="N19" s="50"/>
      <c r="O19" s="50"/>
      <c r="P19" s="50"/>
      <c r="Q19" s="50"/>
      <c r="R19" s="50"/>
      <c r="S19" s="5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51">
        <f>IF(Table_Repeating_Question_Sets[[#This Row],[Header]]&lt;&gt;"Yes",COUNTA(Table_Repeating_Question_Sets[[#This Row],[Value 1]:[Value 10]]),"")</f>
        <v>0</v>
      </c>
      <c r="U19" s="7"/>
      <c r="V19" s="7"/>
      <c r="W19" s="7"/>
      <c r="X19" s="44"/>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f ca="1">IF(Table_Repeating_Question_Sets[[#This Row],[Header]]="Yes","",_xlfn.NUMBERVALUE(INDIRECT(SUBSTITUTE(ADDRESS(1,COLUMN(Table_Repeating_Question_Sets[[#This Row],[Count 1]]),4),"1","")&amp;ROW(Table_Repeating_Question_Sets[[#This Row],[Count 1]])+1))+IF(Table_Repeating_Question_Sets[[#This Row],[Value 1]]&lt;&gt;"",1,0))</f>
        <v>0</v>
      </c>
      <c r="AZ19"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9"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9" s="7">
        <f ca="1">IF(Table_Repeating_Question_Sets[[#This Row],[Header]]="Yes","",_xlfn.NUMBERVALUE(INDIRECT(SUBSTITUTE(ADDRESS(1,COLUMN(Table_Repeating_Question_Sets[[#This Row],[Count 2]]),4),"1","")&amp;ROW(Table_Repeating_Question_Sets[[#This Row],[Count 2]])+1))+IF(Table_Repeating_Question_Sets[[#This Row],[Value 2]]&lt;&gt;"",1,0))</f>
        <v>0</v>
      </c>
      <c r="BC19"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9"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9" s="7">
        <f ca="1">IF(Table_Repeating_Question_Sets[[#This Row],[Header]]="Yes","",_xlfn.NUMBERVALUE(INDIRECT(SUBSTITUTE(ADDRESS(1,COLUMN(Table_Repeating_Question_Sets[[#This Row],[Count 3]]),4),"1","")&amp;ROW(Table_Repeating_Question_Sets[[#This Row],[Count 3]])+1))+IF(Table_Repeating_Question_Sets[[#This Row],[Value 3]]&lt;&gt;"",1,0))</f>
        <v>0</v>
      </c>
      <c r="BF19"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9"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9" s="7">
        <f ca="1">IF(Table_Repeating_Question_Sets[[#This Row],[Header]]="Yes","",_xlfn.NUMBERVALUE(INDIRECT(SUBSTITUTE(ADDRESS(1,COLUMN(Table_Repeating_Question_Sets[[#This Row],[Count 4]]),4),"1","")&amp;ROW(Table_Repeating_Question_Sets[[#This Row],[Count 4]])+1))+IF(Table_Repeating_Question_Sets[[#This Row],[Value 4]]&lt;&gt;"",1,0))</f>
        <v>0</v>
      </c>
      <c r="BI19"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9"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9" s="7">
        <f ca="1">IF(Table_Repeating_Question_Sets[[#This Row],[Header]]="Yes","",_xlfn.NUMBERVALUE(INDIRECT(SUBSTITUTE(ADDRESS(1,COLUMN(Table_Repeating_Question_Sets[[#This Row],[Count 5]]),4),"1","")&amp;ROW(Table_Repeating_Question_Sets[[#This Row],[Count 5]])+1))+IF(Table_Repeating_Question_Sets[[#This Row],[Value 5]]&lt;&gt;"",1,0))</f>
        <v>0</v>
      </c>
      <c r="BL19"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9"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9" s="7">
        <f ca="1">IF(Table_Repeating_Question_Sets[[#This Row],[Header]]="Yes","",_xlfn.NUMBERVALUE(INDIRECT(SUBSTITUTE(ADDRESS(1,COLUMN(Table_Repeating_Question_Sets[[#This Row],[Count 6]]),4),"1","")&amp;ROW(Table_Repeating_Question_Sets[[#This Row],[Count 6]])+1))+IF(Table_Repeating_Question_Sets[[#This Row],[Value 6]]&lt;&gt;"",1,0))</f>
        <v>0</v>
      </c>
      <c r="BO19"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9"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9" s="7">
        <f ca="1">IF(Table_Repeating_Question_Sets[[#This Row],[Header]]="Yes","",_xlfn.NUMBERVALUE(INDIRECT(SUBSTITUTE(ADDRESS(1,COLUMN(Table_Repeating_Question_Sets[[#This Row],[Count 7]]),4),"1","")&amp;ROW(Table_Repeating_Question_Sets[[#This Row],[Count 7]])+1))+IF(Table_Repeating_Question_Sets[[#This Row],[Value 7]]&lt;&gt;"",1,0))</f>
        <v>0</v>
      </c>
      <c r="BR19"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9"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9" s="7">
        <f ca="1">IF(Table_Repeating_Question_Sets[[#This Row],[Header]]="Yes","",_xlfn.NUMBERVALUE(INDIRECT(SUBSTITUTE(ADDRESS(1,COLUMN(Table_Repeating_Question_Sets[[#This Row],[Count 8]]),4),"1","")&amp;ROW(Table_Repeating_Question_Sets[[#This Row],[Count 8]])+1))+IF(Table_Repeating_Question_Sets[[#This Row],[Value 8]]&lt;&gt;"",1,0))</f>
        <v>0</v>
      </c>
      <c r="BU19"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9"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9" s="7">
        <f ca="1">IF(Table_Repeating_Question_Sets[[#This Row],[Header]]="Yes","",_xlfn.NUMBERVALUE(INDIRECT(SUBSTITUTE(ADDRESS(1,COLUMN(Table_Repeating_Question_Sets[[#This Row],[Count 9]]),4),"1","")&amp;ROW(Table_Repeating_Question_Sets[[#This Row],[Count 9]])+1))+IF(Table_Repeating_Question_Sets[[#This Row],[Value 9]]&lt;&gt;"",1,0))</f>
        <v>0</v>
      </c>
      <c r="BX19"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9"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9" s="7">
        <f ca="1">IF(Table_Repeating_Question_Sets[[#This Row],[Header]]="Yes","",_xlfn.NUMBERVALUE(INDIRECT(SUBSTITUTE(ADDRESS(1,COLUMN(Table_Repeating_Question_Sets[[#This Row],[Count 10]]),4),"1","")&amp;ROW(Table_Repeating_Question_Sets[[#This Row],[Count 10]])+1))+IF(Table_Repeating_Question_Sets[[#This Row],[Value 10]]&lt;&gt;"",1,0))</f>
        <v>0</v>
      </c>
      <c r="CA19"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9"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9"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9"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9"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9"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9" s="7" t="str">
        <f t="array" aca="1" ref="CG1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9"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9"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9" s="7"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9" s="7" t="str">
        <f xml:space="preserve">
IF(Table_Repeating_Question_Sets[[#This Row],[Row]]="Yes","]},{""className"": ""row"",""fieldGroup"": [","")&amp;
Table_Repeating_Question_Sets[[#This Row],[Config Field]]</f>
        <v/>
      </c>
      <c r="CL19"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9"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9" s="7" t="str">
        <f>IF(AND(Table_Repeating_Question_Sets[[#This Row],[Header]]="",Table_Repeating_Question_Sets[[#This Row],[Property]]&lt;&gt;"",Table_Repeating_Question_Sets[[#This Row],[Field Type]]&lt;&gt;""),
""""&amp;Table_Repeating_Question_Sets[[#This Row],[Key]]&amp;"""","")</f>
        <v/>
      </c>
      <c r="CO19"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9" s="7" t="str">
        <f ca="1">IF(ISNUMBER(Table_Repeating_Question_Sets[[#This Row],[Config Use Row]]),INDEX(Table_Repeating_Question_Sets[Config Rollup],Table_Repeating_Question_Sets[[#This Row],[Config Use Row]]),"")</f>
        <v/>
      </c>
      <c r="CQ19" s="7" t="str">
        <f ca="1">IF(ISNUMBER(Table_Repeating_Question_Sets[[#This Row],[Config Use Row]]),INDEX(Table_Repeating_Question_Sets[Config Keys Nested Rollup],Table_Repeating_Question_Sets[[#This Row],[Config Use Row]]),"")</f>
        <v/>
      </c>
    </row>
  </sheetData>
  <sheetProtection insertRows="0" deleteRows="0"/>
  <dataValidations count="3">
    <dataValidation type="list" allowBlank="1" showInputMessage="1" showErrorMessage="1" sqref="U5:U19" xr:uid="{00000000-0002-0000-0100-000000000000}">
      <formula1>Select_Repeating_Data_Type</formula1>
    </dataValidation>
    <dataValidation type="list" allowBlank="1" showInputMessage="1" showErrorMessage="1" sqref="X5:X19" xr:uid="{00000000-0002-0000-0100-000001000000}">
      <formula1>Select_Yes_No</formula1>
    </dataValidation>
    <dataValidation type="list" allowBlank="1" showInputMessage="1" showErrorMessage="1" sqref="V1:V1048576" xr:uid="{00000000-0002-0000-0100-000002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82"/>
  <sheetViews>
    <sheetView topLeftCell="A18" workbookViewId="0">
      <selection activeCell="D25" sqref="D25"/>
    </sheetView>
  </sheetViews>
  <sheetFormatPr defaultColWidth="9.109375" defaultRowHeight="14.4"/>
  <cols>
    <col min="1" max="1" width="9.109375" style="2"/>
    <col min="2" max="2" width="34.44140625" style="2" customWidth="1"/>
    <col min="3" max="3" width="22.109375" style="2" hidden="1" customWidth="1"/>
    <col min="4" max="4" width="29.109375" style="2" customWidth="1"/>
    <col min="5" max="5" width="25.88671875" style="2" customWidth="1"/>
    <col min="6" max="6" width="114.33203125" style="2" customWidth="1"/>
    <col min="7" max="7" width="47.109375" style="2" hidden="1" customWidth="1"/>
    <col min="8" max="9" width="37" style="2" hidden="1" customWidth="1"/>
    <col min="10" max="16384" width="9.109375" style="2"/>
  </cols>
  <sheetData>
    <row r="3" spans="2:9" ht="46.8" thickBot="1">
      <c r="B3" s="11" t="s">
        <v>332</v>
      </c>
      <c r="C3" s="11"/>
      <c r="D3" s="11"/>
      <c r="E3" s="11"/>
      <c r="F3" s="11"/>
      <c r="G3" s="11"/>
      <c r="H3" s="11"/>
      <c r="I3" s="11"/>
    </row>
    <row r="5" spans="2:9">
      <c r="B5" t="s">
        <v>6</v>
      </c>
      <c r="C5" t="s">
        <v>2</v>
      </c>
      <c r="D5" t="s">
        <v>333</v>
      </c>
      <c r="E5" t="s">
        <v>32</v>
      </c>
      <c r="F5" t="s">
        <v>21</v>
      </c>
      <c r="G5" s="1" t="s">
        <v>334</v>
      </c>
      <c r="H5" t="s">
        <v>335</v>
      </c>
      <c r="I5" t="s">
        <v>336</v>
      </c>
    </row>
    <row r="6" spans="2:9" ht="29.4" thickBot="1">
      <c r="B6" s="47" t="s">
        <v>209</v>
      </c>
      <c r="C6" s="3" t="s">
        <v>75</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2" customFormat="1" ht="21" hidden="1" customHeight="1">
      <c r="B7" s="44"/>
      <c r="C7" s="7"/>
      <c r="D7" s="7"/>
      <c r="E7" s="7"/>
      <c r="F7" s="7"/>
      <c r="G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2" customFormat="1" ht="21" customHeight="1">
      <c r="B8" s="44" t="s">
        <v>337</v>
      </c>
      <c r="C8" s="9"/>
      <c r="D8" s="7"/>
      <c r="E8" s="7"/>
      <c r="F8" s="7"/>
      <c r="G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9" spans="2:9" s="12" customFormat="1" ht="21" customHeight="1">
      <c r="B9" s="44" t="s">
        <v>338</v>
      </c>
      <c r="C9" s="9"/>
      <c r="D9" s="7"/>
      <c r="E9" s="7"/>
      <c r="F9" s="7"/>
      <c r="G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0" spans="2:9" s="12" customFormat="1" ht="21" customHeight="1">
      <c r="B10" s="44" t="s">
        <v>339</v>
      </c>
      <c r="C10" s="9"/>
      <c r="D10" s="7"/>
      <c r="E10" s="7"/>
      <c r="F10" s="7"/>
      <c r="G1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1" spans="2:9" s="12" customFormat="1" ht="21" customHeight="1">
      <c r="B11" s="44" t="s">
        <v>340</v>
      </c>
      <c r="C11" s="9"/>
      <c r="D11" s="7"/>
      <c r="E11" s="7"/>
      <c r="F11" s="7"/>
      <c r="G1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2" spans="2:9" s="12" customFormat="1" ht="21" customHeight="1">
      <c r="B12" s="44" t="s">
        <v>341</v>
      </c>
      <c r="C12" s="9"/>
      <c r="D12" s="7"/>
      <c r="E12" s="7"/>
      <c r="F12" s="8"/>
      <c r="G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3" spans="2:9" s="12" customFormat="1" ht="21" customHeight="1">
      <c r="B13" s="44" t="s">
        <v>342</v>
      </c>
      <c r="C13" s="9"/>
      <c r="D13" s="7"/>
      <c r="E13" s="7"/>
      <c r="F13" s="7"/>
      <c r="G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14" spans="2:9" s="12" customFormat="1" ht="21" customHeight="1">
      <c r="B14" s="44" t="s">
        <v>343</v>
      </c>
      <c r="C14" s="9"/>
      <c r="D14" s="7"/>
      <c r="E14" s="7"/>
      <c r="F14" s="7"/>
      <c r="G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1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1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15" spans="2:9" s="12" customFormat="1" ht="21" customHeight="1">
      <c r="B15" s="44" t="s">
        <v>344</v>
      </c>
      <c r="C15" s="9"/>
      <c r="D15" s="7"/>
      <c r="E15" s="7"/>
      <c r="F15" s="7"/>
      <c r="G1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1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1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16" spans="2:9" ht="29.4" thickBot="1">
      <c r="B16" s="47" t="s">
        <v>225</v>
      </c>
      <c r="C16" s="3" t="s">
        <v>75</v>
      </c>
      <c r="D16" s="3"/>
      <c r="E16" s="3"/>
      <c r="F16" s="3"/>
      <c r="G1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7" spans="2:9" s="12" customFormat="1" ht="21" hidden="1" customHeight="1">
      <c r="B17" s="44"/>
      <c r="C17" s="7"/>
      <c r="D17" s="7"/>
      <c r="E17" s="7"/>
      <c r="F17" s="7"/>
      <c r="G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8" spans="2:9" s="12" customFormat="1" ht="21" customHeight="1">
      <c r="B18" s="7" t="s">
        <v>75</v>
      </c>
      <c r="C18" s="7"/>
      <c r="D18" s="7"/>
      <c r="E18" s="8" t="s">
        <v>345</v>
      </c>
      <c r="F18" s="7"/>
      <c r="G1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1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1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19" spans="2:9" s="12" customFormat="1" ht="21" customHeight="1">
      <c r="B19" s="7" t="s">
        <v>227</v>
      </c>
      <c r="C19" s="7"/>
      <c r="D19" s="7"/>
      <c r="E19" s="8" t="s">
        <v>346</v>
      </c>
      <c r="F19" s="7"/>
      <c r="G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1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20" spans="2:9" ht="29.4" thickBot="1">
      <c r="B20" s="47" t="s">
        <v>122</v>
      </c>
      <c r="C20" s="3" t="s">
        <v>75</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2" customFormat="1" ht="21" hidden="1" customHeight="1">
      <c r="B21" s="44"/>
      <c r="C21" s="7"/>
      <c r="D21" s="7"/>
      <c r="E21" s="7"/>
      <c r="F21" s="7"/>
      <c r="G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s="12" customFormat="1" ht="21" customHeight="1">
      <c r="B22" s="1" t="s">
        <v>347</v>
      </c>
      <c r="C22" s="7"/>
      <c r="D22" s="7"/>
      <c r="E22" s="8"/>
      <c r="F22" s="7"/>
      <c r="G2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{"value":"Gift","key":"Gift"}</v>
      </c>
      <c r="H2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{"value":"Gift","key":"Gift"}</v>
      </c>
      <c r="I2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{"label":"Gift","value":"Gift"}</v>
      </c>
    </row>
    <row r="23" spans="2:9" s="12" customFormat="1" ht="21" customHeight="1">
      <c r="B23" s="1" t="s">
        <v>348</v>
      </c>
      <c r="C23" s="7"/>
      <c r="D23" s="7"/>
      <c r="E23" s="7"/>
      <c r="F23" s="7"/>
      <c r="G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{"value":"Sale of property","key":"Sale of property"}</v>
      </c>
      <c r="H2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{"value":"Sale of property","key":"Sale of property"}</v>
      </c>
      <c r="I2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{"label":"Sale of property","value":"Sale of property"}</v>
      </c>
    </row>
    <row r="24" spans="2:9" s="12" customFormat="1" ht="21" customHeight="1">
      <c r="B24" s="1" t="s">
        <v>349</v>
      </c>
      <c r="C24" s="7"/>
      <c r="D24" s="7"/>
      <c r="E24" s="7"/>
      <c r="F24" s="7"/>
      <c r="G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{"value":"Court Order","key":"Court Order"}</v>
      </c>
      <c r="H2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{"value":"Court Order","key":"Court Order"}</v>
      </c>
      <c r="I2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{"label":"Court Order","value":"Court Order"}</v>
      </c>
    </row>
    <row r="25" spans="2:9" s="12" customFormat="1" ht="21" customHeight="1">
      <c r="B25" s="1" t="s">
        <v>350</v>
      </c>
      <c r="C25" s="7"/>
      <c r="D25" s="7"/>
      <c r="E25" s="7"/>
      <c r="F25" s="7"/>
      <c r="G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{"value":"Other","key":"Other"}</v>
      </c>
      <c r="H2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{"value":"Other","key":"Other"}</v>
      </c>
      <c r="I2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{"label":"Other","value":"Other"}</v>
      </c>
    </row>
    <row r="26" spans="2:9" ht="29.4" thickBot="1">
      <c r="B26" s="47" t="s">
        <v>87</v>
      </c>
      <c r="C26" s="3" t="s">
        <v>75</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2" customFormat="1" ht="21" hidden="1" customHeight="1">
      <c r="B27" s="44"/>
      <c r="C27" s="7"/>
      <c r="D27" s="7"/>
      <c r="E27" s="7"/>
      <c r="F27" s="7"/>
      <c r="G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2" customFormat="1" ht="21" customHeight="1">
      <c r="B28" s="44" t="s">
        <v>351</v>
      </c>
      <c r="C28" s="7"/>
      <c r="D28" s="7"/>
      <c r="E28" s="8" t="s">
        <v>352</v>
      </c>
      <c r="F28" s="7"/>
      <c r="G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{"value":"My Client","key":"My Client","icon":"fa fa-users fa-lg"}</v>
      </c>
      <c r="H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{"value":"My Client","key":"My Client"}</v>
      </c>
      <c r="I2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{"label":"My Client","value":"My Client"}</v>
      </c>
    </row>
    <row r="29" spans="2:9" s="12" customFormat="1" ht="21" customHeight="1">
      <c r="B29" s="44" t="s">
        <v>353</v>
      </c>
      <c r="C29" s="7"/>
      <c r="D29" s="7"/>
      <c r="E29" s="8" t="s">
        <v>354</v>
      </c>
      <c r="F29" s="7"/>
      <c r="G2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{"value":"Myself","key":"Myself","icon":"fa fa-user fa-lg"}</v>
      </c>
      <c r="H2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{"value":"Myself","key":"Myself"}</v>
      </c>
      <c r="I2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{"label":"Myself","value":"Myself"}</v>
      </c>
    </row>
    <row r="30" spans="2:9" ht="29.4" thickBot="1">
      <c r="B30" s="47" t="s">
        <v>355</v>
      </c>
      <c r="C30" s="3" t="s">
        <v>75</v>
      </c>
      <c r="D30" s="3"/>
      <c r="E30" s="3"/>
      <c r="F30" s="3"/>
      <c r="G3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1" spans="2:9" s="12" customFormat="1" ht="21" hidden="1" customHeight="1">
      <c r="B31" s="44"/>
      <c r="C31" s="7"/>
      <c r="D31" s="7"/>
      <c r="E31" s="7"/>
      <c r="F31" s="7"/>
      <c r="G3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2" spans="2:9" s="12" customFormat="1" ht="21" customHeight="1">
      <c r="B32" s="44"/>
      <c r="C32" s="7"/>
      <c r="D32" s="7"/>
      <c r="E32" s="7"/>
      <c r="F32" s="7"/>
      <c r="G3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2"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3" spans="2:9" s="12" customFormat="1" ht="21" customHeight="1">
      <c r="B33" s="44"/>
      <c r="C33" s="7"/>
      <c r="D33" s="7"/>
      <c r="E33" s="7"/>
      <c r="F33" s="7"/>
      <c r="G3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4" spans="2:9" s="12" customFormat="1" ht="21" customHeight="1">
      <c r="B34" s="44"/>
      <c r="C34" s="7"/>
      <c r="D34" s="7"/>
      <c r="E34" s="7"/>
      <c r="F34" s="7"/>
      <c r="G3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5" spans="2:9" s="12" customFormat="1" ht="21" customHeight="1">
      <c r="B35" s="44"/>
      <c r="C35" s="7"/>
      <c r="D35" s="7"/>
      <c r="E35" s="7"/>
      <c r="F35" s="7"/>
      <c r="G3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6" spans="2:9" s="12" customFormat="1" ht="21" customHeight="1">
      <c r="B36" s="44"/>
      <c r="C36" s="7"/>
      <c r="D36" s="7"/>
      <c r="E36" s="7"/>
      <c r="F36" s="7"/>
      <c r="G3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2" customFormat="1" ht="21" customHeight="1">
      <c r="B37" s="44"/>
      <c r="C37" s="7"/>
      <c r="D37" s="7"/>
      <c r="E37" s="7"/>
      <c r="F37" s="7"/>
      <c r="G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2" customFormat="1" ht="21" customHeight="1">
      <c r="B38" s="44"/>
      <c r="C38" s="7"/>
      <c r="D38" s="7"/>
      <c r="E38" s="7"/>
      <c r="F38" s="7"/>
      <c r="G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8"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9" spans="2:9" s="12" customFormat="1" ht="21" customHeight="1">
      <c r="B39" s="44"/>
      <c r="C39" s="7"/>
      <c r="D39" s="7"/>
      <c r="E39" s="7"/>
      <c r="F39" s="7"/>
      <c r="G3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0" spans="2:9" ht="29.4" thickBot="1">
      <c r="B40" s="47" t="s">
        <v>355</v>
      </c>
      <c r="C40" s="3" t="s">
        <v>75</v>
      </c>
      <c r="D40" s="3"/>
      <c r="E40" s="3"/>
      <c r="F40" s="3"/>
      <c r="G4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1" spans="2:9" s="12" customFormat="1" ht="21" hidden="1" customHeight="1">
      <c r="B41" s="44"/>
      <c r="C41" s="38"/>
      <c r="D41" s="7"/>
      <c r="E41" s="7"/>
      <c r="F41" s="7"/>
      <c r="G4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2" spans="2:9" ht="29.4" thickBot="1">
      <c r="B42" s="47" t="s">
        <v>356</v>
      </c>
      <c r="C42" s="3" t="s">
        <v>75</v>
      </c>
      <c r="D42" s="3"/>
      <c r="E42" s="3"/>
      <c r="F42" s="3"/>
      <c r="G4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3" spans="2:9" s="12" customFormat="1" ht="21" hidden="1" customHeight="1">
      <c r="B43" s="44"/>
      <c r="C43" s="38"/>
      <c r="D43" s="7"/>
      <c r="E43" s="7"/>
      <c r="F43" s="7"/>
      <c r="G4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4" spans="2:9" ht="29.4" thickBot="1">
      <c r="B44" s="47" t="s">
        <v>357</v>
      </c>
      <c r="C44" s="3" t="s">
        <v>75</v>
      </c>
      <c r="D44" s="3"/>
      <c r="E44" s="3"/>
      <c r="F44" s="3"/>
      <c r="G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5" spans="2:9" s="12" customFormat="1" ht="21" hidden="1" customHeight="1">
      <c r="B45" s="44"/>
      <c r="C45" s="38"/>
      <c r="D45" s="7"/>
      <c r="E45" s="7"/>
      <c r="F45" s="7"/>
      <c r="G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6" spans="2:9" ht="29.4" thickBot="1">
      <c r="B46" s="47" t="s">
        <v>358</v>
      </c>
      <c r="C46" s="3" t="s">
        <v>75</v>
      </c>
      <c r="D46" s="3"/>
      <c r="E46" s="3"/>
      <c r="F46" s="3"/>
      <c r="G4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7" spans="2:9" s="12" customFormat="1" ht="21" hidden="1" customHeight="1">
      <c r="B47" s="44"/>
      <c r="C47" s="38"/>
      <c r="D47" s="7"/>
      <c r="E47" s="7"/>
      <c r="F47" s="7"/>
      <c r="G4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8" spans="2:9" ht="29.4" thickBot="1">
      <c r="B48" s="47" t="s">
        <v>359</v>
      </c>
      <c r="C48" s="3" t="s">
        <v>75</v>
      </c>
      <c r="D48" s="3"/>
      <c r="E48" s="3"/>
      <c r="F48" s="3"/>
      <c r="G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9" spans="2:9" s="12" customFormat="1" ht="21" hidden="1" customHeight="1">
      <c r="B49" s="44"/>
      <c r="C49" s="38"/>
      <c r="D49" s="7"/>
      <c r="E49" s="7"/>
      <c r="F49" s="7"/>
      <c r="G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ht="29.4" thickBot="1">
      <c r="B50" s="47" t="s">
        <v>360</v>
      </c>
      <c r="C50" s="3" t="s">
        <v>75</v>
      </c>
      <c r="D50" s="3"/>
      <c r="E50" s="3"/>
      <c r="F50" s="3"/>
      <c r="G5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2" customFormat="1" ht="21" hidden="1" customHeight="1">
      <c r="B51" s="44"/>
      <c r="C51" s="38"/>
      <c r="D51" s="7"/>
      <c r="E51" s="7"/>
      <c r="F51" s="7"/>
      <c r="G5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ht="29.4" thickBot="1">
      <c r="B52" s="47" t="s">
        <v>361</v>
      </c>
      <c r="C52" s="3" t="s">
        <v>75</v>
      </c>
      <c r="D52" s="3"/>
      <c r="E52" s="3"/>
      <c r="F52" s="3"/>
      <c r="G5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2" customFormat="1" ht="21" hidden="1" customHeight="1">
      <c r="B53" s="44"/>
      <c r="C53" s="38"/>
      <c r="D53" s="7"/>
      <c r="E53" s="7"/>
      <c r="F53" s="7"/>
      <c r="G5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ht="29.4" thickBot="1">
      <c r="B54" s="47" t="s">
        <v>362</v>
      </c>
      <c r="C54" s="3" t="s">
        <v>75</v>
      </c>
      <c r="D54" s="3"/>
      <c r="E54" s="3"/>
      <c r="F54" s="3"/>
      <c r="G5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2" customFormat="1" ht="21" hidden="1" customHeight="1">
      <c r="B55" s="44"/>
      <c r="C55" s="38"/>
      <c r="D55" s="7"/>
      <c r="E55" s="7"/>
      <c r="F55" s="7"/>
      <c r="G5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ht="29.4" thickBot="1">
      <c r="B56" s="47" t="s">
        <v>363</v>
      </c>
      <c r="C56" s="3" t="s">
        <v>75</v>
      </c>
      <c r="D56" s="3"/>
      <c r="E56" s="3"/>
      <c r="F56" s="3"/>
      <c r="G5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s="12" customFormat="1" ht="21" hidden="1" customHeight="1">
      <c r="B57" s="44"/>
      <c r="C57" s="38"/>
      <c r="D57" s="7"/>
      <c r="E57" s="7"/>
      <c r="F57" s="7"/>
      <c r="G5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ht="29.4" thickBot="1">
      <c r="B58" s="47" t="s">
        <v>364</v>
      </c>
      <c r="C58" s="3" t="s">
        <v>75</v>
      </c>
      <c r="D58" s="3"/>
      <c r="E58" s="3"/>
      <c r="F58" s="3"/>
      <c r="G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2" customFormat="1" ht="21" hidden="1" customHeight="1">
      <c r="B59" s="44"/>
      <c r="C59" s="38"/>
      <c r="D59" s="7"/>
      <c r="E59" s="7"/>
      <c r="F59" s="7"/>
      <c r="G5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0" spans="2:9" ht="29.4" thickBot="1">
      <c r="B60" s="47" t="s">
        <v>365</v>
      </c>
      <c r="C60" s="3" t="s">
        <v>75</v>
      </c>
      <c r="D60" s="3"/>
      <c r="E60" s="3"/>
      <c r="F60" s="3"/>
      <c r="G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1" spans="2:9" s="12" customFormat="1" ht="21" hidden="1" customHeight="1">
      <c r="B61" s="44"/>
      <c r="C61" s="38"/>
      <c r="D61" s="7"/>
      <c r="E61" s="7"/>
      <c r="F61" s="7"/>
      <c r="G6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ht="29.4" thickBot="1">
      <c r="B62" s="47" t="s">
        <v>366</v>
      </c>
      <c r="C62" s="3" t="s">
        <v>75</v>
      </c>
      <c r="D62" s="3"/>
      <c r="E62" s="3"/>
      <c r="F62" s="3"/>
      <c r="G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2" customFormat="1" ht="21" hidden="1" customHeight="1">
      <c r="B63" s="44"/>
      <c r="C63" s="38"/>
      <c r="D63" s="7"/>
      <c r="E63" s="7"/>
      <c r="F63" s="7"/>
      <c r="G6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ht="29.4" thickBot="1">
      <c r="B64" s="47" t="s">
        <v>367</v>
      </c>
      <c r="C64" s="3" t="s">
        <v>75</v>
      </c>
      <c r="D64" s="3"/>
      <c r="E64" s="3"/>
      <c r="F64" s="3"/>
      <c r="G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s="12" customFormat="1" ht="21" hidden="1" customHeight="1">
      <c r="B65" s="44"/>
      <c r="C65" s="38"/>
      <c r="D65" s="7"/>
      <c r="E65" s="7"/>
      <c r="F65" s="7"/>
      <c r="G6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ht="29.4" thickBot="1">
      <c r="B66" s="47" t="s">
        <v>368</v>
      </c>
      <c r="C66" s="3" t="s">
        <v>75</v>
      </c>
      <c r="D66" s="3"/>
      <c r="E66" s="3"/>
      <c r="F66" s="3"/>
      <c r="G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2" customFormat="1" ht="21" hidden="1" customHeight="1">
      <c r="B67" s="44"/>
      <c r="C67" s="38"/>
      <c r="D67" s="7"/>
      <c r="E67" s="7"/>
      <c r="F67" s="7"/>
      <c r="G6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ht="29.4" thickBot="1">
      <c r="B68" s="47" t="s">
        <v>369</v>
      </c>
      <c r="C68" s="3" t="s">
        <v>75</v>
      </c>
      <c r="D68" s="3"/>
      <c r="E68" s="3"/>
      <c r="F68" s="3"/>
      <c r="G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2" customFormat="1" ht="21" hidden="1" customHeight="1">
      <c r="B69" s="44"/>
      <c r="C69" s="38"/>
      <c r="D69" s="7"/>
      <c r="E69" s="7"/>
      <c r="F69" s="7"/>
      <c r="G6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4" thickBot="1">
      <c r="B70" s="47" t="s">
        <v>370</v>
      </c>
      <c r="C70" s="3" t="s">
        <v>75</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2" customFormat="1" ht="21" customHeight="1">
      <c r="B71" s="44"/>
      <c r="C71" s="38"/>
      <c r="D71" s="7"/>
      <c r="E71" s="7"/>
      <c r="F71" s="7"/>
      <c r="G7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s="12" customFormat="1" ht="29.4" thickBot="1">
      <c r="B72" s="47" t="s">
        <v>239</v>
      </c>
      <c r="C72" s="28" t="s">
        <v>75</v>
      </c>
      <c r="D72" s="28"/>
      <c r="E72" s="28"/>
      <c r="F72" s="28"/>
      <c r="G72"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2" customFormat="1" ht="21" customHeight="1">
      <c r="B73" s="44"/>
      <c r="C73" s="38"/>
      <c r="D73" s="7"/>
      <c r="E73" s="7"/>
      <c r="F73" s="7"/>
      <c r="G7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s="12" customFormat="1" ht="21" customHeight="1">
      <c r="B74" s="44" t="s">
        <v>371</v>
      </c>
      <c r="C74" s="38"/>
      <c r="D74" s="7"/>
      <c r="E74" s="7"/>
      <c r="F74" s="7" t="str">
        <f>IF(Payment_Option_Annual&lt;&gt;"","false","true")</f>
        <v>false</v>
      </c>
      <c r="G7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{"value":"Yearly","key":"Yearly","hideCondition":"false"}</v>
      </c>
      <c r="H74"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{"value":"Yearly","key":"Yearly","hideCondition":"false"}</v>
      </c>
      <c r="I7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{"label":"Yearly","value":"Yearly","hideCondition":"false"}</v>
      </c>
    </row>
    <row r="75" spans="2:9" s="12" customFormat="1" ht="21" customHeight="1">
      <c r="B75" s="44" t="s">
        <v>372</v>
      </c>
      <c r="C75" s="38"/>
      <c r="D75" s="7"/>
      <c r="E75" s="7"/>
      <c r="F75" s="7" t="str">
        <f>IF(Payment_Option_Monthly&lt;&gt;"","false","true")</f>
        <v>false</v>
      </c>
      <c r="G7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75"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7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76" spans="2:9" s="12" customFormat="1" ht="21" customHeight="1">
      <c r="B76" s="44" t="s">
        <v>373</v>
      </c>
      <c r="C76" s="38"/>
      <c r="D76" s="7"/>
      <c r="E76" s="7"/>
      <c r="F76" s="7" t="str">
        <f>IF(Payment_Option_Fortnightly&lt;&gt;"","false","true")</f>
        <v>true</v>
      </c>
      <c r="G7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76"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7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77" spans="2:9" s="12" customFormat="1" ht="21" customHeight="1">
      <c r="B77" s="44" t="s">
        <v>374</v>
      </c>
      <c r="C77" s="38"/>
      <c r="D77" s="7"/>
      <c r="E77" s="7"/>
      <c r="F77" s="7" t="str">
        <f>IF(Payment_Option_Weekly&lt;&gt;"","false","true")</f>
        <v>true</v>
      </c>
      <c r="G7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77"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7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78" spans="2:9" s="12" customFormat="1" ht="29.4" thickBot="1">
      <c r="B78" s="47" t="s">
        <v>242</v>
      </c>
      <c r="C78" s="28" t="s">
        <v>75</v>
      </c>
      <c r="D78" s="28"/>
      <c r="E78" s="28"/>
      <c r="F78" s="28"/>
      <c r="G78"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2" customFormat="1" ht="21" customHeight="1">
      <c r="B79" s="44"/>
      <c r="C79" s="38"/>
      <c r="D79" s="7"/>
      <c r="E79" s="7"/>
      <c r="F79" s="7"/>
      <c r="G7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3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s="12" customFormat="1" ht="21" customHeight="1">
      <c r="B80" s="44" t="s">
        <v>375</v>
      </c>
      <c r="C80" s="38"/>
      <c r="D80" s="7"/>
      <c r="E80" s="7"/>
      <c r="F80"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8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{"value":"Pay now with credit card","key":"Pay now with credit card","hideCondition":"paymentOption == 'Fortnightly' || paymentOption == 'Weekly'"}</v>
      </c>
      <c r="H80"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{"value":"Pay now with credit card","key":"Pay now with credit card","hideCondition":"paymentOption == 'Fortnightly' || paymentOption == 'Weekly'"}</v>
      </c>
      <c r="I80"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{"label":"Pay now with credit card","value":"Pay now with credit card","hideCondition":"paymentOption == 'Fortnightly' || paymentOption == 'Weekly'"}</v>
      </c>
    </row>
    <row r="81" spans="2:9" s="12" customFormat="1" ht="21" customHeight="1">
      <c r="B81" s="44" t="s">
        <v>376</v>
      </c>
      <c r="C81" s="38"/>
      <c r="D81" s="7"/>
      <c r="E81" s="7"/>
      <c r="F81"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81"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{"value":"Send me an invoice","key":"Send me an invoice","hideCondition":"paymentOption == 'Fortnightly' || paymentOption == 'Weekly'"}</v>
      </c>
      <c r="H81" s="38"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{"value":"Send me an invoice","key":"Send me an invoice","hideCondition":"paymentOption == 'Fortnightly' || paymentOption == 'Weekly'"}</v>
      </c>
      <c r="I81"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{"label":"Send me an invoice","value":"Send me an invoice","hideCondition":"paymentOption == 'Fortnightly' || paymentOption == 'Weekly'"}</v>
      </c>
    </row>
    <row r="82" spans="2:9" s="12" customFormat="1" ht="29.4" thickBot="1">
      <c r="B82" s="28" t="s">
        <v>377</v>
      </c>
      <c r="C82" s="28" t="s">
        <v>75</v>
      </c>
      <c r="D82" s="28"/>
      <c r="E82" s="28"/>
      <c r="F82" s="28"/>
      <c r="G82"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2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2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P30" sqref="P30:P31"/>
    </sheetView>
  </sheetViews>
  <sheetFormatPr defaultColWidth="9.109375" defaultRowHeight="21" customHeight="1"/>
  <cols>
    <col min="1" max="1" width="9.109375" style="2" customWidth="1"/>
    <col min="2" max="2" width="57.109375" style="2" customWidth="1"/>
    <col min="3" max="3" width="13.88671875" style="2" hidden="1" customWidth="1"/>
    <col min="4" max="4" width="24" style="2" hidden="1" customWidth="1"/>
    <col min="5" max="6" width="34" style="2" hidden="1" customWidth="1"/>
    <col min="7" max="7" width="30.44140625" style="2" hidden="1" customWidth="1"/>
    <col min="8" max="10" width="69.6640625" style="2" hidden="1" customWidth="1"/>
    <col min="11" max="13" width="31.33203125" style="2" hidden="1" customWidth="1"/>
    <col min="14" max="14" width="33.44140625" style="2" hidden="1" customWidth="1"/>
    <col min="15" max="15" width="28.44140625" style="2" customWidth="1"/>
    <col min="16" max="16" width="250.6640625" style="2" customWidth="1"/>
    <col min="17" max="21" width="9.109375" style="2"/>
    <col min="22" max="22" width="20.6640625" style="2" customWidth="1"/>
    <col min="23" max="16384" width="9.109375" style="2"/>
  </cols>
  <sheetData>
    <row r="2" spans="2:16" ht="46.8" thickBot="1">
      <c r="B2" s="11" t="s">
        <v>378</v>
      </c>
      <c r="C2" s="11"/>
      <c r="D2" s="11"/>
      <c r="E2" s="11"/>
      <c r="F2" s="11"/>
      <c r="G2" s="11"/>
      <c r="H2" s="11"/>
      <c r="I2" s="11"/>
      <c r="J2" s="11"/>
      <c r="K2" s="11"/>
      <c r="L2" s="11"/>
      <c r="M2" s="11"/>
      <c r="N2" s="11"/>
      <c r="O2" s="11"/>
      <c r="P2" s="11"/>
    </row>
    <row r="4" spans="2:16" ht="14.4">
      <c r="B4" t="s">
        <v>1</v>
      </c>
      <c r="C4" t="s">
        <v>2</v>
      </c>
      <c r="D4" t="s">
        <v>3</v>
      </c>
      <c r="E4" t="s">
        <v>4</v>
      </c>
      <c r="F4" t="s">
        <v>5</v>
      </c>
      <c r="G4" t="s">
        <v>50</v>
      </c>
      <c r="H4" t="s">
        <v>379</v>
      </c>
      <c r="I4" s="82" t="s">
        <v>61</v>
      </c>
      <c r="J4" s="82" t="s">
        <v>62</v>
      </c>
      <c r="K4" s="1" t="s">
        <v>71</v>
      </c>
      <c r="L4" s="1" t="s">
        <v>69</v>
      </c>
      <c r="M4" s="1" t="s">
        <v>70</v>
      </c>
      <c r="N4" s="1" t="s">
        <v>73</v>
      </c>
      <c r="O4" t="s">
        <v>6</v>
      </c>
      <c r="P4" t="s">
        <v>380</v>
      </c>
    </row>
    <row r="5" spans="2:16" ht="29.4" thickBot="1">
      <c r="B5" s="3" t="s">
        <v>381</v>
      </c>
      <c r="C5" s="3" t="s">
        <v>75</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"softReferral":{"history": "","insolvency": ""},</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3" t="str">
        <f ca="1">IF(ISNUMBER(Table_Triggers[[#This Row],[Config Use Row]]),INDEX(Table_Triggers[Calculation Rollup],Table_Triggers[[#This Row],[Config Use Row]]),"")</f>
        <v>"softReferral":{"history":false,"insolvency":false},</v>
      </c>
      <c r="O5" s="3"/>
      <c r="P5" s="3"/>
    </row>
    <row r="6" spans="2:16" s="12" customFormat="1" ht="21" hidden="1" customHeight="1">
      <c r="B6" s="7"/>
      <c r="C6" s="7"/>
      <c r="D6"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7" t="str">
        <f>IF(Table_Triggers[[#This Row],[Header]]="Yes","",IF(Table_Triggers[[#This Row],[Property]]&lt;&gt;"",SUBSTITUTE(Table_Triggers[[#This Row],[Type]]," ","")&amp;SUBSTITUTE(Table_Triggers[[#This Row],[Property]]," ",""),""))</f>
        <v/>
      </c>
      <c r="G6" s="7" t="str">
        <f>IF(Table_Triggers[[#This Row],[Header]]&lt;&gt;"Yes",IF(Table_Triggers[[#This Row],[Value]]=FALSE,"false",IF(Table_Triggers[[#This Row],[Value]]=TRUE,"true","")),"")</f>
        <v>false</v>
      </c>
      <c r="H6" s="7" t="str">
        <f xml:space="preserve">
IF(AND(Table_Triggers[[#This Row],[Header]]&lt;&gt;"Yes",Table_Triggers[[#This Row],[Property]]&lt;&gt;"",Table_Triggers[[#This Row],[Text]]&lt;&gt;""),
"""" &amp;  Table_Triggers[[#This Row],[Key]] &amp; """: """ &amp; Table_Triggers[[#This Row],[Message]] &amp; """",
"")</f>
        <v/>
      </c>
      <c r="I6"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7" t="str">
        <f ca="1">IF(ISNUMBER(Table_Triggers[[#This Row],[Config Use Row]]),INDEX(Table_Triggers[Config Rollup],Table_Triggers[[#This Row],[Config Use Row]]),"")</f>
        <v>"hardReferral":{},</v>
      </c>
      <c r="L6" s="7" t="str">
        <f xml:space="preserve">
IF(AND(Table_Triggers[[#This Row],[Header]]&lt;&gt;"Yes",Table_Triggers[[#This Row],[Property]]&lt;&gt;"",Table_Triggers[[#This Row],[Text]]&lt;&gt;""),
""""&amp;Table_Triggers[[#This Row],[Key]]&amp;""":"&amp;Table_Triggers[[#This Row],[Text]],
"")</f>
        <v/>
      </c>
      <c r="M6"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7" t="str">
        <f ca="1">IF(ISNUMBER(Table_Triggers[[#This Row],[Config Use Row]]),INDEX(Table_Triggers[Calculation Rollup],Table_Triggers[[#This Row],[Config Use Row]]),"")</f>
        <v>"hardReferral":{},</v>
      </c>
      <c r="O6" s="7"/>
      <c r="P6" s="7"/>
    </row>
    <row r="7" spans="2:16" s="12" customFormat="1" ht="21" customHeight="1">
      <c r="B7" s="7" t="s">
        <v>223</v>
      </c>
      <c r="C7" s="7"/>
      <c r="D7"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7" t="str">
        <f ca="1">IF(Table_Triggers[[#This Row],[Header]]="Yes","",IF(Table_Triggers[[#This Row],[Property]]&lt;&gt;"",SUBSTITUTE(Table_Triggers[[#This Row],[Type]]," ","")&amp;SUBSTITUTE(Table_Triggers[[#This Row],[Property]]," ",""),""))</f>
        <v>SoftReferralHistory</v>
      </c>
      <c r="G7" s="7" t="str">
        <f>IF(Table_Triggers[[#This Row],[Header]]&lt;&gt;"Yes",IF(Table_Triggers[[#This Row],[Value]]=FALSE,"false",IF(Table_Triggers[[#This Row],[Value]]=TRUE,"true","")),"")</f>
        <v>false</v>
      </c>
      <c r="H7" s="7" t="str">
        <f xml:space="preserve">
IF(AND(Table_Triggers[[#This Row],[Header]]&lt;&gt;"Yes",Table_Triggers[[#This Row],[Property]]&lt;&gt;"",Table_Triggers[[#This Row],[Text]]&lt;&gt;""),
"""" &amp;  Table_Triggers[[#This Row],[Key]] &amp; """: """ &amp; Table_Triggers[[#This Row],[Message]] &amp; """",
"")</f>
        <v>"history": ""</v>
      </c>
      <c r="I7"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7" t="str">
        <f ca="1">IF(ISNUMBER(Table_Triggers[[#This Row],[Config Use Row]]),INDEX(Table_Triggers[Config Rollup],Table_Triggers[[#This Row],[Config Use Row]]),"")</f>
        <v>"decline":{},</v>
      </c>
      <c r="L7" s="7" t="str">
        <f xml:space="preserve">
IF(AND(Table_Triggers[[#This Row],[Header]]&lt;&gt;"Yes",Table_Triggers[[#This Row],[Property]]&lt;&gt;"",Table_Triggers[[#This Row],[Text]]&lt;&gt;""),
""""&amp;Table_Triggers[[#This Row],[Key]]&amp;""":"&amp;Table_Triggers[[#This Row],[Text]],
"")</f>
        <v>"history":false</v>
      </c>
      <c r="M7"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7" t="str">
        <f ca="1">IF(ISNUMBER(Table_Triggers[[#This Row],[Config Use Row]]),INDEX(Table_Triggers[Calculation Rollup],Table_Triggers[[#This Row],[Config Use Row]]),"")</f>
        <v>"decline":{},</v>
      </c>
      <c r="O7" s="7" t="b">
        <f>'Question Sets'!AM69="TRUE"</f>
        <v>0</v>
      </c>
      <c r="P7" s="84"/>
    </row>
    <row r="8" spans="2:16" s="12" customFormat="1" ht="21" customHeight="1">
      <c r="B8" s="7" t="s">
        <v>231</v>
      </c>
      <c r="C8" s="7"/>
      <c r="D8"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7" t="str">
        <f ca="1">IF(Table_Triggers[[#This Row],[Header]]="Yes","",IF(Table_Triggers[[#This Row],[Property]]&lt;&gt;"",SUBSTITUTE(Table_Triggers[[#This Row],[Type]]," ","")&amp;SUBSTITUTE(Table_Triggers[[#This Row],[Property]]," ",""),""))</f>
        <v>SoftReferralInsolvency</v>
      </c>
      <c r="G8" s="7" t="str">
        <f>IF(Table_Triggers[[#This Row],[Header]]&lt;&gt;"Yes",IF(Table_Triggers[[#This Row],[Value]]=FALSE,"false",IF(Table_Triggers[[#This Row],[Value]]=TRUE,"true","")),"")</f>
        <v>false</v>
      </c>
      <c r="H8" s="7" t="str">
        <f xml:space="preserve">
IF(AND(Table_Triggers[[#This Row],[Header]]&lt;&gt;"Yes",Table_Triggers[[#This Row],[Property]]&lt;&gt;"",Table_Triggers[[#This Row],[Text]]&lt;&gt;""),
"""" &amp;  Table_Triggers[[#This Row],[Key]] &amp; """: """ &amp; Table_Triggers[[#This Row],[Message]] &amp; """",
"")</f>
        <v>"insolvency": ""</v>
      </c>
      <c r="I8"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7" t="str">
        <f ca="1">IF(ISNUMBER(Table_Triggers[[#This Row],[Config Use Row]]),INDEX(Table_Triggers[Config Rollup],Table_Triggers[[#This Row],[Config Use Row]]),"")</f>
        <v>"error":{"noCoverSelected": ""},</v>
      </c>
      <c r="L8" s="7" t="str">
        <f xml:space="preserve">
IF(AND(Table_Triggers[[#This Row],[Header]]&lt;&gt;"Yes",Table_Triggers[[#This Row],[Property]]&lt;&gt;"",Table_Triggers[[#This Row],[Text]]&lt;&gt;""),
""""&amp;Table_Triggers[[#This Row],[Key]]&amp;""":"&amp;Table_Triggers[[#This Row],[Text]],
"")</f>
        <v>"insolvency":false</v>
      </c>
      <c r="M8"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7" t="str">
        <f ca="1">IF(ISNUMBER(Table_Triggers[[#This Row],[Config Use Row]]),INDEX(Table_Triggers[Calculation Rollup],Table_Triggers[[#This Row],[Config Use Row]]),"")</f>
        <v>"error":{"noCoverSelected":false},</v>
      </c>
      <c r="O8" s="7" t="b">
        <f>'Question Sets'!AM71="TRUE"</f>
        <v>0</v>
      </c>
      <c r="P8" s="7"/>
    </row>
    <row r="9" spans="2:16" ht="29.4" thickBot="1">
      <c r="B9" s="3" t="s">
        <v>382</v>
      </c>
      <c r="C9" s="3" t="s">
        <v>75</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3" t="str">
        <f ca="1">IF(ISNUMBER(Table_Triggers[[#This Row],[Config Use Row]]),INDEX(Table_Triggers[Calculation Rollup],Table_Triggers[[#This Row],[Config Use Row]]),"")</f>
        <v/>
      </c>
      <c r="O9" s="3"/>
      <c r="P9" s="3"/>
    </row>
    <row r="10" spans="2:16" s="12" customFormat="1" ht="21" hidden="1" customHeight="1">
      <c r="B10" s="7"/>
      <c r="C10" s="7"/>
      <c r="D10"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7" t="str">
        <f>IF(Table_Triggers[[#This Row],[Header]]="Yes","",IF(Table_Triggers[[#This Row],[Property]]&lt;&gt;"",SUBSTITUTE(Table_Triggers[[#This Row],[Type]]," ","")&amp;SUBSTITUTE(Table_Triggers[[#This Row],[Property]]," ",""),""))</f>
        <v/>
      </c>
      <c r="G10" s="7" t="str">
        <f>IF(Table_Triggers[[#This Row],[Header]]&lt;&gt;"Yes",IF(Table_Triggers[[#This Row],[Value]]=FALSE,"false",IF(Table_Triggers[[#This Row],[Value]]=TRUE,"true","")),"")</f>
        <v>false</v>
      </c>
      <c r="H10" s="7" t="str">
        <f xml:space="preserve">
IF(AND(Table_Triggers[[#This Row],[Header]]&lt;&gt;"Yes",Table_Triggers[[#This Row],[Property]]&lt;&gt;"",Table_Triggers[[#This Row],[Text]]&lt;&gt;""),
"""" &amp;  Table_Triggers[[#This Row],[Key]] &amp; """: """ &amp; Table_Triggers[[#This Row],[Message]] &amp; """",
"")</f>
        <v/>
      </c>
      <c r="I10"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7" t="str">
        <f ca="1">IF(ISNUMBER(Table_Triggers[[#This Row],[Config Use Row]]),INDEX(Table_Triggers[Config Rollup],Table_Triggers[[#This Row],[Config Use Row]]),"")</f>
        <v/>
      </c>
      <c r="L10" s="7" t="str">
        <f xml:space="preserve">
IF(AND(Table_Triggers[[#This Row],[Header]]&lt;&gt;"Yes",Table_Triggers[[#This Row],[Property]]&lt;&gt;"",Table_Triggers[[#This Row],[Text]]&lt;&gt;""),
""""&amp;Table_Triggers[[#This Row],[Key]]&amp;""":"&amp;Table_Triggers[[#This Row],[Text]],
"")</f>
        <v/>
      </c>
      <c r="M10"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7" t="str">
        <f ca="1">IF(ISNUMBER(Table_Triggers[[#This Row],[Config Use Row]]),INDEX(Table_Triggers[Calculation Rollup],Table_Triggers[[#This Row],[Config Use Row]]),"")</f>
        <v/>
      </c>
      <c r="O10" s="7"/>
      <c r="P10" s="7"/>
    </row>
    <row r="11" spans="2:16" ht="29.4" thickBot="1">
      <c r="B11" s="3" t="s">
        <v>383</v>
      </c>
      <c r="C11" s="3" t="s">
        <v>75</v>
      </c>
      <c r="D11"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3" t="str">
        <f>IF(Table_Triggers[[#This Row],[Header]]="Yes","",IF(Table_Triggers[[#This Row],[Property]]&lt;&gt;"",SUBSTITUTE(Table_Triggers[[#This Row],[Type]]," ","")&amp;SUBSTITUTE(Table_Triggers[[#This Row],[Property]]," ",""),""))</f>
        <v/>
      </c>
      <c r="G11" s="3" t="str">
        <f>IF(Table_Triggers[[#This Row],[Header]]&lt;&gt;"Yes",IF(Table_Triggers[[#This Row],[Value]]=FALSE,"false",IF(Table_Triggers[[#This Row],[Value]]=TRUE,"true","")),"")</f>
        <v/>
      </c>
      <c r="H11" s="3" t="str">
        <f xml:space="preserve">
IF(AND(Table_Triggers[[#This Row],[Header]]&lt;&gt;"Yes",Table_Triggers[[#This Row],[Property]]&lt;&gt;"",Table_Triggers[[#This Row],[Text]]&lt;&gt;""),
"""" &amp;  Table_Triggers[[#This Row],[Key]] &amp; """: """ &amp; Table_Triggers[[#This Row],[Message]] &amp; """",
"")</f>
        <v/>
      </c>
      <c r="I11"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3" t="str">
        <f ca="1">IF(ISNUMBER(Table_Triggers[[#This Row],[Config Use Row]]),INDEX(Table_Triggers[Config Rollup],Table_Triggers[[#This Row],[Config Use Row]]),"")</f>
        <v/>
      </c>
      <c r="L11" s="3" t="str">
        <f xml:space="preserve">
IF(AND(Table_Triggers[[#This Row],[Header]]&lt;&gt;"Yes",Table_Triggers[[#This Row],[Property]]&lt;&gt;"",Table_Triggers[[#This Row],[Text]]&lt;&gt;""),
""""&amp;Table_Triggers[[#This Row],[Key]]&amp;""":"&amp;Table_Triggers[[#This Row],[Text]],
"")</f>
        <v/>
      </c>
      <c r="M11"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3" t="str">
        <f ca="1">IF(ISNUMBER(Table_Triggers[[#This Row],[Config Use Row]]),INDEX(Table_Triggers[Calculation Rollup],Table_Triggers[[#This Row],[Config Use Row]]),"")</f>
        <v/>
      </c>
      <c r="O11" s="3"/>
      <c r="P11" s="3"/>
    </row>
    <row r="12" spans="2:16" s="12" customFormat="1" ht="21" hidden="1" customHeight="1">
      <c r="B12" s="7"/>
      <c r="C12" s="7"/>
      <c r="D12"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7" t="str">
        <f>IF(Table_Triggers[[#This Row],[Header]]="Yes","",IF(Table_Triggers[[#This Row],[Property]]&lt;&gt;"",SUBSTITUTE(Table_Triggers[[#This Row],[Type]]," ","")&amp;SUBSTITUTE(Table_Triggers[[#This Row],[Property]]," ",""),""))</f>
        <v/>
      </c>
      <c r="G12" s="7" t="str">
        <f>IF(Table_Triggers[[#This Row],[Header]]&lt;&gt;"Yes",IF(Table_Triggers[[#This Row],[Value]]=FALSE,"false",IF(Table_Triggers[[#This Row],[Value]]=TRUE,"true","")),"")</f>
        <v>false</v>
      </c>
      <c r="H12" s="7" t="str">
        <f xml:space="preserve">
IF(AND(Table_Triggers[[#This Row],[Header]]&lt;&gt;"Yes",Table_Triggers[[#This Row],[Property]]&lt;&gt;"",Table_Triggers[[#This Row],[Text]]&lt;&gt;""),
"""" &amp;  Table_Triggers[[#This Row],[Key]] &amp; """: """ &amp; Table_Triggers[[#This Row],[Message]] &amp; """",
"")</f>
        <v/>
      </c>
      <c r="I12"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7" t="str">
        <f ca="1">IF(ISNUMBER(Table_Triggers[[#This Row],[Config Use Row]]),INDEX(Table_Triggers[Config Rollup],Table_Triggers[[#This Row],[Config Use Row]]),"")</f>
        <v/>
      </c>
      <c r="L12" s="7" t="str">
        <f xml:space="preserve">
IF(AND(Table_Triggers[[#This Row],[Header]]&lt;&gt;"Yes",Table_Triggers[[#This Row],[Property]]&lt;&gt;"",Table_Triggers[[#This Row],[Text]]&lt;&gt;""),
""""&amp;Table_Triggers[[#This Row],[Key]]&amp;""":"&amp;Table_Triggers[[#This Row],[Text]],
"")</f>
        <v/>
      </c>
      <c r="M12"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7" t="str">
        <f ca="1">IF(ISNUMBER(Table_Triggers[[#This Row],[Config Use Row]]),INDEX(Table_Triggers[Calculation Rollup],Table_Triggers[[#This Row],[Config Use Row]]),"")</f>
        <v/>
      </c>
      <c r="O12" s="7"/>
      <c r="P12" s="7"/>
    </row>
    <row r="13" spans="2:16" ht="29.4" thickBot="1">
      <c r="B13" s="3" t="s">
        <v>384</v>
      </c>
      <c r="C13" s="3" t="s">
        <v>75</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2" customFormat="1" ht="21" hidden="1" customHeight="1">
      <c r="B14" s="7"/>
      <c r="C14" s="7"/>
      <c r="D14"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7" t="str">
        <f>IF(Table_Triggers[[#This Row],[Header]]="Yes","",IF(Table_Triggers[[#This Row],[Property]]&lt;&gt;"",SUBSTITUTE(Table_Triggers[[#This Row],[Type]]," ","")&amp;SUBSTITUTE(Table_Triggers[[#This Row],[Property]]," ",""),""))</f>
        <v/>
      </c>
      <c r="G14" s="7" t="str">
        <f>IF(Table_Triggers[[#This Row],[Header]]&lt;&gt;"Yes",IF(Table_Triggers[[#This Row],[Value]]=FALSE,"false",IF(Table_Triggers[[#This Row],[Value]]=TRUE,"true","")),"")</f>
        <v>false</v>
      </c>
      <c r="H14" s="7" t="str">
        <f xml:space="preserve">
IF(AND(Table_Triggers[[#This Row],[Header]]&lt;&gt;"Yes",Table_Triggers[[#This Row],[Property]]&lt;&gt;"",Table_Triggers[[#This Row],[Text]]&lt;&gt;""),
"""" &amp;  Table_Triggers[[#This Row],[Key]] &amp; """: """ &amp; Table_Triggers[[#This Row],[Message]] &amp; """",
"")</f>
        <v/>
      </c>
      <c r="I14"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7" t="str">
        <f ca="1">IF(ISNUMBER(Table_Triggers[[#This Row],[Config Use Row]]),INDEX(Table_Triggers[Config Rollup],Table_Triggers[[#This Row],[Config Use Row]]),"")</f>
        <v/>
      </c>
      <c r="L14" s="7" t="str">
        <f xml:space="preserve">
IF(AND(Table_Triggers[[#This Row],[Header]]&lt;&gt;"Yes",Table_Triggers[[#This Row],[Property]]&lt;&gt;"",Table_Triggers[[#This Row],[Text]]&lt;&gt;""),
""""&amp;Table_Triggers[[#This Row],[Key]]&amp;""":"&amp;Table_Triggers[[#This Row],[Text]],
"")</f>
        <v/>
      </c>
      <c r="M14"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7" t="str">
        <f ca="1">IF(ISNUMBER(Table_Triggers[[#This Row],[Config Use Row]]),INDEX(Table_Triggers[Calculation Rollup],Table_Triggers[[#This Row],[Config Use Row]]),"")</f>
        <v/>
      </c>
      <c r="O14" s="7"/>
      <c r="P14" s="7"/>
    </row>
    <row r="15" spans="2:16" s="12" customFormat="1" ht="21" customHeight="1">
      <c r="B15" s="7" t="s">
        <v>385</v>
      </c>
      <c r="C15" s="7"/>
      <c r="D15"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7" t="str">
        <f ca="1">IF(Table_Triggers[[#This Row],[Header]]="Yes","",IF(Table_Triggers[[#This Row],[Property]]&lt;&gt;"",SUBSTITUTE(Table_Triggers[[#This Row],[Type]]," ","")&amp;SUBSTITUTE(Table_Triggers[[#This Row],[Property]]," ",""),""))</f>
        <v>ErrorNoCoverSelected</v>
      </c>
      <c r="G15" s="7" t="str">
        <f>IF(Table_Triggers[[#This Row],[Header]]&lt;&gt;"Yes",IF(Table_Triggers[[#This Row],[Value]]=FALSE,"false",IF(Table_Triggers[[#This Row],[Value]]=TRUE,"true","")),"")</f>
        <v>false</v>
      </c>
      <c r="H15" s="7" t="str">
        <f xml:space="preserve">
IF(AND(Table_Triggers[[#This Row],[Header]]&lt;&gt;"Yes",Table_Triggers[[#This Row],[Property]]&lt;&gt;"",Table_Triggers[[#This Row],[Text]]&lt;&gt;""),
"""" &amp;  Table_Triggers[[#This Row],[Key]] &amp; """: """ &amp; Table_Triggers[[#This Row],[Message]] &amp; """",
"")</f>
        <v>"noCoverSelected": ""</v>
      </c>
      <c r="I15"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7" t="str">
        <f ca="1">IF(ISNUMBER(Table_Triggers[[#This Row],[Config Use Row]]),INDEX(Table_Triggers[Config Rollup],Table_Triggers[[#This Row],[Config Use Row]]),"")</f>
        <v/>
      </c>
      <c r="L15" s="7" t="str">
        <f xml:space="preserve">
IF(AND(Table_Triggers[[#This Row],[Header]]&lt;&gt;"Yes",Table_Triggers[[#This Row],[Property]]&lt;&gt;"",Table_Triggers[[#This Row],[Text]]&lt;&gt;""),
""""&amp;Table_Triggers[[#This Row],[Key]]&amp;""":"&amp;Table_Triggers[[#This Row],[Text]],
"")</f>
        <v>"noCoverSelected":false</v>
      </c>
      <c r="M15"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7" t="str">
        <f ca="1">IF(ISNUMBER(Table_Triggers[[#This Row],[Config Use Row]]),INDEX(Table_Triggers[Calculation Rollup],Table_Triggers[[#This Row],[Config Use Row]]),"")</f>
        <v/>
      </c>
      <c r="O15" s="7" t="b">
        <f>FALSE</f>
        <v>0</v>
      </c>
      <c r="P15" s="7"/>
    </row>
  </sheetData>
  <sheetProtection insertRows="0" deleteRows="0"/>
  <conditionalFormatting sqref="O5:O15">
    <cfRule type="cellIs" dxfId="370"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37"/>
  <sheetViews>
    <sheetView topLeftCell="A11" workbookViewId="0">
      <selection activeCell="R22" sqref="R22"/>
    </sheetView>
  </sheetViews>
  <sheetFormatPr defaultColWidth="9.109375" defaultRowHeight="21" customHeight="1"/>
  <cols>
    <col min="1" max="1" width="9.109375" style="2" customWidth="1"/>
    <col min="2" max="2" width="57.109375" style="2" customWidth="1"/>
    <col min="3" max="3" width="12.44140625" style="2" hidden="1" customWidth="1"/>
    <col min="4" max="4" width="19.88671875" style="2" hidden="1" customWidth="1"/>
    <col min="5" max="7" width="36.44140625" style="2" hidden="1" customWidth="1"/>
    <col min="8" max="8" width="29.88671875" style="2" hidden="1" customWidth="1"/>
    <col min="9" max="9" width="1.33203125" style="2" hidden="1" customWidth="1"/>
    <col min="10" max="10" width="29.88671875" style="2" customWidth="1"/>
    <col min="11" max="14" width="24.88671875" style="2" hidden="1" customWidth="1"/>
    <col min="15" max="18" width="15" style="2" customWidth="1"/>
    <col min="19" max="22" width="9.109375" style="2"/>
    <col min="23" max="23" width="41.6640625" style="2" customWidth="1"/>
    <col min="24" max="24" width="34.6640625" style="2" customWidth="1"/>
    <col min="25" max="16384" width="9.109375" style="2"/>
  </cols>
  <sheetData>
    <row r="2" spans="2:14" ht="46.8" thickBot="1">
      <c r="B2" s="11" t="str">
        <f>"Risk 1 - " &amp; Risk_1_Name</f>
        <v>Risk 1 - Something</v>
      </c>
      <c r="C2" s="11"/>
      <c r="D2" s="11"/>
      <c r="E2" s="11"/>
      <c r="F2" s="11"/>
      <c r="G2" s="11"/>
      <c r="H2" s="11"/>
      <c r="I2" s="11"/>
      <c r="J2" s="11"/>
      <c r="K2" s="11"/>
      <c r="L2" s="11"/>
      <c r="M2" s="11"/>
      <c r="N2" s="11"/>
    </row>
    <row r="4" spans="2:14" ht="14.4">
      <c r="B4" t="s">
        <v>1</v>
      </c>
      <c r="C4" t="s">
        <v>2</v>
      </c>
      <c r="D4" t="s">
        <v>3</v>
      </c>
      <c r="E4" t="s">
        <v>4</v>
      </c>
      <c r="F4" t="s">
        <v>5</v>
      </c>
      <c r="G4" t="s">
        <v>50</v>
      </c>
      <c r="H4" t="s">
        <v>51</v>
      </c>
      <c r="I4" s="1" t="s">
        <v>73</v>
      </c>
      <c r="J4" t="s">
        <v>6</v>
      </c>
      <c r="K4" t="s">
        <v>386</v>
      </c>
      <c r="L4" t="s">
        <v>387</v>
      </c>
      <c r="M4" t="s">
        <v>388</v>
      </c>
      <c r="N4" t="s">
        <v>389</v>
      </c>
    </row>
    <row r="5" spans="2:14" ht="29.4" thickBot="1">
      <c r="B5" s="3" t="s">
        <v>390</v>
      </c>
      <c r="C5" s="3" t="s">
        <v>75</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2" customFormat="1" ht="21" hidden="1" customHeight="1">
      <c r="B6" s="7"/>
      <c r="C6" s="7"/>
      <c r="D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7" t="str">
        <f>IF(Table_Risk_1[[#This Row],[Header]]="Yes","",IF(Table_Risk_1[[#This Row],[Property]]&lt;&gt;"",Risk_1_Prefix&amp;SUBSTITUTE(Table_Risk_1[[#This Row],[Type]]," ","")&amp;SUBSTITUTE(Table_Risk_1[[#This Row],[Property]]," ",""),""))</f>
        <v/>
      </c>
      <c r="G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7" t="str">
        <f>IF(OR(Table_Risk_1[[#This Row],[Header]]="Yes",Table_Risk_1[[#This Row],[Property]]=""),"",IF(OR(Table_Risk_1[[#This Row],[Text]]="true",Table_Risk_1[[#This Row],[Text]]="false",ISNUMBER(Table_Risk_1[[#This Row],[Text]])),Table_Risk_1[[#This Row],[Text]],""""&amp;Table_Risk_1[[#This Row],[Text]]&amp;""""))</f>
        <v/>
      </c>
      <c r="I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7"/>
      <c r="K6" s="7"/>
      <c r="L6" s="7"/>
      <c r="M6" s="7"/>
      <c r="N6" s="7"/>
    </row>
    <row r="7" spans="2:14" s="12" customFormat="1" ht="21" customHeight="1">
      <c r="B7" s="7" t="s">
        <v>391</v>
      </c>
      <c r="C7" s="7"/>
      <c r="D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7" t="str">
        <f ca="1">IF(Table_Risk_1[[#This Row],[Header]]="Yes","",IF(Table_Risk_1[[#This Row],[Property]]&lt;&gt;"",Risk_1_Prefix&amp;SUBSTITUTE(Table_Risk_1[[#This Row],[Type]]," ","")&amp;SUBSTITUTE(Table_Risk_1[[#This Row],[Property]]," ",""),""))</f>
        <v>SSettingRiskName</v>
      </c>
      <c r="G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Something</v>
      </c>
      <c r="H7" s="7" t="str">
        <f ca="1">IF(OR(Table_Risk_1[[#This Row],[Header]]="Yes",Table_Risk_1[[#This Row],[Property]]=""),"",IF(OR(Table_Risk_1[[#This Row],[Text]]="true",Table_Risk_1[[#This Row],[Text]]="false",ISNUMBER(Table_Risk_1[[#This Row],[Text]])),Table_Risk_1[[#This Row],[Text]],""""&amp;Table_Risk_1[[#This Row],[Text]]&amp;""""))</f>
        <v>"Something"</v>
      </c>
      <c r="I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"riskName":"Something",</v>
      </c>
      <c r="J7" s="84" t="s">
        <v>392</v>
      </c>
      <c r="K7" s="7"/>
      <c r="L7" s="7"/>
      <c r="M7" s="7"/>
      <c r="N7" s="7"/>
    </row>
    <row r="8" spans="2:14" s="12" customFormat="1" ht="21" customHeight="1">
      <c r="B8" s="7" t="s">
        <v>393</v>
      </c>
      <c r="C8" s="7"/>
      <c r="D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7" t="str">
        <f ca="1">IF(Table_Risk_1[[#This Row],[Header]]="Yes","",IF(Table_Risk_1[[#This Row],[Property]]&lt;&gt;"",Risk_1_Prefix&amp;SUBSTITUTE(Table_Risk_1[[#This Row],[Type]]," ","")&amp;SUBSTITUTE(Table_Risk_1[[#This Row],[Property]]," ",""),""))</f>
        <v>SSettingFieldCodePrefix</v>
      </c>
      <c r="G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v>
      </c>
      <c r="H8" s="7" t="str">
        <f ca="1">IF(OR(Table_Risk_1[[#This Row],[Header]]="Yes",Table_Risk_1[[#This Row],[Property]]=""),"",IF(OR(Table_Risk_1[[#This Row],[Text]]="true",Table_Risk_1[[#This Row],[Text]]="false",ISNUMBER(Table_Risk_1[[#This Row],[Text]])),Table_Risk_1[[#This Row],[Text]],""""&amp;Table_Risk_1[[#This Row],[Text]]&amp;""""))</f>
        <v>"S"</v>
      </c>
      <c r="I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"fieldCodePrefix":"S"},</v>
      </c>
      <c r="J8" s="84" t="s">
        <v>15</v>
      </c>
      <c r="K8" s="7"/>
      <c r="L8" s="7"/>
      <c r="M8" s="7"/>
      <c r="N8" s="7"/>
    </row>
    <row r="9" spans="2:14" ht="29.4" thickBot="1">
      <c r="B9" s="3" t="s">
        <v>394</v>
      </c>
      <c r="C9" s="3" t="s">
        <v>75</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2" customFormat="1" ht="21" hidden="1" customHeight="1">
      <c r="B10" s="7"/>
      <c r="C10" s="7"/>
      <c r="D1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7" t="str">
        <f>IF(Table_Risk_1[[#This Row],[Header]]="Yes","",IF(Table_Risk_1[[#This Row],[Property]]&lt;&gt;"",Risk_1_Prefix&amp;SUBSTITUTE(Table_Risk_1[[#This Row],[Type]]," ","")&amp;SUBSTITUTE(Table_Risk_1[[#This Row],[Property]]," ",""),""))</f>
        <v/>
      </c>
      <c r="G1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7" t="str">
        <f>IF(OR(Table_Risk_1[[#This Row],[Header]]="Yes",Table_Risk_1[[#This Row],[Property]]=""),"",IF(OR(Table_Risk_1[[#This Row],[Text]]="true",Table_Risk_1[[#This Row],[Text]]="false",ISNUMBER(Table_Risk_1[[#This Row],[Text]])),Table_Risk_1[[#This Row],[Text]],""""&amp;Table_Risk_1[[#This Row],[Text]]&amp;""""))</f>
        <v/>
      </c>
      <c r="I1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7"/>
      <c r="K10" s="7"/>
      <c r="L10" s="7"/>
      <c r="M10" s="7"/>
      <c r="N10" s="7"/>
    </row>
    <row r="11" spans="2:14" s="12" customFormat="1" ht="21" customHeight="1">
      <c r="B11" s="7" t="s">
        <v>395</v>
      </c>
      <c r="C11" s="7"/>
      <c r="D1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primaryApplicantFirstName</v>
      </c>
      <c r="F11" s="7" t="str">
        <f ca="1">IF(Table_Risk_1[[#This Row],[Header]]="Yes","",IF(Table_Risk_1[[#This Row],[Property]]&lt;&gt;"",Risk_1_Prefix&amp;SUBSTITUTE(Table_Risk_1[[#This Row],[Type]]," ","")&amp;SUBSTITUTE(Table_Risk_1[[#This Row],[Property]]," ",""),""))</f>
        <v>SRatingFactorPrimaryApplicantFirstName</v>
      </c>
      <c r="G11" s="7"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1" s="7" t="e">
        <f ca="1">IF(OR(Table_Risk_1[[#This Row],[Header]]="Yes",Table_Risk_1[[#This Row],[Property]]=""),"",IF(OR(Table_Risk_1[[#This Row],[Text]]="true",Table_Risk_1[[#This Row],[Text]]="false",ISNUMBER(Table_Risk_1[[#This Row],[Text]])),Table_Risk_1[[#This Row],[Text]],""""&amp;Table_Risk_1[[#This Row],[Text]]&amp;""""))</f>
        <v>#N/A</v>
      </c>
      <c r="I11" s="7"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1" s="23">
        <v>1</v>
      </c>
      <c r="K11" s="10">
        <v>42948</v>
      </c>
      <c r="L11" s="10">
        <v>42948</v>
      </c>
      <c r="M11" s="10">
        <v>42948</v>
      </c>
      <c r="N11" s="10">
        <v>42948</v>
      </c>
    </row>
    <row r="12" spans="2:14" ht="29.4" thickBot="1">
      <c r="B12" s="3" t="s">
        <v>396</v>
      </c>
      <c r="C12" s="3" t="s">
        <v>75</v>
      </c>
      <c r="D12"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2"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12" s="3" t="str">
        <f>IF(Table_Risk_1[[#This Row],[Header]]="Yes","",IF(Table_Risk_1[[#This Row],[Property]]&lt;&gt;"",Risk_1_Prefix&amp;SUBSTITUTE(Table_Risk_1[[#This Row],[Type]]," ","")&amp;SUBSTITUTE(Table_Risk_1[[#This Row],[Property]]," ",""),""))</f>
        <v/>
      </c>
      <c r="G12"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2" s="3" t="str">
        <f>IF(OR(Table_Risk_1[[#This Row],[Header]]="Yes",Table_Risk_1[[#This Row],[Property]]=""),"",IF(OR(Table_Risk_1[[#This Row],[Text]]="true",Table_Risk_1[[#This Row],[Text]]="false",ISNUMBER(Table_Risk_1[[#This Row],[Text]])),Table_Risk_1[[#This Row],[Text]],""""&amp;Table_Risk_1[[#This Row],[Text]]&amp;""""))</f>
        <v/>
      </c>
      <c r="I12"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12" s="3"/>
      <c r="K12" s="3"/>
      <c r="L12" s="3"/>
      <c r="M12" s="3"/>
      <c r="N12" s="3"/>
    </row>
    <row r="13" spans="2:14" s="12" customFormat="1" ht="21" hidden="1" customHeight="1">
      <c r="B13" s="7"/>
      <c r="C13" s="7"/>
      <c r="D1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3" s="7" t="str">
        <f>IF(Table_Risk_1[[#This Row],[Header]]="Yes","",IF(Table_Risk_1[[#This Row],[Property]]&lt;&gt;"",Risk_1_Prefix&amp;SUBSTITUTE(Table_Risk_1[[#This Row],[Type]]," ","")&amp;SUBSTITUTE(Table_Risk_1[[#This Row],[Property]]," ",""),""))</f>
        <v/>
      </c>
      <c r="G1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3" s="7" t="str">
        <f>IF(OR(Table_Risk_1[[#This Row],[Header]]="Yes",Table_Risk_1[[#This Row],[Property]]=""),"",IF(OR(Table_Risk_1[[#This Row],[Text]]="true",Table_Risk_1[[#This Row],[Text]]="false",ISNUMBER(Table_Risk_1[[#This Row],[Text]])),Table_Risk_1[[#This Row],[Text]],""""&amp;Table_Risk_1[[#This Row],[Text]]&amp;""""))</f>
        <v/>
      </c>
      <c r="I1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3" s="7"/>
      <c r="K13" s="7"/>
      <c r="L13" s="7"/>
      <c r="M13" s="7"/>
      <c r="N13" s="7"/>
    </row>
    <row r="14" spans="2:14" s="12" customFormat="1" ht="21" customHeight="1">
      <c r="B14" s="7" t="s">
        <v>397</v>
      </c>
      <c r="C14" s="7"/>
      <c r="D1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14" s="7" t="str">
        <f ca="1">IF(Table_Risk_1[[#This Row],[Header]]="Yes","",IF(Table_Risk_1[[#This Row],[Property]]&lt;&gt;"",Risk_1_Prefix&amp;SUBSTITUTE(Table_Risk_1[[#This Row],[Type]]," ","")&amp;SUBSTITUTE(Table_Risk_1[[#This Row],[Property]]," ",""),""))</f>
        <v>SCheckIncludeRisk</v>
      </c>
      <c r="G1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false</v>
      </c>
      <c r="H14" s="7" t="str">
        <f ca="1">IF(OR(Table_Risk_1[[#This Row],[Header]]="Yes",Table_Risk_1[[#This Row],[Property]]=""),"",IF(OR(Table_Risk_1[[#This Row],[Text]]="true",Table_Risk_1[[#This Row],[Text]]="false",ISNUMBER(Table_Risk_1[[#This Row],[Text]])),Table_Risk_1[[#This Row],[Text]],""""&amp;Table_Risk_1[[#This Row],[Text]]&amp;""""))</f>
        <v>false</v>
      </c>
      <c r="I1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"includeRisk":false},</v>
      </c>
      <c r="J14" s="7" t="b">
        <v>0</v>
      </c>
      <c r="K14" s="7" t="b">
        <v>1</v>
      </c>
      <c r="L14" s="7" t="b">
        <v>1</v>
      </c>
      <c r="M14" s="7" t="b">
        <v>1</v>
      </c>
      <c r="N14" s="7" t="b">
        <v>1</v>
      </c>
    </row>
    <row r="15" spans="2:14" ht="29.4" thickBot="1">
      <c r="B15" s="3" t="s">
        <v>398</v>
      </c>
      <c r="C15" s="3" t="s">
        <v>75</v>
      </c>
      <c r="D1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15" s="3" t="str">
        <f>IF(Table_Risk_1[[#This Row],[Header]]="Yes","",IF(Table_Risk_1[[#This Row],[Property]]&lt;&gt;"",Risk_1_Prefix&amp;SUBSTITUTE(Table_Risk_1[[#This Row],[Type]]," ","")&amp;SUBSTITUTE(Table_Risk_1[[#This Row],[Property]]," ",""),""))</f>
        <v/>
      </c>
      <c r="G1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5" s="3" t="str">
        <f>IF(OR(Table_Risk_1[[#This Row],[Header]]="Yes",Table_Risk_1[[#This Row],[Property]]=""),"",IF(OR(Table_Risk_1[[#This Row],[Text]]="true",Table_Risk_1[[#This Row],[Text]]="false",ISNUMBER(Table_Risk_1[[#This Row],[Text]])),Table_Risk_1[[#This Row],[Text]],""""&amp;Table_Risk_1[[#This Row],[Text]]&amp;""""))</f>
        <v/>
      </c>
      <c r="I1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15" s="3"/>
      <c r="K15" s="3"/>
      <c r="L15" s="3"/>
      <c r="M15" s="3"/>
      <c r="N15" s="3"/>
    </row>
    <row r="16" spans="2:14" s="12" customFormat="1" ht="21" hidden="1" customHeight="1">
      <c r="B16" s="7"/>
      <c r="C16" s="7"/>
      <c r="D1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6" s="7" t="str">
        <f>IF(Table_Risk_1[[#This Row],[Header]]="Yes","",IF(Table_Risk_1[[#This Row],[Property]]&lt;&gt;"",Risk_1_Prefix&amp;SUBSTITUTE(Table_Risk_1[[#This Row],[Type]]," ","")&amp;SUBSTITUTE(Table_Risk_1[[#This Row],[Property]]," ",""),""))</f>
        <v/>
      </c>
      <c r="G1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6" s="7" t="str">
        <f>IF(OR(Table_Risk_1[[#This Row],[Header]]="Yes",Table_Risk_1[[#This Row],[Property]]=""),"",IF(OR(Table_Risk_1[[#This Row],[Text]]="true",Table_Risk_1[[#This Row],[Text]]="false",ISNUMBER(Table_Risk_1[[#This Row],[Text]])),Table_Risk_1[[#This Row],[Text]],""""&amp;Table_Risk_1[[#This Row],[Text]]&amp;""""))</f>
        <v/>
      </c>
      <c r="I1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6" s="7"/>
      <c r="K16" s="7"/>
      <c r="L16" s="7"/>
      <c r="M16" s="7"/>
      <c r="N16" s="7"/>
    </row>
    <row r="17" spans="2:14" s="12" customFormat="1" ht="21" customHeight="1">
      <c r="B17" s="7" t="s">
        <v>399</v>
      </c>
      <c r="C17" s="7"/>
      <c r="D1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17" s="7" t="str">
        <f ca="1">IF(Table_Risk_1[[#This Row],[Header]]="Yes","",IF(Table_Risk_1[[#This Row],[Property]]&lt;&gt;"",Risk_1_Prefix&amp;SUBSTITUTE(Table_Risk_1[[#This Row],[Type]]," ","")&amp;SUBSTITUTE(Table_Risk_1[[#This Row],[Property]]," ",""),""))</f>
        <v>SPremiumTotalPremium</v>
      </c>
      <c r="G1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7" s="7">
        <f ca="1">IF(OR(Table_Risk_1[[#This Row],[Header]]="Yes",Table_Risk_1[[#This Row],[Property]]=""),"",IF(OR(Table_Risk_1[[#This Row],[Text]]="true",Table_Risk_1[[#This Row],[Text]]="false",ISNUMBER(Table_Risk_1[[#This Row],[Text]])),Table_Risk_1[[#This Row],[Text]],""""&amp;Table_Risk_1[[#This Row],[Text]]&amp;""""))</f>
        <v>0</v>
      </c>
      <c r="I1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"totalPremium":0,</v>
      </c>
      <c r="J17" s="70">
        <v>0</v>
      </c>
      <c r="K17" s="70" t="e">
        <f>SUM(#REF!)</f>
        <v>#REF!</v>
      </c>
      <c r="L17" s="70" t="e">
        <f>SUM(#REF!)</f>
        <v>#REF!</v>
      </c>
      <c r="M17" s="70" t="e">
        <f>SUM(#REF!)</f>
        <v>#REF!</v>
      </c>
      <c r="N17" s="70" t="e">
        <f>SUM(#REF!)</f>
        <v>#REF!</v>
      </c>
    </row>
    <row r="18" spans="2:14" s="12" customFormat="1" ht="21" customHeight="1">
      <c r="B18" s="7" t="s">
        <v>400</v>
      </c>
      <c r="C18" s="7"/>
      <c r="D1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18" s="7" t="str">
        <f ca="1">IF(Table_Risk_1[[#This Row],[Header]]="Yes","",IF(Table_Risk_1[[#This Row],[Property]]&lt;&gt;"",Risk_1_Prefix&amp;SUBSTITUTE(Table_Risk_1[[#This Row],[Type]]," ","")&amp;SUBSTITUTE(Table_Risk_1[[#This Row],[Property]]," ",""),""))</f>
        <v>SPremiumBasePremium</v>
      </c>
      <c r="G1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8" s="7">
        <f ca="1">IF(OR(Table_Risk_1[[#This Row],[Header]]="Yes",Table_Risk_1[[#This Row],[Property]]=""),"",IF(OR(Table_Risk_1[[#This Row],[Text]]="true",Table_Risk_1[[#This Row],[Text]]="false",ISNUMBER(Table_Risk_1[[#This Row],[Text]])),Table_Risk_1[[#This Row],[Text]],""""&amp;Table_Risk_1[[#This Row],[Text]]&amp;""""))</f>
        <v>0</v>
      </c>
      <c r="I1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"basePremium":0},</v>
      </c>
      <c r="J18" s="9">
        <v>0</v>
      </c>
      <c r="K18" s="9" t="e">
        <f ca="1">((K17/(1+K30))/(1+K29))</f>
        <v>#REF!</v>
      </c>
      <c r="L18" s="9" t="e">
        <f ca="1">((L17/(1+L30))/(1+L29))</f>
        <v>#REF!</v>
      </c>
      <c r="M18" s="9" t="e">
        <f ca="1">((M17/(1+M30))/(1+M29))</f>
        <v>#REF!</v>
      </c>
      <c r="N18" s="9" t="e">
        <f ca="1">((N17/(1+N30))/(1+N29))</f>
        <v>#REF!</v>
      </c>
    </row>
    <row r="19" spans="2:14" ht="29.4" thickBot="1">
      <c r="B19" s="3" t="s">
        <v>350</v>
      </c>
      <c r="C19" s="3" t="s">
        <v>75</v>
      </c>
      <c r="D1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19" s="3" t="str">
        <f>IF(Table_Risk_1[[#This Row],[Header]]="Yes","",IF(Table_Risk_1[[#This Row],[Property]]&lt;&gt;"",Risk_1_Prefix&amp;SUBSTITUTE(Table_Risk_1[[#This Row],[Type]]," ","")&amp;SUBSTITUTE(Table_Risk_1[[#This Row],[Property]]," ",""),""))</f>
        <v/>
      </c>
      <c r="G1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9" s="3" t="str">
        <f>IF(OR(Table_Risk_1[[#This Row],[Header]]="Yes",Table_Risk_1[[#This Row],[Property]]=""),"",IF(OR(Table_Risk_1[[#This Row],[Text]]="true",Table_Risk_1[[#This Row],[Text]]="false",ISNUMBER(Table_Risk_1[[#This Row],[Text]])),Table_Risk_1[[#This Row],[Text]],""""&amp;Table_Risk_1[[#This Row],[Text]]&amp;""""))</f>
        <v/>
      </c>
      <c r="I1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19" s="3"/>
      <c r="K19" s="3"/>
      <c r="L19" s="3"/>
      <c r="M19" s="3"/>
      <c r="N19" s="3"/>
    </row>
    <row r="20" spans="2:14" s="12" customFormat="1" ht="21" hidden="1" customHeight="1">
      <c r="B20" s="7"/>
      <c r="C20" s="7"/>
      <c r="D2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0" s="7" t="str">
        <f>IF(Table_Risk_1[[#This Row],[Header]]="Yes","",IF(Table_Risk_1[[#This Row],[Property]]&lt;&gt;"",Risk_1_Prefix&amp;SUBSTITUTE(Table_Risk_1[[#This Row],[Type]]," ","")&amp;SUBSTITUTE(Table_Risk_1[[#This Row],[Property]]," ",""),""))</f>
        <v/>
      </c>
      <c r="G2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0" s="7" t="str">
        <f>IF(OR(Table_Risk_1[[#This Row],[Header]]="Yes",Table_Risk_1[[#This Row],[Property]]=""),"",IF(OR(Table_Risk_1[[#This Row],[Text]]="true",Table_Risk_1[[#This Row],[Text]]="false",ISNUMBER(Table_Risk_1[[#This Row],[Text]])),Table_Risk_1[[#This Row],[Text]],""""&amp;Table_Risk_1[[#This Row],[Text]]&amp;""""))</f>
        <v/>
      </c>
      <c r="I2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0" s="7"/>
      <c r="K20" s="7"/>
      <c r="L20" s="7"/>
      <c r="M20" s="7"/>
      <c r="N20" s="7"/>
    </row>
    <row r="21" spans="2:14" s="12" customFormat="1" ht="21" customHeight="1">
      <c r="B21" s="7" t="s">
        <v>392</v>
      </c>
      <c r="C21" s="7"/>
      <c r="D2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21" s="7" t="str">
        <f ca="1">IF(Table_Risk_1[[#This Row],[Header]]="Yes","",IF(Table_Risk_1[[#This Row],[Property]]&lt;&gt;"",Risk_1_Prefix&amp;SUBSTITUTE(Table_Risk_1[[#This Row],[Type]]," ","")&amp;SUBSTITUTE(Table_Risk_1[[#This Row],[Property]]," ",""),""))</f>
        <v>SOtherSomething</v>
      </c>
      <c r="G21"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v>
      </c>
      <c r="H21" s="7" t="str">
        <f ca="1">IF(OR(Table_Risk_1[[#This Row],[Header]]="Yes",Table_Risk_1[[#This Row],[Property]]=""),"",IF(OR(Table_Risk_1[[#This Row],[Text]]="true",Table_Risk_1[[#This Row],[Text]]="false",ISNUMBER(Table_Risk_1[[#This Row],[Text]])),Table_Risk_1[[#This Row],[Text]],""""&amp;Table_Risk_1[[#This Row],[Text]]&amp;""""))</f>
        <v>"Val"</v>
      </c>
      <c r="I2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v>
      </c>
      <c r="J21" s="7" t="s">
        <v>401</v>
      </c>
      <c r="K21" s="7"/>
      <c r="L21" s="7"/>
      <c r="M21" s="7"/>
      <c r="N21" s="7"/>
    </row>
    <row r="22" spans="2:14" ht="29.4" thickBot="1">
      <c r="B22" s="3" t="s">
        <v>402</v>
      </c>
      <c r="C22" s="3" t="s">
        <v>75</v>
      </c>
      <c r="D22"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2"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22" s="3" t="str">
        <f>IF(Table_Risk_1[[#This Row],[Header]]="Yes","",IF(Table_Risk_1[[#This Row],[Property]]&lt;&gt;"",Risk_1_Prefix&amp;SUBSTITUTE(Table_Risk_1[[#This Row],[Type]]," ","")&amp;SUBSTITUTE(Table_Risk_1[[#This Row],[Property]]," ",""),""))</f>
        <v/>
      </c>
      <c r="G22"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2" s="3" t="str">
        <f>IF(OR(Table_Risk_1[[#This Row],[Header]]="Yes",Table_Risk_1[[#This Row],[Property]]=""),"",IF(OR(Table_Risk_1[[#This Row],[Text]]="true",Table_Risk_1[[#This Row],[Text]]="false",ISNUMBER(Table_Risk_1[[#This Row],[Text]])),Table_Risk_1[[#This Row],[Text]],""""&amp;Table_Risk_1[[#This Row],[Text]]&amp;""""))</f>
        <v/>
      </c>
      <c r="I22"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22" s="3"/>
      <c r="K22" s="3"/>
      <c r="L22" s="3"/>
      <c r="M22" s="3"/>
      <c r="N22" s="3"/>
    </row>
    <row r="23" spans="2:14" s="12" customFormat="1" ht="21" hidden="1" customHeight="1">
      <c r="B23" s="7"/>
      <c r="C23" s="7"/>
      <c r="D2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3" s="7" t="str">
        <f>IF(Table_Risk_1[[#This Row],[Header]]="Yes","",IF(Table_Risk_1[[#This Row],[Property]]&lt;&gt;"",Risk_1_Prefix&amp;SUBSTITUTE(Table_Risk_1[[#This Row],[Type]]," ","")&amp;SUBSTITUTE(Table_Risk_1[[#This Row],[Property]]," ",""),""))</f>
        <v/>
      </c>
      <c r="G2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3" s="7" t="str">
        <f>IF(OR(Table_Risk_1[[#This Row],[Header]]="Yes",Table_Risk_1[[#This Row],[Property]]=""),"",IF(OR(Table_Risk_1[[#This Row],[Text]]="true",Table_Risk_1[[#This Row],[Text]]="false",ISNUMBER(Table_Risk_1[[#This Row],[Text]])),Table_Risk_1[[#This Row],[Text]],""""&amp;Table_Risk_1[[#This Row],[Text]]&amp;""""))</f>
        <v/>
      </c>
      <c r="I2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3" s="7"/>
      <c r="K23" s="7"/>
      <c r="L23" s="7"/>
      <c r="M23" s="7"/>
      <c r="N23" s="7"/>
    </row>
    <row r="24" spans="2:14" s="12" customFormat="1" ht="21" customHeight="1">
      <c r="B24" s="7" t="s">
        <v>403</v>
      </c>
      <c r="C24" s="7"/>
      <c r="D2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24" s="7" t="str">
        <f ca="1">IF(Table_Risk_1[[#This Row],[Header]]="Yes","",IF(Table_Risk_1[[#This Row],[Property]]&lt;&gt;"",Risk_1_Prefix&amp;SUBSTITUTE(Table_Risk_1[[#This Row],[Type]]," ","")&amp;SUBSTITUTE(Table_Risk_1[[#This Row],[Property]]," ",""),""))</f>
        <v>SStatutoryRateRiskType</v>
      </c>
      <c r="G2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24" s="7" t="str">
        <f ca="1">IF(OR(Table_Risk_1[[#This Row],[Header]]="Yes",Table_Risk_1[[#This Row],[Property]]=""),"",IF(OR(Table_Risk_1[[#This Row],[Text]]="true",Table_Risk_1[[#This Row],[Text]]="false",ISNUMBER(Table_Risk_1[[#This Row],[Text]])),Table_Risk_1[[#This Row],[Text]],""""&amp;Table_Risk_1[[#This Row],[Text]]&amp;""""))</f>
        <v>"General"</v>
      </c>
      <c r="I2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24" s="7" t="s">
        <v>404</v>
      </c>
      <c r="K24" s="7" t="s">
        <v>404</v>
      </c>
      <c r="L24" s="7" t="s">
        <v>404</v>
      </c>
      <c r="M24" s="7" t="s">
        <v>404</v>
      </c>
      <c r="N24" s="7" t="s">
        <v>404</v>
      </c>
    </row>
    <row r="25" spans="2:14" s="12" customFormat="1" ht="21" customHeight="1">
      <c r="B25" s="8" t="s">
        <v>405</v>
      </c>
      <c r="C25" s="7"/>
      <c r="D2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25" s="7" t="str">
        <f ca="1">IF(Table_Risk_1[[#This Row],[Header]]="Yes","",IF(Table_Risk_1[[#This Row],[Property]]&lt;&gt;"",Risk_1_Prefix&amp;SUBSTITUTE(Table_Risk_1[[#This Row],[Type]]," ","")&amp;SUBSTITUTE(Table_Risk_1[[#This Row],[Property]]," ",""),""))</f>
        <v>SStatutoryRateESLApplicability</v>
      </c>
      <c r="G2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25" s="7" t="str">
        <f ca="1">IF(OR(Table_Risk_1[[#This Row],[Header]]="Yes",Table_Risk_1[[#This Row],[Property]]=""),"",IF(OR(Table_Risk_1[[#This Row],[Text]]="true",Table_Risk_1[[#This Row],[Text]]="false",ISNUMBER(Table_Risk_1[[#This Row],[Text]])),Table_Risk_1[[#This Row],[Text]],""""&amp;Table_Risk_1[[#This Row],[Text]]&amp;""""))</f>
        <v>"Not Applicable"</v>
      </c>
      <c r="I2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25" s="7" t="s">
        <v>406</v>
      </c>
      <c r="K25" s="7" t="s">
        <v>406</v>
      </c>
      <c r="L25" s="7" t="s">
        <v>406</v>
      </c>
      <c r="M25" s="7" t="s">
        <v>406</v>
      </c>
      <c r="N25" s="7" t="s">
        <v>406</v>
      </c>
    </row>
    <row r="26" spans="2:14" s="12" customFormat="1" ht="21" customHeight="1">
      <c r="B26" s="7" t="s">
        <v>407</v>
      </c>
      <c r="C26" s="7"/>
      <c r="D2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26" s="7" t="str">
        <f ca="1">IF(Table_Risk_1[[#This Row],[Header]]="Yes","",IF(Table_Risk_1[[#This Row],[Property]]&lt;&gt;"",Risk_1_Prefix&amp;SUBSTITUTE(Table_Risk_1[[#This Row],[Type]]," ","")&amp;SUBSTITUTE(Table_Risk_1[[#This Row],[Property]]," ",""),""))</f>
        <v>SStatutoryRateJurisdiction</v>
      </c>
      <c r="G2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7">
        <f ca="1">IF(OR(Table_Risk_1[[#This Row],[Header]]="Yes",Table_Risk_1[[#This Row],[Property]]=""),"",IF(OR(Table_Risk_1[[#This Row],[Text]]="true",Table_Risk_1[[#This Row],[Text]]="false",ISNUMBER(Table_Risk_1[[#This Row],[Text]])),Table_Risk_1[[#This Row],[Text]],""""&amp;Table_Risk_1[[#This Row],[Text]]&amp;""""))</f>
        <v>0</v>
      </c>
      <c r="I2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"jurisdiction":0,</v>
      </c>
      <c r="J26" s="7">
        <v>0</v>
      </c>
      <c r="K26" s="7" t="e">
        <f>#REF!</f>
        <v>#REF!</v>
      </c>
      <c r="L26" s="7" t="e">
        <f>#REF!</f>
        <v>#REF!</v>
      </c>
      <c r="M26" s="7" t="e">
        <f>#REF!</f>
        <v>#REF!</v>
      </c>
      <c r="N26" s="7" t="e">
        <f>#REF!</f>
        <v>#REF!</v>
      </c>
    </row>
    <row r="27" spans="2:14" s="12" customFormat="1" ht="21" customHeight="1">
      <c r="B27" s="8" t="s">
        <v>408</v>
      </c>
      <c r="C27" s="7"/>
      <c r="D2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27" s="7" t="str">
        <f ca="1">IF(Table_Risk_1[[#This Row],[Header]]="Yes","",IF(Table_Risk_1[[#This Row],[Property]]&lt;&gt;"",Risk_1_Prefix&amp;SUBSTITUTE(Table_Risk_1[[#This Row],[Type]]," ","")&amp;SUBSTITUTE(Table_Risk_1[[#This Row],[Property]]," ",""),""))</f>
        <v>SStatutoryRatePolicyStartDate</v>
      </c>
      <c r="G2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v>
      </c>
      <c r="H27" s="7">
        <f ca="1">IF(OR(Table_Risk_1[[#This Row],[Header]]="Yes",Table_Risk_1[[#This Row],[Property]]=""),"",IF(OR(Table_Risk_1[[#This Row],[Text]]="true",Table_Risk_1[[#This Row],[Text]]="false",ISNUMBER(Table_Risk_1[[#This Row],[Text]])),Table_Risk_1[[#This Row],[Text]],""""&amp;Table_Risk_1[[#This Row],[Text]]&amp;""""))</f>
        <v>1</v>
      </c>
      <c r="I2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"policyStartDate":1,</v>
      </c>
      <c r="J27" s="23">
        <f t="shared" ref="J27:N27" si="0">J11</f>
        <v>1</v>
      </c>
      <c r="K27" s="23">
        <f t="shared" si="0"/>
        <v>42948</v>
      </c>
      <c r="L27" s="23">
        <f t="shared" si="0"/>
        <v>42948</v>
      </c>
      <c r="M27" s="23">
        <f t="shared" si="0"/>
        <v>42948</v>
      </c>
      <c r="N27" s="23">
        <f t="shared" si="0"/>
        <v>42948</v>
      </c>
    </row>
    <row r="28" spans="2:14" s="12" customFormat="1" ht="21" customHeight="1">
      <c r="B28" s="7" t="s">
        <v>409</v>
      </c>
      <c r="C28" s="7"/>
      <c r="D2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28" s="7" t="str">
        <f ca="1">IF(Table_Risk_1[[#This Row],[Header]]="Yes","",IF(Table_Risk_1[[#This Row],[Property]]&lt;&gt;"",Risk_1_Prefix&amp;SUBSTITUTE(Table_Risk_1[[#This Row],[Type]]," ","")&amp;SUBSTITUTE(Table_Risk_1[[#This Row],[Property]]," ",""),""))</f>
        <v>SStatutoryRateESLRate</v>
      </c>
      <c r="G2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8" s="7">
        <f ca="1">IF(OR(Table_Risk_1[[#This Row],[Header]]="Yes",Table_Risk_1[[#This Row],[Property]]=""),"",IF(OR(Table_Risk_1[[#This Row],[Text]]="true",Table_Risk_1[[#This Row],[Text]]="false",ISNUMBER(Table_Risk_1[[#This Row],[Text]])),Table_Risk_1[[#This Row],[Text]],""""&amp;Table_Risk_1[[#This Row],[Text]]&amp;""""))</f>
        <v>0</v>
      </c>
      <c r="I2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28" s="16">
        <f t="array" ref="J28">IF(AND(Risk_1_ESL="Applicable",NOT(ISNA(MATCH(J26,Table_Statutory_Rates[#Headers],0)))),
INDEX(
Table_Statutory_Rates[],
MATCH(1,(Table_Statutory_Rates[Type]="ESL")*(Table_Statutory_Rates[Next Value]&gt;J27),0),
MATCH(J26,Table_Statutory_Rates[#Headers],0)
),0)</f>
        <v>0</v>
      </c>
      <c r="K28" s="16">
        <f t="array" ref="K28">IF(AND(Risk_1_ESL="Applicable",NOT(ISNA(MATCH(K26,Table_Statutory_Rates[#Headers],0)))),
INDEX(
Table_Statutory_Rates[],
MATCH(1,(Table_Statutory_Rates[Type]="ESL")*(Table_Statutory_Rates[Next Value]&gt;K27),0),
MATCH(K26,Table_Statutory_Rates[#Headers],0)
),0)</f>
        <v>0</v>
      </c>
      <c r="L28" s="16">
        <f t="array" ref="L28">IF(AND(Risk_1_ESL="Applicable",NOT(ISNA(MATCH(L26,Table_Statutory_Rates[#Headers],0)))),
INDEX(
Table_Statutory_Rates[],
MATCH(1,(Table_Statutory_Rates[Type]="ESL")*(Table_Statutory_Rates[Next Value]&gt;L27),0),
MATCH(L26,Table_Statutory_Rates[#Headers],0)
),0)</f>
        <v>0</v>
      </c>
      <c r="M28" s="16">
        <f t="array" ref="M28">IF(AND(Risk_1_ESL="Applicable",NOT(ISNA(MATCH(M26,Table_Statutory_Rates[#Headers],0)))),
INDEX(
Table_Statutory_Rates[],
MATCH(1,(Table_Statutory_Rates[Type]="ESL")*(Table_Statutory_Rates[Next Value]&gt;M27),0),
MATCH(M26,Table_Statutory_Rates[#Headers],0)
),0)</f>
        <v>0</v>
      </c>
      <c r="N28" s="16">
        <f t="array" ref="N28">IF(AND(Risk_1_ESL="Applicable",NOT(ISNA(MATCH(N26,Table_Statutory_Rates[#Headers],0)))),
INDEX(
Table_Statutory_Rates[],
MATCH(1,(Table_Statutory_Rates[Type]="ESL")*(Table_Statutory_Rates[Next Value]&gt;N27),0),
MATCH(N26,Table_Statutory_Rates[#Headers],0)
),0)</f>
        <v>0</v>
      </c>
    </row>
    <row r="29" spans="2:14" s="12" customFormat="1" ht="21" customHeight="1">
      <c r="B29" s="7" t="s">
        <v>410</v>
      </c>
      <c r="C29" s="7"/>
      <c r="D2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29" s="7" t="str">
        <f ca="1">IF(Table_Risk_1[[#This Row],[Header]]="Yes","",IF(Table_Risk_1[[#This Row],[Property]]&lt;&gt;"",Risk_1_Prefix&amp;SUBSTITUTE(Table_Risk_1[[#This Row],[Type]]," ","")&amp;SUBSTITUTE(Table_Risk_1[[#This Row],[Property]]," ",""),""))</f>
        <v>SStatutoryRateGSTRate</v>
      </c>
      <c r="G2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9" s="7">
        <f ca="1">IF(OR(Table_Risk_1[[#This Row],[Header]]="Yes",Table_Risk_1[[#This Row],[Property]]=""),"",IF(OR(Table_Risk_1[[#This Row],[Text]]="true",Table_Risk_1[[#This Row],[Text]]="false",ISNUMBER(Table_Risk_1[[#This Row],[Text]])),Table_Risk_1[[#This Row],[Text]],""""&amp;Table_Risk_1[[#This Row],[Text]]&amp;""""))</f>
        <v>0</v>
      </c>
      <c r="I2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v>
      </c>
      <c r="J29" s="16">
        <v>0</v>
      </c>
      <c r="K29" s="16" t="e">
        <f t="array" aca="1" ref="K29" ca="1">IF(NOT(ISNA(MATCH(K26,Table_Statutory_Rates[#Headers],0))),
INDEX(
Table_Statutory_Rates[],
MATCH(1,(Table_Statutory_Rates[Type]="GST")*(Table_Statutory_Rates[Next Value]&gt;K27),0),
MATCH(K26,Table_Statutory_Rates[#Headers],0)
),0)</f>
        <v>#REF!</v>
      </c>
      <c r="L29" s="16" t="e">
        <f t="array" aca="1" ref="L29" ca="1">IF(NOT(ISNA(MATCH(L26,Table_Statutory_Rates[#Headers],0))),
INDEX(
Table_Statutory_Rates[],
MATCH(1,(Table_Statutory_Rates[Type]="GST")*(Table_Statutory_Rates[Next Value]&gt;L27),0),
MATCH(L26,Table_Statutory_Rates[#Headers],0)
),0)</f>
        <v>#REF!</v>
      </c>
      <c r="M29" s="16" t="e">
        <f t="array" aca="1" ref="M29" ca="1">IF(NOT(ISNA(MATCH(M26,Table_Statutory_Rates[#Headers],0))),
INDEX(
Table_Statutory_Rates[],
MATCH(1,(Table_Statutory_Rates[Type]="GST")*(Table_Statutory_Rates[Next Value]&gt;M27),0),
MATCH(M26,Table_Statutory_Rates[#Headers],0)
),0)</f>
        <v>#REF!</v>
      </c>
      <c r="N29" s="16" t="e">
        <f t="array" aca="1" ref="N29" ca="1">IF(NOT(ISNA(MATCH(N26,Table_Statutory_Rates[#Headers],0))),
INDEX(
Table_Statutory_Rates[],
MATCH(1,(Table_Statutory_Rates[Type]="GST")*(Table_Statutory_Rates[Next Value]&gt;N27),0),
MATCH(N26,Table_Statutory_Rates[#Headers],0)
),0)</f>
        <v>#REF!</v>
      </c>
    </row>
    <row r="30" spans="2:14" s="12" customFormat="1" ht="21" customHeight="1">
      <c r="B30" s="7" t="s">
        <v>411</v>
      </c>
      <c r="C30" s="7"/>
      <c r="D3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30" s="7" t="str">
        <f ca="1">IF(Table_Risk_1[[#This Row],[Header]]="Yes","",IF(Table_Risk_1[[#This Row],[Property]]&lt;&gt;"",Risk_1_Prefix&amp;SUBSTITUTE(Table_Risk_1[[#This Row],[Type]]," ","")&amp;SUBSTITUTE(Table_Risk_1[[#This Row],[Property]]," ",""),""))</f>
        <v>SStatutoryRateSDRate</v>
      </c>
      <c r="G30"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0" s="7">
        <f ca="1">IF(OR(Table_Risk_1[[#This Row],[Header]]="Yes",Table_Risk_1[[#This Row],[Property]]=""),"",IF(OR(Table_Risk_1[[#This Row],[Text]]="true",Table_Risk_1[[#This Row],[Text]]="false",ISNUMBER(Table_Risk_1[[#This Row],[Text]])),Table_Risk_1[[#This Row],[Text]],""""&amp;Table_Risk_1[[#This Row],[Text]]&amp;""""))</f>
        <v>0</v>
      </c>
      <c r="I3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v>
      </c>
      <c r="J30" s="16">
        <f t="array" ref="J30">IF(NOT(ISNA(MATCH(J26,Table_Statutory_Rates[#Headers],0))),
INDEX(
Table_Statutory_Rates[],
MATCH(1,(Table_Statutory_Rates[Type]=Risk_1_Type)*(Table_Statutory_Rates[Next Value]&gt;J27),0),
MATCH(J26,Table_Statutory_Rates[#Headers],0)
),0)</f>
        <v>0</v>
      </c>
      <c r="K30" s="16" t="e">
        <f t="array" aca="1" ref="K30" ca="1">IF(NOT(ISNA(MATCH(K26,Table_Statutory_Rates[#Headers],0))),
INDEX(
Table_Statutory_Rates[],
MATCH(1,(Table_Statutory_Rates[Type]=Risk_1_Type)*(Table_Statutory_Rates[Next Value]&gt;K27),0),
MATCH(K26,Table_Statutory_Rates[#Headers],0)
),0)</f>
        <v>#REF!</v>
      </c>
      <c r="L30" s="16" t="e">
        <f t="array" aca="1" ref="L30" ca="1">IF(NOT(ISNA(MATCH(L26,Table_Statutory_Rates[#Headers],0))),
INDEX(
Table_Statutory_Rates[],
MATCH(1,(Table_Statutory_Rates[Type]=Risk_1_Type)*(Table_Statutory_Rates[Next Value]&gt;L27),0),
MATCH(L26,Table_Statutory_Rates[#Headers],0)
),0)</f>
        <v>#REF!</v>
      </c>
      <c r="M30" s="16" t="e">
        <f t="array" aca="1" ref="M30" ca="1">IF(NOT(ISNA(MATCH(M26,Table_Statutory_Rates[#Headers],0))),
INDEX(
Table_Statutory_Rates[],
MATCH(1,(Table_Statutory_Rates[Type]=Risk_1_Type)*(Table_Statutory_Rates[Next Value]&gt;M27),0),
MATCH(M26,Table_Statutory_Rates[#Headers],0)
),0)</f>
        <v>#REF!</v>
      </c>
      <c r="N30" s="16" t="e">
        <f t="array" aca="1" ref="N30" ca="1">IF(NOT(ISNA(MATCH(N26,Table_Statutory_Rates[#Headers],0))),
INDEX(
Table_Statutory_Rates[],
MATCH(1,(Table_Statutory_Rates[Type]=Risk_1_Type)*(Table_Statutory_Rates[Next Value]&gt;N27),0),
MATCH(N26,Table_Statutory_Rates[#Headers],0)
),0)</f>
        <v>#REF!</v>
      </c>
    </row>
    <row r="31" spans="2:14" ht="29.4" thickBot="1">
      <c r="B31" s="3" t="s">
        <v>412</v>
      </c>
      <c r="C31" s="3" t="s">
        <v>75</v>
      </c>
      <c r="D31"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1"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31" s="3" t="str">
        <f>IF(Table_Risk_1[[#This Row],[Header]]="Yes","",IF(Table_Risk_1[[#This Row],[Property]]&lt;&gt;"",Risk_1_Prefix&amp;SUBSTITUTE(Table_Risk_1[[#This Row],[Type]]," ","")&amp;SUBSTITUTE(Table_Risk_1[[#This Row],[Property]]," ",""),""))</f>
        <v/>
      </c>
      <c r="G31"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1" s="3" t="str">
        <f>IF(OR(Table_Risk_1[[#This Row],[Header]]="Yes",Table_Risk_1[[#This Row],[Property]]=""),"",IF(OR(Table_Risk_1[[#This Row],[Text]]="true",Table_Risk_1[[#This Row],[Text]]="false",ISNUMBER(Table_Risk_1[[#This Row],[Text]])),Table_Risk_1[[#This Row],[Text]],""""&amp;Table_Risk_1[[#This Row],[Text]]&amp;""""))</f>
        <v/>
      </c>
      <c r="I31"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31" s="3"/>
      <c r="K31" s="3"/>
      <c r="L31" s="3"/>
      <c r="M31" s="3"/>
      <c r="N31" s="3"/>
    </row>
    <row r="32" spans="2:14" s="12" customFormat="1" ht="21" hidden="1" customHeight="1">
      <c r="B32" s="7"/>
      <c r="C32" s="7"/>
      <c r="D3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2" s="7" t="str">
        <f>IF(Table_Risk_1[[#This Row],[Header]]="Yes","",IF(Table_Risk_1[[#This Row],[Property]]&lt;&gt;"",Risk_1_Prefix&amp;SUBSTITUTE(Table_Risk_1[[#This Row],[Type]]," ","")&amp;SUBSTITUTE(Table_Risk_1[[#This Row],[Property]]," ",""),""))</f>
        <v/>
      </c>
      <c r="G32"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7" t="str">
        <f>IF(OR(Table_Risk_1[[#This Row],[Header]]="Yes",Table_Risk_1[[#This Row],[Property]]=""),"",IF(OR(Table_Risk_1[[#This Row],[Text]]="true",Table_Risk_1[[#This Row],[Text]]="false",ISNUMBER(Table_Risk_1[[#This Row],[Text]])),Table_Risk_1[[#This Row],[Text]],""""&amp;Table_Risk_1[[#This Row],[Text]]&amp;""""))</f>
        <v/>
      </c>
      <c r="I3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2" s="7"/>
      <c r="K32" s="7"/>
      <c r="L32" s="7"/>
      <c r="M32" s="7"/>
      <c r="N32" s="7"/>
    </row>
    <row r="33" spans="2:14" s="12" customFormat="1" ht="21" customHeight="1">
      <c r="B33" s="7" t="s">
        <v>398</v>
      </c>
      <c r="C33" s="7"/>
      <c r="D3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33" s="7" t="str">
        <f ca="1">IF(Table_Risk_1[[#This Row],[Header]]="Yes","",IF(Table_Risk_1[[#This Row],[Property]]&lt;&gt;"",Risk_1_Prefix&amp;SUBSTITUTE(Table_Risk_1[[#This Row],[Type]]," ","")&amp;SUBSTITUTE(Table_Risk_1[[#This Row],[Property]]," ",""),""))</f>
        <v>SPaymentPremium</v>
      </c>
      <c r="G33"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3" s="7">
        <f ca="1">IF(OR(Table_Risk_1[[#This Row],[Header]]="Yes",Table_Risk_1[[#This Row],[Property]]=""),"",IF(OR(Table_Risk_1[[#This Row],[Text]]="true",Table_Risk_1[[#This Row],[Text]]="false",ISNUMBER(Table_Risk_1[[#This Row],[Text]])),Table_Risk_1[[#This Row],[Text]],""""&amp;Table_Risk_1[[#This Row],[Text]]&amp;""""))</f>
        <v>0</v>
      </c>
      <c r="I3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"premium":0,</v>
      </c>
      <c r="J33" s="26">
        <f>J18</f>
        <v>0</v>
      </c>
      <c r="K33" s="26" t="e">
        <f ca="1">K18</f>
        <v>#REF!</v>
      </c>
      <c r="L33" s="26" t="e">
        <f ca="1">L18</f>
        <v>#REF!</v>
      </c>
      <c r="M33" s="26" t="e">
        <f ca="1">M18</f>
        <v>#REF!</v>
      </c>
      <c r="N33" s="26" t="e">
        <f ca="1">N18</f>
        <v>#REF!</v>
      </c>
    </row>
    <row r="34" spans="2:14" s="12" customFormat="1" ht="21" customHeight="1">
      <c r="B34" s="7" t="s">
        <v>413</v>
      </c>
      <c r="C34" s="7"/>
      <c r="D3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34" s="7" t="str">
        <f ca="1">IF(Table_Risk_1[[#This Row],[Header]]="Yes","",IF(Table_Risk_1[[#This Row],[Property]]&lt;&gt;"",Risk_1_Prefix&amp;SUBSTITUTE(Table_Risk_1[[#This Row],[Type]]," ","")&amp;SUBSTITUTE(Table_Risk_1[[#This Row],[Property]]," ",""),""))</f>
        <v>SPaymentESL</v>
      </c>
      <c r="G34"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4" s="7">
        <f ca="1">IF(OR(Table_Risk_1[[#This Row],[Header]]="Yes",Table_Risk_1[[#This Row],[Property]]=""),"",IF(OR(Table_Risk_1[[#This Row],[Text]]="true",Table_Risk_1[[#This Row],[Text]]="false",ISNUMBER(Table_Risk_1[[#This Row],[Text]])),Table_Risk_1[[#This Row],[Text]],""""&amp;Table_Risk_1[[#This Row],[Text]]&amp;""""))</f>
        <v>0</v>
      </c>
      <c r="I3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34" s="9">
        <f>J33*J28</f>
        <v>0</v>
      </c>
      <c r="K34" s="9" t="e">
        <f ca="1">K33*K28</f>
        <v>#REF!</v>
      </c>
      <c r="L34" s="9" t="e">
        <f ca="1">L33*L28</f>
        <v>#REF!</v>
      </c>
      <c r="M34" s="9" t="e">
        <f ca="1">M33*M28</f>
        <v>#REF!</v>
      </c>
      <c r="N34" s="9" t="e">
        <f ca="1">N33*N28</f>
        <v>#REF!</v>
      </c>
    </row>
    <row r="35" spans="2:14" s="12" customFormat="1" ht="21" customHeight="1">
      <c r="B35" s="7" t="s">
        <v>414</v>
      </c>
      <c r="C35" s="7"/>
      <c r="D3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35" s="7" t="str">
        <f ca="1">IF(Table_Risk_1[[#This Row],[Header]]="Yes","",IF(Table_Risk_1[[#This Row],[Property]]&lt;&gt;"",Risk_1_Prefix&amp;SUBSTITUTE(Table_Risk_1[[#This Row],[Type]]," ","")&amp;SUBSTITUTE(Table_Risk_1[[#This Row],[Property]]," ",""),""))</f>
        <v>SPaymentGST</v>
      </c>
      <c r="G35"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5" s="7">
        <f ca="1">IF(OR(Table_Risk_1[[#This Row],[Header]]="Yes",Table_Risk_1[[#This Row],[Property]]=""),"",IF(OR(Table_Risk_1[[#This Row],[Text]]="true",Table_Risk_1[[#This Row],[Text]]="false",ISNUMBER(Table_Risk_1[[#This Row],[Text]])),Table_Risk_1[[#This Row],[Text]],""""&amp;Table_Risk_1[[#This Row],[Text]]&amp;""""))</f>
        <v>0</v>
      </c>
      <c r="I3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"GST":0,</v>
      </c>
      <c r="J35" s="30">
        <f>SUM(J33:J34)*J29</f>
        <v>0</v>
      </c>
      <c r="K35" s="30" t="e">
        <f ca="1">SUM(K33:K34)*K29</f>
        <v>#REF!</v>
      </c>
      <c r="L35" s="30" t="e">
        <f ca="1">SUM(L33:L34)*L29</f>
        <v>#REF!</v>
      </c>
      <c r="M35" s="30" t="e">
        <f ca="1">SUM(M33:M34)*M29</f>
        <v>#REF!</v>
      </c>
      <c r="N35" s="30" t="e">
        <f ca="1">SUM(N33:N34)*N29</f>
        <v>#REF!</v>
      </c>
    </row>
    <row r="36" spans="2:14" s="12" customFormat="1" ht="21" customHeight="1">
      <c r="B36" s="7" t="s">
        <v>415</v>
      </c>
      <c r="C36" s="7"/>
      <c r="D3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36" s="7" t="str">
        <f ca="1">IF(Table_Risk_1[[#This Row],[Header]]="Yes","",IF(Table_Risk_1[[#This Row],[Property]]&lt;&gt;"",Risk_1_Prefix&amp;SUBSTITUTE(Table_Risk_1[[#This Row],[Type]]," ","")&amp;SUBSTITUTE(Table_Risk_1[[#This Row],[Property]]," ",""),""))</f>
        <v>SPaymentSD</v>
      </c>
      <c r="G3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6" s="7">
        <f ca="1">IF(OR(Table_Risk_1[[#This Row],[Header]]="Yes",Table_Risk_1[[#This Row],[Property]]=""),"",IF(OR(Table_Risk_1[[#This Row],[Text]]="true",Table_Risk_1[[#This Row],[Text]]="false",ISNUMBER(Table_Risk_1[[#This Row],[Text]])),Table_Risk_1[[#This Row],[Text]],""""&amp;Table_Risk_1[[#This Row],[Text]]&amp;""""))</f>
        <v>0</v>
      </c>
      <c r="I3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"SD":0,</v>
      </c>
      <c r="J36" s="30">
        <f>SUM(J33:J35)*J30</f>
        <v>0</v>
      </c>
      <c r="K36" s="30" t="e">
        <f ca="1">SUM(K33:K35)*K30</f>
        <v>#REF!</v>
      </c>
      <c r="L36" s="30" t="e">
        <f ca="1">SUM(L33:L35)*L30</f>
        <v>#REF!</v>
      </c>
      <c r="M36" s="30" t="e">
        <f ca="1">SUM(M33:M35)*M30</f>
        <v>#REF!</v>
      </c>
      <c r="N36" s="30" t="e">
        <f ca="1">SUM(N33:N35)*N30</f>
        <v>#REF!</v>
      </c>
    </row>
    <row r="37" spans="2:14" s="12" customFormat="1" ht="21" customHeight="1">
      <c r="B37" s="7" t="s">
        <v>289</v>
      </c>
      <c r="C37" s="7"/>
      <c r="D3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37" s="7" t="str">
        <f ca="1">IF(Table_Risk_1[[#This Row],[Header]]="Yes","",IF(Table_Risk_1[[#This Row],[Property]]&lt;&gt;"",Risk_1_Prefix&amp;SUBSTITUTE(Table_Risk_1[[#This Row],[Type]]," ","")&amp;SUBSTITUTE(Table_Risk_1[[#This Row],[Property]]," ",""),""))</f>
        <v>SPaymentTotal</v>
      </c>
      <c r="G3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7" s="7">
        <f ca="1">IF(OR(Table_Risk_1[[#This Row],[Header]]="Yes",Table_Risk_1[[#This Row],[Property]]=""),"",IF(OR(Table_Risk_1[[#This Row],[Text]]="true",Table_Risk_1[[#This Row],[Text]]="false",ISNUMBER(Table_Risk_1[[#This Row],[Text]])),Table_Risk_1[[#This Row],[Text]],""""&amp;Table_Risk_1[[#This Row],[Text]]&amp;""""))</f>
        <v>0</v>
      </c>
      <c r="I3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"total":0}</v>
      </c>
      <c r="J37" s="9">
        <f>SUM(J33:J36)</f>
        <v>0</v>
      </c>
      <c r="K37" s="9" t="e">
        <f ca="1">SUM(K33:K36)</f>
        <v>#REF!</v>
      </c>
      <c r="L37" s="9" t="e">
        <f ca="1">SUM(L33:L36)</f>
        <v>#REF!</v>
      </c>
      <c r="M37" s="9" t="e">
        <f ca="1">SUM(M33:M36)</f>
        <v>#REF!</v>
      </c>
      <c r="N37" s="9" t="e">
        <f ca="1">SUM(N33:N36)</f>
        <v>#REF!</v>
      </c>
    </row>
  </sheetData>
  <sheetProtection insertRows="0" deleteRows="0"/>
  <conditionalFormatting sqref="J13:N14">
    <cfRule type="cellIs" dxfId="352" priority="2" operator="equal">
      <formula>FALSE</formula>
    </cfRule>
  </conditionalFormatting>
  <dataValidations count="4">
    <dataValidation type="list" allowBlank="1" showInputMessage="1" showErrorMessage="1" sqref="J24:N24" xr:uid="{00000000-0002-0000-0400-000000000000}">
      <formula1>Select_Risk_Type</formula1>
    </dataValidation>
    <dataValidation type="list" allowBlank="1" showInputMessage="1" showErrorMessage="1" sqref="J23 J25:N25"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7"/>
  <sheetViews>
    <sheetView workbookViewId="0">
      <selection activeCell="O3" sqref="O3"/>
    </sheetView>
  </sheetViews>
  <sheetFormatPr defaultColWidth="9.109375" defaultRowHeight="21" customHeight="1"/>
  <cols>
    <col min="1" max="1" width="9.109375" style="2" customWidth="1"/>
    <col min="2" max="2" width="57.109375" style="2" customWidth="1"/>
    <col min="3" max="3" width="12.88671875" style="2" hidden="1" customWidth="1"/>
    <col min="4" max="4" width="34.88671875" style="2" hidden="1" customWidth="1"/>
    <col min="5" max="6" width="35.109375" style="2" hidden="1" customWidth="1"/>
    <col min="7" max="7" width="36.33203125" style="2" hidden="1" customWidth="1"/>
    <col min="8" max="8" width="43.6640625" style="2" hidden="1" customWidth="1"/>
    <col min="9" max="9" width="55.109375" style="2" hidden="1" customWidth="1"/>
    <col min="10" max="10" width="42.88671875" style="2" customWidth="1"/>
    <col min="11" max="13" width="20.109375" style="2" hidden="1" customWidth="1"/>
    <col min="14" max="14" width="0.33203125" style="2" hidden="1" customWidth="1"/>
    <col min="15" max="18" width="15" style="2" customWidth="1"/>
    <col min="19" max="22" width="9.109375" style="2"/>
    <col min="23" max="23" width="41.6640625" style="2" customWidth="1"/>
    <col min="24" max="24" width="34.6640625" style="2" customWidth="1"/>
    <col min="25" max="16384" width="9.109375" style="2"/>
  </cols>
  <sheetData>
    <row r="2" spans="2:14" ht="46.8" thickBot="1">
      <c r="B2" s="11" t="str">
        <f>"Risk 2 - "&amp;Risk_2_Name</f>
        <v>Risk 2 - Public Liability</v>
      </c>
      <c r="C2" s="11"/>
      <c r="D2" s="11"/>
      <c r="E2" s="11"/>
      <c r="F2" s="11"/>
      <c r="G2" s="11"/>
      <c r="H2" s="11"/>
      <c r="I2" s="11"/>
      <c r="J2" s="11"/>
      <c r="K2" s="11"/>
      <c r="L2" s="11"/>
      <c r="M2" s="11"/>
      <c r="N2" s="11"/>
    </row>
    <row r="4" spans="2:14" ht="14.4">
      <c r="B4" t="s">
        <v>1</v>
      </c>
      <c r="C4" t="s">
        <v>2</v>
      </c>
      <c r="D4" t="s">
        <v>3</v>
      </c>
      <c r="E4" t="s">
        <v>4</v>
      </c>
      <c r="F4" t="s">
        <v>5</v>
      </c>
      <c r="G4" t="s">
        <v>50</v>
      </c>
      <c r="H4" t="s">
        <v>51</v>
      </c>
      <c r="I4" s="1" t="s">
        <v>73</v>
      </c>
      <c r="J4" t="s">
        <v>6</v>
      </c>
      <c r="K4" t="s">
        <v>386</v>
      </c>
      <c r="L4" t="s">
        <v>387</v>
      </c>
      <c r="M4" t="s">
        <v>388</v>
      </c>
      <c r="N4" t="s">
        <v>389</v>
      </c>
    </row>
    <row r="5" spans="2:14" ht="29.4" thickBot="1">
      <c r="B5" s="3" t="s">
        <v>390</v>
      </c>
      <c r="C5" s="3" t="s">
        <v>75</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18"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2" customFormat="1" ht="21" hidden="1" customHeight="1">
      <c r="B6" s="7"/>
      <c r="C6" s="7"/>
      <c r="D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7" t="str">
        <f>IF(Table_Risk_2[[#This Row],[Header]]="Yes","",IF(Table_Risk_2[[#This Row],[Property]]&lt;&gt;"",Risk_2_Prefix&amp;SUBSTITUTE(Table_Risk_2[[#This Row],[Type]]," ","")&amp;SUBSTITUTE(Table_Risk_2[[#This Row],[Property]]," ",""),""))</f>
        <v/>
      </c>
      <c r="G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5" t="str">
        <f>IF(OR(Table_Risk_2[[#This Row],[Header]]="Yes",Table_Risk_2[[#This Row],[Property]]=""),"",IF(OR(Table_Risk_2[[#This Row],[Text]]="true",Table_Risk_2[[#This Row],[Text]]="false",ISNUMBER(Table_Risk_2[[#This Row],[Text]])),Table_Risk_2[[#This Row],[Text]],""""&amp;Table_Risk_2[[#This Row],[Text]]&amp;""""))</f>
        <v/>
      </c>
      <c r="I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7"/>
      <c r="K6" s="7"/>
      <c r="L6" s="7"/>
      <c r="M6" s="7"/>
      <c r="N6" s="7"/>
    </row>
    <row r="7" spans="2:14" s="12" customFormat="1" ht="21" customHeight="1">
      <c r="B7" s="7" t="s">
        <v>391</v>
      </c>
      <c r="C7" s="7"/>
      <c r="D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7" t="str">
        <f ca="1">IF(Table_Risk_2[[#This Row],[Header]]="Yes","",IF(Table_Risk_2[[#This Row],[Property]]&lt;&gt;"",Risk_2_Prefix&amp;SUBSTITUTE(Table_Risk_2[[#This Row],[Type]]," ","")&amp;SUBSTITUTE(Table_Risk_2[[#This Row],[Property]]," ",""),""))</f>
        <v>PLSettingRiskName</v>
      </c>
      <c r="G7"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5" t="str">
        <f ca="1">IF(OR(Table_Risk_2[[#This Row],[Header]]="Yes",Table_Risk_2[[#This Row],[Property]]=""),"",IF(OR(Table_Risk_2[[#This Row],[Text]]="true",Table_Risk_2[[#This Row],[Text]]="false",ISNUMBER(Table_Risk_2[[#This Row],[Text]])),Table_Risk_2[[#This Row],[Text]],""""&amp;Table_Risk_2[[#This Row],[Text]]&amp;""""))</f>
        <v>"Public Liability"</v>
      </c>
      <c r="I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7" t="s">
        <v>416</v>
      </c>
      <c r="K7" s="7"/>
      <c r="L7" s="7"/>
      <c r="M7" s="7"/>
      <c r="N7" s="7"/>
    </row>
    <row r="8" spans="2:14" s="12" customFormat="1" ht="21" customHeight="1">
      <c r="B8" s="7" t="s">
        <v>417</v>
      </c>
      <c r="C8" s="7"/>
      <c r="D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7" t="str">
        <f ca="1">IF(Table_Risk_2[[#This Row],[Header]]="Yes","",IF(Table_Risk_2[[#This Row],[Property]]&lt;&gt;"",Risk_2_Prefix&amp;SUBSTITUTE(Table_Risk_2[[#This Row],[Type]]," ","")&amp;SUBSTITUTE(Table_Risk_2[[#This Row],[Property]]," ",""),""))</f>
        <v>PLSettingKeyPrefix</v>
      </c>
      <c r="G8"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5" t="str">
        <f ca="1">IF(OR(Table_Risk_2[[#This Row],[Header]]="Yes",Table_Risk_2[[#This Row],[Property]]=""),"",IF(OR(Table_Risk_2[[#This Row],[Text]]="true",Table_Risk_2[[#This Row],[Text]]="false",ISNUMBER(Table_Risk_2[[#This Row],[Text]])),Table_Risk_2[[#This Row],[Text]],""""&amp;Table_Risk_2[[#This Row],[Text]]&amp;""""))</f>
        <v>"PL"</v>
      </c>
      <c r="I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7" t="s">
        <v>418</v>
      </c>
      <c r="K8" s="7"/>
      <c r="L8" s="7"/>
      <c r="M8" s="7"/>
      <c r="N8" s="7"/>
    </row>
    <row r="9" spans="2:14" ht="29.4" thickBot="1">
      <c r="B9" s="3" t="s">
        <v>394</v>
      </c>
      <c r="C9" s="3" t="s">
        <v>75</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18"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2" customFormat="1" ht="21" hidden="1" customHeight="1">
      <c r="B10" s="7"/>
      <c r="C10" s="7"/>
      <c r="D1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7" t="str">
        <f>IF(Table_Risk_2[[#This Row],[Header]]="Yes","",IF(Table_Risk_2[[#This Row],[Property]]&lt;&gt;"",Risk_2_Prefix&amp;SUBSTITUTE(Table_Risk_2[[#This Row],[Type]]," ","")&amp;SUBSTITUTE(Table_Risk_2[[#This Row],[Property]]," ",""),""))</f>
        <v/>
      </c>
      <c r="G10"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5" t="str">
        <f>IF(OR(Table_Risk_2[[#This Row],[Header]]="Yes",Table_Risk_2[[#This Row],[Property]]=""),"",IF(OR(Table_Risk_2[[#This Row],[Text]]="true",Table_Risk_2[[#This Row],[Text]]="false",ISNUMBER(Table_Risk_2[[#This Row],[Text]])),Table_Risk_2[[#This Row],[Text]],""""&amp;Table_Risk_2[[#This Row],[Text]]&amp;""""))</f>
        <v/>
      </c>
      <c r="I1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7"/>
      <c r="K10" s="7"/>
      <c r="L10" s="7"/>
      <c r="M10" s="7"/>
      <c r="N10" s="7"/>
    </row>
    <row r="11" spans="2:14" s="12" customFormat="1" ht="21" customHeight="1">
      <c r="B11" s="7" t="s">
        <v>395</v>
      </c>
      <c r="C11" s="7"/>
      <c r="D1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primaryApplicantFirstName</v>
      </c>
      <c r="F11" s="7" t="str">
        <f ca="1">IF(Table_Risk_2[[#This Row],[Header]]="Yes","",IF(Table_Risk_2[[#This Row],[Property]]&lt;&gt;"",Risk_2_Prefix&amp;SUBSTITUTE(Table_Risk_2[[#This Row],[Type]]," ","")&amp;SUBSTITUTE(Table_Risk_2[[#This Row],[Property]]," ",""),""))</f>
        <v>PLRatingFactorPrimaryApplicantFirstName</v>
      </c>
      <c r="G11" s="15" t="e">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#N/A</v>
      </c>
      <c r="H11" s="15" t="e">
        <f ca="1">IF(OR(Table_Risk_2[[#This Row],[Header]]="Yes",Table_Risk_2[[#This Row],[Property]]=""),"",IF(OR(Table_Risk_2[[#This Row],[Text]]="true",Table_Risk_2[[#This Row],[Text]]="false",ISNUMBER(Table_Risk_2[[#This Row],[Text]])),Table_Risk_2[[#This Row],[Text]],""""&amp;Table_Risk_2[[#This Row],[Text]]&amp;""""))</f>
        <v>#N/A</v>
      </c>
      <c r="I11" s="7" t="e">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#N/A</v>
      </c>
      <c r="J11" s="23">
        <v>1</v>
      </c>
      <c r="K11" s="10">
        <f>Table_Risk_2[[#This Row],[Value]]</f>
        <v>1</v>
      </c>
      <c r="L11" s="10">
        <f>Table_Risk_2[[#This Row],[Value]]</f>
        <v>1</v>
      </c>
      <c r="M11" s="10">
        <f>Table_Risk_2[[#This Row],[Value]]</f>
        <v>1</v>
      </c>
      <c r="N11" s="10">
        <f>Table_Risk_2[[#This Row],[Value]]</f>
        <v>1</v>
      </c>
    </row>
    <row r="12" spans="2:14" ht="29.4" thickBot="1">
      <c r="B12" s="3" t="s">
        <v>396</v>
      </c>
      <c r="C12" s="3" t="s">
        <v>75</v>
      </c>
      <c r="D1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2" s="3" t="str">
        <f>IF(Table_Risk_2[[#This Row],[Header]]="Yes","",IF(Table_Risk_2[[#This Row],[Property]]&lt;&gt;"",Risk_2_Prefix&amp;SUBSTITUTE(Table_Risk_2[[#This Row],[Type]]," ","")&amp;SUBSTITUTE(Table_Risk_2[[#This Row],[Property]]," ",""),""))</f>
        <v/>
      </c>
      <c r="G12"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2" s="18" t="str">
        <f>IF(OR(Table_Risk_2[[#This Row],[Header]]="Yes",Table_Risk_2[[#This Row],[Property]]=""),"",IF(OR(Table_Risk_2[[#This Row],[Text]]="true",Table_Risk_2[[#This Row],[Text]]="false",ISNUMBER(Table_Risk_2[[#This Row],[Text]])),Table_Risk_2[[#This Row],[Text]],""""&amp;Table_Risk_2[[#This Row],[Text]]&amp;""""))</f>
        <v/>
      </c>
      <c r="I1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2" s="3"/>
      <c r="K12" s="3"/>
      <c r="L12" s="3"/>
      <c r="M12" s="3"/>
      <c r="N12" s="3"/>
    </row>
    <row r="13" spans="2:14" s="12" customFormat="1" ht="21" hidden="1" customHeight="1">
      <c r="B13" s="7"/>
      <c r="C13" s="7"/>
      <c r="D1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3" s="7" t="str">
        <f>IF(Table_Risk_2[[#This Row],[Header]]="Yes","",IF(Table_Risk_2[[#This Row],[Property]]&lt;&gt;"",Risk_2_Prefix&amp;SUBSTITUTE(Table_Risk_2[[#This Row],[Type]]," ","")&amp;SUBSTITUTE(Table_Risk_2[[#This Row],[Property]]," ",""),""))</f>
        <v/>
      </c>
      <c r="G13"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15" t="str">
        <f>IF(OR(Table_Risk_2[[#This Row],[Header]]="Yes",Table_Risk_2[[#This Row],[Property]]=""),"",IF(OR(Table_Risk_2[[#This Row],[Text]]="true",Table_Risk_2[[#This Row],[Text]]="false",ISNUMBER(Table_Risk_2[[#This Row],[Text]])),Table_Risk_2[[#This Row],[Text]],""""&amp;Table_Risk_2[[#This Row],[Text]]&amp;""""))</f>
        <v/>
      </c>
      <c r="I1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3" s="7"/>
      <c r="K13" s="7"/>
      <c r="L13" s="7"/>
      <c r="M13" s="7"/>
      <c r="N13" s="7"/>
    </row>
    <row r="14" spans="2:14" s="12" customFormat="1" ht="21" customHeight="1">
      <c r="B14" s="8" t="s">
        <v>397</v>
      </c>
      <c r="C14" s="7"/>
      <c r="D1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4" s="7" t="str">
        <f ca="1">IF(Table_Risk_2[[#This Row],[Header]]="Yes","",IF(Table_Risk_2[[#This Row],[Property]]&lt;&gt;"",Risk_2_Prefix&amp;SUBSTITUTE(Table_Risk_2[[#This Row],[Type]]," ","")&amp;SUBSTITUTE(Table_Risk_2[[#This Row],[Property]]," ",""),""))</f>
        <v>PLCheckIncludeRisk</v>
      </c>
      <c r="G1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4" s="15" t="str">
        <f ca="1">IF(OR(Table_Risk_2[[#This Row],[Header]]="Yes",Table_Risk_2[[#This Row],[Property]]=""),"",IF(OR(Table_Risk_2[[#This Row],[Text]]="true",Table_Risk_2[[#This Row],[Text]]="false",ISNUMBER(Table_Risk_2[[#This Row],[Text]])),Table_Risk_2[[#This Row],[Text]],""""&amp;Table_Risk_2[[#This Row],[Text]]&amp;""""))</f>
        <v>false</v>
      </c>
      <c r="I1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4" s="7" t="b">
        <f>IF(Risk_1_Name="Premises",TRUE,FALSE)</f>
        <v>0</v>
      </c>
      <c r="K14" s="7" t="e">
        <f>VLOOKUP(#REF!,Table_Mobile_PL[],MATCH("Can Buy PI and PL",Table_Mobile_PL[#Headers],0),FALSE)</f>
        <v>#REF!</v>
      </c>
      <c r="L14" s="7" t="e">
        <f>VLOOKUP(#REF!,Table_Mobile_PL[],MATCH("Can Buy PI and PL",Table_Mobile_PL[#Headers],0),FALSE)</f>
        <v>#REF!</v>
      </c>
      <c r="M14" s="7" t="e">
        <f>VLOOKUP(#REF!,Table_Mobile_PL[],MATCH("Can Buy PI and PL",Table_Mobile_PL[#Headers],0),FALSE)</f>
        <v>#REF!</v>
      </c>
      <c r="N14" s="7" t="e">
        <f>VLOOKUP(#REF!,Table_Mobile_PL[],MATCH("Can Buy PI and PL",Table_Mobile_PL[#Headers],0),FALSE)</f>
        <v>#REF!</v>
      </c>
    </row>
    <row r="15" spans="2:14" ht="29.4" thickBot="1">
      <c r="B15" s="3" t="s">
        <v>398</v>
      </c>
      <c r="C15" s="3" t="s">
        <v>75</v>
      </c>
      <c r="D1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5" s="3" t="str">
        <f>IF(Table_Risk_2[[#This Row],[Header]]="Yes","",IF(Table_Risk_2[[#This Row],[Property]]&lt;&gt;"",Risk_2_Prefix&amp;SUBSTITUTE(Table_Risk_2[[#This Row],[Type]]," ","")&amp;SUBSTITUTE(Table_Risk_2[[#This Row],[Property]]," ",""),""))</f>
        <v/>
      </c>
      <c r="G15"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5" s="18" t="str">
        <f>IF(OR(Table_Risk_2[[#This Row],[Header]]="Yes",Table_Risk_2[[#This Row],[Property]]=""),"",IF(OR(Table_Risk_2[[#This Row],[Text]]="true",Table_Risk_2[[#This Row],[Text]]="false",ISNUMBER(Table_Risk_2[[#This Row],[Text]])),Table_Risk_2[[#This Row],[Text]],""""&amp;Table_Risk_2[[#This Row],[Text]]&amp;""""))</f>
        <v/>
      </c>
      <c r="I1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5" s="3"/>
      <c r="K15" s="3"/>
      <c r="L15" s="3"/>
      <c r="M15" s="3"/>
      <c r="N15" s="3"/>
    </row>
    <row r="16" spans="2:14" s="12" customFormat="1" ht="21" hidden="1" customHeight="1">
      <c r="B16" s="7"/>
      <c r="C16" s="7"/>
      <c r="D1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6" s="7" t="str">
        <f>IF(Table_Risk_2[[#This Row],[Header]]="Yes","",IF(Table_Risk_2[[#This Row],[Property]]&lt;&gt;"",Risk_2_Prefix&amp;SUBSTITUTE(Table_Risk_2[[#This Row],[Type]]," ","")&amp;SUBSTITUTE(Table_Risk_2[[#This Row],[Property]]," ",""),""))</f>
        <v/>
      </c>
      <c r="G16"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15" t="str">
        <f>IF(OR(Table_Risk_2[[#This Row],[Header]]="Yes",Table_Risk_2[[#This Row],[Property]]=""),"",IF(OR(Table_Risk_2[[#This Row],[Text]]="true",Table_Risk_2[[#This Row],[Text]]="false",ISNUMBER(Table_Risk_2[[#This Row],[Text]])),Table_Risk_2[[#This Row],[Text]],""""&amp;Table_Risk_2[[#This Row],[Text]]&amp;""""))</f>
        <v/>
      </c>
      <c r="I1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6" s="7"/>
      <c r="K16" s="7"/>
      <c r="L16" s="7"/>
      <c r="M16" s="7"/>
      <c r="N16" s="7"/>
    </row>
    <row r="17" spans="2:14" s="12" customFormat="1" ht="21" customHeight="1">
      <c r="B17" s="8" t="s">
        <v>419</v>
      </c>
      <c r="C17" s="7"/>
      <c r="D1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7" s="7" t="str">
        <f ca="1">IF(Table_Risk_2[[#This Row],[Header]]="Yes","",IF(Table_Risk_2[[#This Row],[Property]]&lt;&gt;"",Risk_2_Prefix&amp;SUBSTITUTE(Table_Risk_2[[#This Row],[Type]]," ","")&amp;SUBSTITUTE(Table_Risk_2[[#This Row],[Property]]," ",""),""))</f>
        <v>PLPremiumBasepremium</v>
      </c>
      <c r="G17"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7" s="15">
        <f ca="1">IF(OR(Table_Risk_2[[#This Row],[Header]]="Yes",Table_Risk_2[[#This Row],[Property]]=""),"",IF(OR(Table_Risk_2[[#This Row],[Text]]="true",Table_Risk_2[[#This Row],[Text]]="false",ISNUMBER(Table_Risk_2[[#This Row],[Text]])),Table_Risk_2[[#This Row],[Text]],""""&amp;Table_Risk_2[[#This Row],[Text]]&amp;""""))</f>
        <v>0</v>
      </c>
      <c r="I1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7" s="9">
        <v>0</v>
      </c>
      <c r="K17" s="9" t="e">
        <f>IF(#REF!,ROUND(VLOOKUP(#REF!,#REF!,2,FALSE)*#REF!,2),0)</f>
        <v>#REF!</v>
      </c>
      <c r="L17" s="9" t="e">
        <f>IF(#REF!,ROUND(VLOOKUP(#REF!,#REF!,2,FALSE)*#REF!,2),0)</f>
        <v>#REF!</v>
      </c>
      <c r="M17" s="9" t="e">
        <f>IF(#REF!,ROUND(VLOOKUP(#REF!,#REF!,2,FALSE)*#REF!,2),0)</f>
        <v>#REF!</v>
      </c>
      <c r="N17" s="9" t="e">
        <f>IF(#REF!,ROUND(VLOOKUP(#REF!,#REF!,2,FALSE)*#REF!,2),0)</f>
        <v>#REF!</v>
      </c>
    </row>
    <row r="18" spans="2:14" s="12" customFormat="1" ht="21" customHeight="1">
      <c r="B18" s="7" t="s">
        <v>399</v>
      </c>
      <c r="C18" s="7"/>
      <c r="D1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8" s="7" t="str">
        <f ca="1">IF(Table_Risk_2[[#This Row],[Header]]="Yes","",IF(Table_Risk_2[[#This Row],[Property]]&lt;&gt;"",Risk_2_Prefix&amp;SUBSTITUTE(Table_Risk_2[[#This Row],[Type]]," ","")&amp;SUBSTITUTE(Table_Risk_2[[#This Row],[Property]]," ",""),""))</f>
        <v>PLPremiumTotalPremium</v>
      </c>
      <c r="G1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5">
        <f ca="1">IF(OR(Table_Risk_2[[#This Row],[Header]]="Yes",Table_Risk_2[[#This Row],[Property]]=""),"",IF(OR(Table_Risk_2[[#This Row],[Text]]="true",Table_Risk_2[[#This Row],[Text]]="false",ISNUMBER(Table_Risk_2[[#This Row],[Text]])),Table_Risk_2[[#This Row],[Text]],""""&amp;Table_Risk_2[[#This Row],[Text]]&amp;""""))</f>
        <v>0</v>
      </c>
      <c r="I1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8" s="9">
        <f>J17</f>
        <v>0</v>
      </c>
      <c r="K18" s="9" t="e">
        <f>IF(#REF!,IF(#REF!,K17,IF(#REF!,#REF!,0)),0)</f>
        <v>#REF!</v>
      </c>
      <c r="L18" s="9" t="e">
        <f>IF(#REF!,IF(#REF!,L17,IF(#REF!,#REF!,0)),0)</f>
        <v>#REF!</v>
      </c>
      <c r="M18" s="9" t="e">
        <f>IF(#REF!,IF(#REF!,M17,IF(#REF!,#REF!,0)),0)</f>
        <v>#REF!</v>
      </c>
      <c r="N18" s="9" t="e">
        <f>IF(#REF!,IF(#REF!,N17,IF(#REF!,#REF!,0)),0)</f>
        <v>#REF!</v>
      </c>
    </row>
    <row r="19" spans="2:14" ht="29.4" thickBot="1">
      <c r="B19" s="3" t="s">
        <v>350</v>
      </c>
      <c r="C19" s="3" t="s">
        <v>75</v>
      </c>
      <c r="D1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19" s="3" t="str">
        <f>IF(Table_Risk_2[[#This Row],[Header]]="Yes","",IF(Table_Risk_2[[#This Row],[Property]]&lt;&gt;"",Risk_2_Prefix&amp;SUBSTITUTE(Table_Risk_2[[#This Row],[Type]]," ","")&amp;SUBSTITUTE(Table_Risk_2[[#This Row],[Property]]," ",""),""))</f>
        <v/>
      </c>
      <c r="G19"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9" s="18" t="str">
        <f>IF(OR(Table_Risk_2[[#This Row],[Header]]="Yes",Table_Risk_2[[#This Row],[Property]]=""),"",IF(OR(Table_Risk_2[[#This Row],[Text]]="true",Table_Risk_2[[#This Row],[Text]]="false",ISNUMBER(Table_Risk_2[[#This Row],[Text]])),Table_Risk_2[[#This Row],[Text]],""""&amp;Table_Risk_2[[#This Row],[Text]]&amp;""""))</f>
        <v/>
      </c>
      <c r="I1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19" s="3"/>
      <c r="K19" s="3"/>
      <c r="L19" s="3"/>
      <c r="M19" s="3"/>
      <c r="N19" s="3"/>
    </row>
    <row r="20" spans="2:14" s="12" customFormat="1" ht="21" hidden="1" customHeight="1">
      <c r="B20" s="7"/>
      <c r="C20" s="7"/>
      <c r="D2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0" s="7" t="str">
        <f>IF(Table_Risk_2[[#This Row],[Header]]="Yes","",IF(Table_Risk_2[[#This Row],[Property]]&lt;&gt;"",Risk_2_Prefix&amp;SUBSTITUTE(Table_Risk_2[[#This Row],[Type]]," ","")&amp;SUBSTITUTE(Table_Risk_2[[#This Row],[Property]]," ",""),""))</f>
        <v/>
      </c>
      <c r="G20"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15" t="str">
        <f>IF(OR(Table_Risk_2[[#This Row],[Header]]="Yes",Table_Risk_2[[#This Row],[Property]]=""),"",IF(OR(Table_Risk_2[[#This Row],[Text]]="true",Table_Risk_2[[#This Row],[Text]]="false",ISNUMBER(Table_Risk_2[[#This Row],[Text]])),Table_Risk_2[[#This Row],[Text]],""""&amp;Table_Risk_2[[#This Row],[Text]]&amp;""""))</f>
        <v/>
      </c>
      <c r="I2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0" s="7"/>
      <c r="K20" s="7"/>
      <c r="L20" s="7"/>
      <c r="M20" s="7"/>
      <c r="N20" s="7"/>
    </row>
    <row r="21" spans="2:14" s="12" customFormat="1" ht="21" customHeight="1">
      <c r="B21" s="7" t="s">
        <v>420</v>
      </c>
      <c r="C21" s="7"/>
      <c r="D2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7" t="s">
        <v>392</v>
      </c>
      <c r="F21" s="7" t="str">
        <f ca="1">IF(Table_Risk_2[[#This Row],[Header]]="Yes","",IF(Table_Risk_2[[#This Row],[Property]]&lt;&gt;"",Risk_2_Prefix&amp;SUBSTITUTE(Table_Risk_2[[#This Row],[Type]]," ","")&amp;SUBSTITUTE(Table_Risk_2[[#This Row],[Property]]," ",""),""))</f>
        <v>PLOtherBlah</v>
      </c>
      <c r="G21"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1" s="15" t="str">
        <f ca="1">IF(OR(Table_Risk_2[[#This Row],[Header]]="Yes",Table_Risk_2[[#This Row],[Property]]=""),"",IF(OR(Table_Risk_2[[#This Row],[Text]]="true",Table_Risk_2[[#This Row],[Text]]="false",ISNUMBER(Table_Risk_2[[#This Row],[Text]])),Table_Risk_2[[#This Row],[Text]],""""&amp;Table_Risk_2[[#This Row],[Text]]&amp;""""))</f>
        <v>"Val"</v>
      </c>
      <c r="I2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"Something":"Val"},</v>
      </c>
      <c r="J21" s="7" t="s">
        <v>401</v>
      </c>
      <c r="K21" s="7"/>
      <c r="L21" s="7"/>
      <c r="M21" s="7"/>
      <c r="N21" s="7"/>
    </row>
    <row r="22" spans="2:14" ht="29.4" thickBot="1">
      <c r="B22" s="3" t="s">
        <v>402</v>
      </c>
      <c r="C22" s="3" t="s">
        <v>75</v>
      </c>
      <c r="D2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2" s="3" t="str">
        <f>IF(Table_Risk_2[[#This Row],[Header]]="Yes","",IF(Table_Risk_2[[#This Row],[Property]]&lt;&gt;"",Risk_2_Prefix&amp;SUBSTITUTE(Table_Risk_2[[#This Row],[Type]]," ","")&amp;SUBSTITUTE(Table_Risk_2[[#This Row],[Property]]," ",""),""))</f>
        <v/>
      </c>
      <c r="G22"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2" s="18" t="str">
        <f>IF(OR(Table_Risk_2[[#This Row],[Header]]="Yes",Table_Risk_2[[#This Row],[Property]]=""),"",IF(OR(Table_Risk_2[[#This Row],[Text]]="true",Table_Risk_2[[#This Row],[Text]]="false",ISNUMBER(Table_Risk_2[[#This Row],[Text]])),Table_Risk_2[[#This Row],[Text]],""""&amp;Table_Risk_2[[#This Row],[Text]]&amp;""""))</f>
        <v/>
      </c>
      <c r="I2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2" s="3"/>
      <c r="K22" s="3"/>
      <c r="L22" s="3"/>
      <c r="M22" s="3"/>
      <c r="N22" s="3"/>
    </row>
    <row r="23" spans="2:14" s="12" customFormat="1" ht="21" hidden="1" customHeight="1">
      <c r="B23" s="7"/>
      <c r="C23" s="7"/>
      <c r="D2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3" s="7" t="str">
        <f>IF(Table_Risk_2[[#This Row],[Header]]="Yes","",IF(Table_Risk_2[[#This Row],[Property]]&lt;&gt;"",Risk_2_Prefix&amp;SUBSTITUTE(Table_Risk_2[[#This Row],[Type]]," ","")&amp;SUBSTITUTE(Table_Risk_2[[#This Row],[Property]]," ",""),""))</f>
        <v/>
      </c>
      <c r="G23"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15" t="str">
        <f>IF(OR(Table_Risk_2[[#This Row],[Header]]="Yes",Table_Risk_2[[#This Row],[Property]]=""),"",IF(OR(Table_Risk_2[[#This Row],[Text]]="true",Table_Risk_2[[#This Row],[Text]]="false",ISNUMBER(Table_Risk_2[[#This Row],[Text]])),Table_Risk_2[[#This Row],[Text]],""""&amp;Table_Risk_2[[#This Row],[Text]]&amp;""""))</f>
        <v/>
      </c>
      <c r="I2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3" s="7"/>
      <c r="K23" s="7"/>
      <c r="L23" s="7"/>
      <c r="M23" s="7"/>
      <c r="N23" s="7"/>
    </row>
    <row r="24" spans="2:14" s="12" customFormat="1" ht="21" customHeight="1">
      <c r="B24" s="7" t="s">
        <v>403</v>
      </c>
      <c r="C24" s="7"/>
      <c r="D2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4" s="7" t="str">
        <f ca="1">IF(Table_Risk_2[[#This Row],[Header]]="Yes","",IF(Table_Risk_2[[#This Row],[Property]]&lt;&gt;"",Risk_2_Prefix&amp;SUBSTITUTE(Table_Risk_2[[#This Row],[Type]]," ","")&amp;SUBSTITUTE(Table_Risk_2[[#This Row],[Property]]," ",""),""))</f>
        <v>PLStatutoryRateRiskType</v>
      </c>
      <c r="G24"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4" s="15" t="str">
        <f ca="1">IF(OR(Table_Risk_2[[#This Row],[Header]]="Yes",Table_Risk_2[[#This Row],[Property]]=""),"",IF(OR(Table_Risk_2[[#This Row],[Text]]="true",Table_Risk_2[[#This Row],[Text]]="false",ISNUMBER(Table_Risk_2[[#This Row],[Text]])),Table_Risk_2[[#This Row],[Text]],""""&amp;Table_Risk_2[[#This Row],[Text]]&amp;""""))</f>
        <v>"General"</v>
      </c>
      <c r="I2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4" s="7" t="s">
        <v>404</v>
      </c>
      <c r="K24" s="7" t="str">
        <f>Risk_2_Type</f>
        <v>General</v>
      </c>
      <c r="L24" s="7" t="str">
        <f>Risk_2_Type</f>
        <v>General</v>
      </c>
      <c r="M24" s="7" t="str">
        <f>Risk_2_Type</f>
        <v>General</v>
      </c>
      <c r="N24" s="7" t="str">
        <f>Risk_2_Type</f>
        <v>General</v>
      </c>
    </row>
    <row r="25" spans="2:14" s="12" customFormat="1" ht="21" customHeight="1">
      <c r="B25" s="8" t="s">
        <v>405</v>
      </c>
      <c r="C25" s="7"/>
      <c r="D2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5" s="7" t="str">
        <f ca="1">IF(Table_Risk_2[[#This Row],[Header]]="Yes","",IF(Table_Risk_2[[#This Row],[Property]]&lt;&gt;"",Risk_2_Prefix&amp;SUBSTITUTE(Table_Risk_2[[#This Row],[Type]]," ","")&amp;SUBSTITUTE(Table_Risk_2[[#This Row],[Property]]," ",""),""))</f>
        <v>PLStatutoryRateESLApplicability</v>
      </c>
      <c r="G25"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5" s="15" t="str">
        <f ca="1">IF(OR(Table_Risk_2[[#This Row],[Header]]="Yes",Table_Risk_2[[#This Row],[Property]]=""),"",IF(OR(Table_Risk_2[[#This Row],[Text]]="true",Table_Risk_2[[#This Row],[Text]]="false",ISNUMBER(Table_Risk_2[[#This Row],[Text]])),Table_Risk_2[[#This Row],[Text]],""""&amp;Table_Risk_2[[#This Row],[Text]]&amp;""""))</f>
        <v>"Applicable"</v>
      </c>
      <c r="I2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5" s="7" t="s">
        <v>421</v>
      </c>
      <c r="K25" s="7" t="str">
        <f>Risk_2_ESL</f>
        <v>Applicable</v>
      </c>
      <c r="L25" s="7" t="str">
        <f>Risk_2_ESL</f>
        <v>Applicable</v>
      </c>
      <c r="M25" s="7" t="str">
        <f>Risk_2_ESL</f>
        <v>Applicable</v>
      </c>
      <c r="N25" s="7" t="str">
        <f>Risk_2_ESL</f>
        <v>Applicable</v>
      </c>
    </row>
    <row r="26" spans="2:14" s="12" customFormat="1" ht="21" customHeight="1">
      <c r="B26" s="8" t="s">
        <v>407</v>
      </c>
      <c r="C26" s="7"/>
      <c r="D2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6" s="7" t="str">
        <f ca="1">IF(Table_Risk_2[[#This Row],[Header]]="Yes","",IF(Table_Risk_2[[#This Row],[Property]]&lt;&gt;"",Risk_2_Prefix&amp;SUBSTITUTE(Table_Risk_2[[#This Row],[Type]]," ","")&amp;SUBSTITUTE(Table_Risk_2[[#This Row],[Property]]," ",""),""))</f>
        <v>PLStatutoryRateJurisdiction</v>
      </c>
      <c r="G26"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6" s="15">
        <f ca="1">IF(OR(Table_Risk_2[[#This Row],[Header]]="Yes",Table_Risk_2[[#This Row],[Property]]=""),"",IF(OR(Table_Risk_2[[#This Row],[Text]]="true",Table_Risk_2[[#This Row],[Text]]="false",ISNUMBER(Table_Risk_2[[#This Row],[Text]])),Table_Risk_2[[#This Row],[Text]],""""&amp;Table_Risk_2[[#This Row],[Text]]&amp;""""))</f>
        <v>0</v>
      </c>
      <c r="I2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"jurisdiction":0,</v>
      </c>
      <c r="J26" s="7">
        <v>0</v>
      </c>
      <c r="K26" s="7" t="e">
        <f>#REF!</f>
        <v>#REF!</v>
      </c>
      <c r="L26" s="7" t="e">
        <f>#REF!</f>
        <v>#REF!</v>
      </c>
      <c r="M26" s="7" t="e">
        <f>#REF!</f>
        <v>#REF!</v>
      </c>
      <c r="N26" s="7" t="e">
        <f>#REF!</f>
        <v>#REF!</v>
      </c>
    </row>
    <row r="27" spans="2:14" s="12" customFormat="1" ht="21" customHeight="1">
      <c r="B27" s="8" t="s">
        <v>408</v>
      </c>
      <c r="C27" s="7"/>
      <c r="D2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7" s="7" t="str">
        <f ca="1">IF(Table_Risk_2[[#This Row],[Header]]="Yes","",IF(Table_Risk_2[[#This Row],[Property]]&lt;&gt;"",Risk_2_Prefix&amp;SUBSTITUTE(Table_Risk_2[[#This Row],[Type]]," ","")&amp;SUBSTITUTE(Table_Risk_2[[#This Row],[Property]]," ",""),""))</f>
        <v>PLStatutoryRatePolicyStartDate</v>
      </c>
      <c r="G27"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v>
      </c>
      <c r="H27" s="15">
        <f ca="1">IF(OR(Table_Risk_2[[#This Row],[Header]]="Yes",Table_Risk_2[[#This Row],[Property]]=""),"",IF(OR(Table_Risk_2[[#This Row],[Text]]="true",Table_Risk_2[[#This Row],[Text]]="false",ISNUMBER(Table_Risk_2[[#This Row],[Text]])),Table_Risk_2[[#This Row],[Text]],""""&amp;Table_Risk_2[[#This Row],[Text]]&amp;""""))</f>
        <v>1</v>
      </c>
      <c r="I2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"policyStartDate":1,</v>
      </c>
      <c r="J27" s="23">
        <f>J11</f>
        <v>1</v>
      </c>
      <c r="K27" s="23">
        <f>K11</f>
        <v>1</v>
      </c>
      <c r="L27" s="23">
        <f>L11</f>
        <v>1</v>
      </c>
      <c r="M27" s="23">
        <f>M11</f>
        <v>1</v>
      </c>
      <c r="N27" s="23">
        <f>N11</f>
        <v>1</v>
      </c>
    </row>
    <row r="28" spans="2:14" s="12" customFormat="1" ht="21" customHeight="1">
      <c r="B28" s="8" t="s">
        <v>409</v>
      </c>
      <c r="C28" s="7"/>
      <c r="D2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8" s="7" t="str">
        <f ca="1">IF(Table_Risk_2[[#This Row],[Header]]="Yes","",IF(Table_Risk_2[[#This Row],[Property]]&lt;&gt;"",Risk_2_Prefix&amp;SUBSTITUTE(Table_Risk_2[[#This Row],[Type]]," ","")&amp;SUBSTITUTE(Table_Risk_2[[#This Row],[Property]]," ",""),""))</f>
        <v>PLStatutoryRateESLRate</v>
      </c>
      <c r="G28"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8" s="15">
        <f ca="1">IF(OR(Table_Risk_2[[#This Row],[Header]]="Yes",Table_Risk_2[[#This Row],[Property]]=""),"",IF(OR(Table_Risk_2[[#This Row],[Text]]="true",Table_Risk_2[[#This Row],[Text]]="false",ISNUMBER(Table_Risk_2[[#This Row],[Text]])),Table_Risk_2[[#This Row],[Text]],""""&amp;Table_Risk_2[[#This Row],[Text]]&amp;""""))</f>
        <v>0</v>
      </c>
      <c r="I2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8" s="16">
        <f t="array" ref="J28">IF(AND(Risk_2_ESL="Applicable",NOT(ISNA(MATCH(J26,Table_Statutory_Rates[#Headers],0)))),
INDEX(
Table_Statutory_Rates[],
MATCH(1,(Table_Statutory_Rates[Type]="ESL")*(Table_Statutory_Rates[Next Value]&gt;J27),0),
MATCH(J26,Table_Statutory_Rates[#Headers],0)
),0)</f>
        <v>0</v>
      </c>
      <c r="K28" s="16" t="e">
        <f t="array" aca="1" ref="K28" ca="1">IF(Risk_2_ESL="Applicable",
INDEX(
Table_Statutory_Rates[],
MATCH(1,(Table_Statutory_Rates[Type]="ESL")*(Table_Statutory_Rates[Next Value]&gt;K27),0),
MATCH(K26,Table_Statutory_Rates[#Headers],0)
),0)</f>
        <v>#REF!</v>
      </c>
      <c r="L28" s="16" t="e">
        <f t="array" aca="1" ref="L28" ca="1">IF(Risk_2_ESL="Applicable",
INDEX(
Table_Statutory_Rates[],
MATCH(1,(Table_Statutory_Rates[Type]="ESL")*(Table_Statutory_Rates[Next Value]&gt;L27),0),
MATCH(L26,Table_Statutory_Rates[#Headers],0)
),0)</f>
        <v>#REF!</v>
      </c>
      <c r="M28" s="16" t="e">
        <f t="array" aca="1" ref="M28" ca="1">IF(Risk_2_ESL="Applicable",
INDEX(
Table_Statutory_Rates[],
MATCH(1,(Table_Statutory_Rates[Type]="ESL")*(Table_Statutory_Rates[Next Value]&gt;M27),0),
MATCH(M26,Table_Statutory_Rates[#Headers],0)
),0)</f>
        <v>#REF!</v>
      </c>
      <c r="N28" s="16" t="e">
        <f t="array" aca="1" ref="N28" ca="1">IF(Risk_2_ESL="Applicable",
INDEX(
Table_Statutory_Rates[],
MATCH(1,(Table_Statutory_Rates[Type]="ESL")*(Table_Statutory_Rates[Next Value]&gt;N27),0),
MATCH(N26,Table_Statutory_Rates[#Headers],0)
),0)</f>
        <v>#REF!</v>
      </c>
    </row>
    <row r="29" spans="2:14" s="12" customFormat="1" ht="21" customHeight="1">
      <c r="B29" s="7" t="s">
        <v>410</v>
      </c>
      <c r="C29" s="7"/>
      <c r="D2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29" s="7" t="str">
        <f ca="1">IF(Table_Risk_2[[#This Row],[Header]]="Yes","",IF(Table_Risk_2[[#This Row],[Property]]&lt;&gt;"",Risk_2_Prefix&amp;SUBSTITUTE(Table_Risk_2[[#This Row],[Type]]," ","")&amp;SUBSTITUTE(Table_Risk_2[[#This Row],[Property]]," ",""),""))</f>
        <v>PLStatutoryRateGSTRate</v>
      </c>
      <c r="G29"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5">
        <f ca="1">IF(OR(Table_Risk_2[[#This Row],[Header]]="Yes",Table_Risk_2[[#This Row],[Property]]=""),"",IF(OR(Table_Risk_2[[#This Row],[Text]]="true",Table_Risk_2[[#This Row],[Text]]="false",ISNUMBER(Table_Risk_2[[#This Row],[Text]])),Table_Risk_2[[#This Row],[Text]],""""&amp;Table_Risk_2[[#This Row],[Text]]&amp;""""))</f>
        <v>0</v>
      </c>
      <c r="I2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v>
      </c>
      <c r="J29" s="16">
        <f t="array" ref="J29">IF(NOT(ISNA(MATCH(J26,Table_Statutory_Rates[#Headers],0))),
INDEX(
Table_Statutory_Rates[],
MATCH(1,(Table_Statutory_Rates[Type]="GST")*(Table_Statutory_Rates[Next Value]&gt;J27),0),
MATCH(J26,Table_Statutory_Rates[#Headers],0)
),0)</f>
        <v>0</v>
      </c>
      <c r="K29" s="16" t="e">
        <f t="array" aca="1" ref="K29" ca="1">INDEX(
Table_Statutory_Rates[],
MATCH(1,(Table_Statutory_Rates[Type]="GST")*(Table_Statutory_Rates[Next Value]&gt;K27),0),
MATCH(K26,Table_Statutory_Rates[#Headers],0)
)</f>
        <v>#REF!</v>
      </c>
      <c r="L29" s="16" t="e">
        <f t="array" aca="1" ref="L29" ca="1">INDEX(
Table_Statutory_Rates[],
MATCH(1,(Table_Statutory_Rates[Type]="GST")*(Table_Statutory_Rates[Next Value]&gt;L27),0),
MATCH(L26,Table_Statutory_Rates[#Headers],0)
)</f>
        <v>#REF!</v>
      </c>
      <c r="M29" s="16" t="e">
        <f t="array" aca="1" ref="M29" ca="1">INDEX(
Table_Statutory_Rates[],
MATCH(1,(Table_Statutory_Rates[Type]="GST")*(Table_Statutory_Rates[Next Value]&gt;M27),0),
MATCH(M26,Table_Statutory_Rates[#Headers],0)
)</f>
        <v>#REF!</v>
      </c>
      <c r="N29" s="16" t="e">
        <f t="array" aca="1" ref="N29" ca="1">INDEX(
Table_Statutory_Rates[],
MATCH(1,(Table_Statutory_Rates[Type]="GST")*(Table_Statutory_Rates[Next Value]&gt;N27),0),
MATCH(N26,Table_Statutory_Rates[#Headers],0)
)</f>
        <v>#REF!</v>
      </c>
    </row>
    <row r="30" spans="2:14" s="12" customFormat="1" ht="21" customHeight="1">
      <c r="B30" s="7" t="s">
        <v>411</v>
      </c>
      <c r="C30" s="7"/>
      <c r="D3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0" s="7" t="str">
        <f ca="1">IF(Table_Risk_2[[#This Row],[Header]]="Yes","",IF(Table_Risk_2[[#This Row],[Property]]&lt;&gt;"",Risk_2_Prefix&amp;SUBSTITUTE(Table_Risk_2[[#This Row],[Type]]," ","")&amp;SUBSTITUTE(Table_Risk_2[[#This Row],[Property]]," ",""),""))</f>
        <v>PLStatutoryRateSDRate</v>
      </c>
      <c r="G30"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0" s="15">
        <f ca="1">IF(OR(Table_Risk_2[[#This Row],[Header]]="Yes",Table_Risk_2[[#This Row],[Property]]=""),"",IF(OR(Table_Risk_2[[#This Row],[Text]]="true",Table_Risk_2[[#This Row],[Text]]="false",ISNUMBER(Table_Risk_2[[#This Row],[Text]])),Table_Risk_2[[#This Row],[Text]],""""&amp;Table_Risk_2[[#This Row],[Text]]&amp;""""))</f>
        <v>0</v>
      </c>
      <c r="I3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v>
      </c>
      <c r="J30" s="16">
        <f t="array" ref="J30">IF(NOT(ISNA(MATCH(J26,Table_Statutory_Rates[#Headers],0))),
INDEX(
Table_Statutory_Rates[],
MATCH(1,(Table_Statutory_Rates[Type]=Risk_2_Type)*(Table_Statutory_Rates[Next Value]&gt;J27),0),
MATCH(J26,Table_Statutory_Rates[#Headers],0)
),0)</f>
        <v>0</v>
      </c>
      <c r="K30" s="16" t="e">
        <f t="array" aca="1" ref="K30" ca="1">INDEX(
Table_Statutory_Rates[],
MATCH(1,(Table_Statutory_Rates[Type]=Risk_2_Type)*(Table_Statutory_Rates[Next Value]&gt;K27),0),
MATCH(K26,Table_Statutory_Rates[#Headers],0)
)</f>
        <v>#REF!</v>
      </c>
      <c r="L30" s="16" t="e">
        <f t="array" aca="1" ref="L30" ca="1">INDEX(
Table_Statutory_Rates[],
MATCH(1,(Table_Statutory_Rates[Type]=Risk_2_Type)*(Table_Statutory_Rates[Next Value]&gt;L27),0),
MATCH(L26,Table_Statutory_Rates[#Headers],0)
)</f>
        <v>#REF!</v>
      </c>
      <c r="M30" s="16" t="e">
        <f t="array" aca="1" ref="M30" ca="1">INDEX(
Table_Statutory_Rates[],
MATCH(1,(Table_Statutory_Rates[Type]=Risk_2_Type)*(Table_Statutory_Rates[Next Value]&gt;M27),0),
MATCH(M26,Table_Statutory_Rates[#Headers],0)
)</f>
        <v>#REF!</v>
      </c>
      <c r="N30" s="16" t="e">
        <f t="array" aca="1" ref="N30" ca="1">INDEX(
Table_Statutory_Rates[],
MATCH(1,(Table_Statutory_Rates[Type]=Risk_2_Type)*(Table_Statutory_Rates[Next Value]&gt;N27),0),
MATCH(N26,Table_Statutory_Rates[#Headers],0)
)</f>
        <v>#REF!</v>
      </c>
    </row>
    <row r="31" spans="2:14" ht="29.4" thickBot="1">
      <c r="B31" s="3" t="s">
        <v>412</v>
      </c>
      <c r="C31" s="3" t="s">
        <v>75</v>
      </c>
      <c r="D31"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1"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1" s="3" t="str">
        <f>IF(Table_Risk_2[[#This Row],[Header]]="Yes","",IF(Table_Risk_2[[#This Row],[Property]]&lt;&gt;"",Risk_2_Prefix&amp;SUBSTITUTE(Table_Risk_2[[#This Row],[Type]]," ","")&amp;SUBSTITUTE(Table_Risk_2[[#This Row],[Property]]," ",""),""))</f>
        <v/>
      </c>
      <c r="G31" s="18"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1" s="18" t="str">
        <f>IF(OR(Table_Risk_2[[#This Row],[Header]]="Yes",Table_Risk_2[[#This Row],[Property]]=""),"",IF(OR(Table_Risk_2[[#This Row],[Text]]="true",Table_Risk_2[[#This Row],[Text]]="false",ISNUMBER(Table_Risk_2[[#This Row],[Text]])),Table_Risk_2[[#This Row],[Text]],""""&amp;Table_Risk_2[[#This Row],[Text]]&amp;""""))</f>
        <v/>
      </c>
      <c r="I31"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1" s="3"/>
      <c r="K31" s="3"/>
      <c r="L31" s="3"/>
      <c r="M31" s="3"/>
      <c r="N31" s="3"/>
    </row>
    <row r="32" spans="2:14" s="12" customFormat="1" ht="21" hidden="1" customHeight="1">
      <c r="B32" s="7"/>
      <c r="C32" s="7"/>
      <c r="D3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2" s="7" t="str">
        <f>IF(Table_Risk_2[[#This Row],[Header]]="Yes","",IF(Table_Risk_2[[#This Row],[Property]]&lt;&gt;"",Risk_2_Prefix&amp;SUBSTITUTE(Table_Risk_2[[#This Row],[Type]]," ","")&amp;SUBSTITUTE(Table_Risk_2[[#This Row],[Property]]," ",""),""))</f>
        <v/>
      </c>
      <c r="G32" s="15"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15" t="str">
        <f>IF(OR(Table_Risk_2[[#This Row],[Header]]="Yes",Table_Risk_2[[#This Row],[Property]]=""),"",IF(OR(Table_Risk_2[[#This Row],[Text]]="true",Table_Risk_2[[#This Row],[Text]]="false",ISNUMBER(Table_Risk_2[[#This Row],[Text]])),Table_Risk_2[[#This Row],[Text]],""""&amp;Table_Risk_2[[#This Row],[Text]]&amp;""""))</f>
        <v/>
      </c>
      <c r="I3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2" s="7"/>
      <c r="K32" s="7"/>
      <c r="L32" s="7"/>
      <c r="M32" s="7"/>
      <c r="N32" s="7"/>
    </row>
    <row r="33" spans="2:14" s="12" customFormat="1" ht="21" customHeight="1">
      <c r="B33" s="8" t="s">
        <v>398</v>
      </c>
      <c r="C33" s="7"/>
      <c r="D3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3" s="7" t="str">
        <f ca="1">IF(Table_Risk_2[[#This Row],[Header]]="Yes","",IF(Table_Risk_2[[#This Row],[Property]]&lt;&gt;"",Risk_2_Prefix&amp;SUBSTITUTE(Table_Risk_2[[#This Row],[Type]]," ","")&amp;SUBSTITUTE(Table_Risk_2[[#This Row],[Property]]," ",""),""))</f>
        <v>PLPaymentPremium</v>
      </c>
      <c r="G33"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3" s="15">
        <f ca="1">IF(OR(Table_Risk_2[[#This Row],[Header]]="Yes",Table_Risk_2[[#This Row],[Property]]=""),"",IF(OR(Table_Risk_2[[#This Row],[Text]]="true",Table_Risk_2[[#This Row],[Text]]="false",ISNUMBER(Table_Risk_2[[#This Row],[Text]])),Table_Risk_2[[#This Row],[Text]],""""&amp;Table_Risk_2[[#This Row],[Text]]&amp;""""))</f>
        <v>0</v>
      </c>
      <c r="I3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3" s="26">
        <f>J18</f>
        <v>0</v>
      </c>
      <c r="K33" s="26" t="e">
        <f>K18</f>
        <v>#REF!</v>
      </c>
      <c r="L33" s="26" t="e">
        <f>L18</f>
        <v>#REF!</v>
      </c>
      <c r="M33" s="26" t="e">
        <f>M18</f>
        <v>#REF!</v>
      </c>
      <c r="N33" s="26" t="e">
        <f>N18</f>
        <v>#REF!</v>
      </c>
    </row>
    <row r="34" spans="2:14" s="12" customFormat="1" ht="21" customHeight="1">
      <c r="B34" s="8" t="s">
        <v>413</v>
      </c>
      <c r="C34" s="7"/>
      <c r="D3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4" s="7" t="str">
        <f ca="1">IF(Table_Risk_2[[#This Row],[Header]]="Yes","",IF(Table_Risk_2[[#This Row],[Property]]&lt;&gt;"",Risk_2_Prefix&amp;SUBSTITUTE(Table_Risk_2[[#This Row],[Type]]," ","")&amp;SUBSTITUTE(Table_Risk_2[[#This Row],[Property]]," ",""),""))</f>
        <v>PLPaymentESL</v>
      </c>
      <c r="G34"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5">
        <f ca="1">IF(OR(Table_Risk_2[[#This Row],[Header]]="Yes",Table_Risk_2[[#This Row],[Property]]=""),"",IF(OR(Table_Risk_2[[#This Row],[Text]]="true",Table_Risk_2[[#This Row],[Text]]="false",ISNUMBER(Table_Risk_2[[#This Row],[Text]])),Table_Risk_2[[#This Row],[Text]],""""&amp;Table_Risk_2[[#This Row],[Text]]&amp;""""))</f>
        <v>0</v>
      </c>
      <c r="I3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4" s="9">
        <f>J33*J28</f>
        <v>0</v>
      </c>
      <c r="K34" s="9" t="e">
        <f ca="1">K33*K28</f>
        <v>#REF!</v>
      </c>
      <c r="L34" s="9" t="e">
        <f ca="1">L33*L28</f>
        <v>#REF!</v>
      </c>
      <c r="M34" s="9" t="e">
        <f ca="1">M33*M28</f>
        <v>#REF!</v>
      </c>
      <c r="N34" s="9" t="e">
        <f ca="1">N33*N28</f>
        <v>#REF!</v>
      </c>
    </row>
    <row r="35" spans="2:14" s="12" customFormat="1" ht="21" customHeight="1">
      <c r="B35" s="7" t="s">
        <v>414</v>
      </c>
      <c r="C35" s="7"/>
      <c r="D3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5" s="7" t="str">
        <f ca="1">IF(Table_Risk_2[[#This Row],[Header]]="Yes","",IF(Table_Risk_2[[#This Row],[Property]]&lt;&gt;"",Risk_2_Prefix&amp;SUBSTITUTE(Table_Risk_2[[#This Row],[Type]]," ","")&amp;SUBSTITUTE(Table_Risk_2[[#This Row],[Property]]," ",""),""))</f>
        <v>PLPaymentGST</v>
      </c>
      <c r="G35"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5">
        <f ca="1">IF(OR(Table_Risk_2[[#This Row],[Header]]="Yes",Table_Risk_2[[#This Row],[Property]]=""),"",IF(OR(Table_Risk_2[[#This Row],[Text]]="true",Table_Risk_2[[#This Row],[Text]]="false",ISNUMBER(Table_Risk_2[[#This Row],[Text]])),Table_Risk_2[[#This Row],[Text]],""""&amp;Table_Risk_2[[#This Row],[Text]]&amp;""""))</f>
        <v>0</v>
      </c>
      <c r="I3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5" s="30">
        <f>SUM(J33:J34)*J29</f>
        <v>0</v>
      </c>
      <c r="K35" s="30" t="e">
        <f ca="1">SUM(K33:K34)*K29</f>
        <v>#REF!</v>
      </c>
      <c r="L35" s="30" t="e">
        <f ca="1">SUM(L33:L34)*L29</f>
        <v>#REF!</v>
      </c>
      <c r="M35" s="30" t="e">
        <f ca="1">SUM(M33:M34)*M29</f>
        <v>#REF!</v>
      </c>
      <c r="N35" s="30" t="e">
        <f ca="1">SUM(N33:N34)*N29</f>
        <v>#REF!</v>
      </c>
    </row>
    <row r="36" spans="2:14" s="12" customFormat="1" ht="21" customHeight="1">
      <c r="B36" s="7" t="s">
        <v>415</v>
      </c>
      <c r="C36" s="7"/>
      <c r="D3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6" s="7" t="str">
        <f ca="1">IF(Table_Risk_2[[#This Row],[Header]]="Yes","",IF(Table_Risk_2[[#This Row],[Property]]&lt;&gt;"",Risk_2_Prefix&amp;SUBSTITUTE(Table_Risk_2[[#This Row],[Type]]," ","")&amp;SUBSTITUTE(Table_Risk_2[[#This Row],[Property]]," ",""),""))</f>
        <v>PLPaymentSD</v>
      </c>
      <c r="G36"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5">
        <f ca="1">IF(OR(Table_Risk_2[[#This Row],[Header]]="Yes",Table_Risk_2[[#This Row],[Property]]=""),"",IF(OR(Table_Risk_2[[#This Row],[Text]]="true",Table_Risk_2[[#This Row],[Text]]="false",ISNUMBER(Table_Risk_2[[#This Row],[Text]])),Table_Risk_2[[#This Row],[Text]],""""&amp;Table_Risk_2[[#This Row],[Text]]&amp;""""))</f>
        <v>0</v>
      </c>
      <c r="I3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6" s="30">
        <f>SUM(J33:J35)*J30</f>
        <v>0</v>
      </c>
      <c r="K36" s="30" t="e">
        <f ca="1">SUM(K33:K35)*K30</f>
        <v>#REF!</v>
      </c>
      <c r="L36" s="30" t="e">
        <f ca="1">SUM(L33:L35)*L30</f>
        <v>#REF!</v>
      </c>
      <c r="M36" s="30" t="e">
        <f ca="1">SUM(M33:M35)*M30</f>
        <v>#REF!</v>
      </c>
      <c r="N36" s="30" t="e">
        <f ca="1">SUM(N33:N35)*N30</f>
        <v>#REF!</v>
      </c>
    </row>
    <row r="37" spans="2:14" s="12" customFormat="1" ht="21" customHeight="1">
      <c r="B37" s="7" t="s">
        <v>289</v>
      </c>
      <c r="C37" s="7"/>
      <c r="D3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7" s="7" t="str">
        <f ca="1">IF(Table_Risk_2[[#This Row],[Header]]="Yes","",IF(Table_Risk_2[[#This Row],[Property]]&lt;&gt;"",Risk_2_Prefix&amp;SUBSTITUTE(Table_Risk_2[[#This Row],[Type]]," ","")&amp;SUBSTITUTE(Table_Risk_2[[#This Row],[Property]]," ",""),""))</f>
        <v>PLPaymentTotal</v>
      </c>
      <c r="G37" s="15">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5">
        <f ca="1">IF(OR(Table_Risk_2[[#This Row],[Header]]="Yes",Table_Risk_2[[#This Row],[Property]]=""),"",IF(OR(Table_Risk_2[[#This Row],[Text]]="true",Table_Risk_2[[#This Row],[Text]]="false",ISNUMBER(Table_Risk_2[[#This Row],[Text]])),Table_Risk_2[[#This Row],[Text]],""""&amp;Table_Risk_2[[#This Row],[Text]]&amp;""""))</f>
        <v>0</v>
      </c>
      <c r="I3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7" s="9">
        <f>SUM(J33:J36)</f>
        <v>0</v>
      </c>
      <c r="K37" s="9" t="e">
        <f>SUM(K33:K36)</f>
        <v>#REF!</v>
      </c>
      <c r="L37" s="9" t="e">
        <f>SUM(L33:L36)</f>
        <v>#REF!</v>
      </c>
      <c r="M37" s="9" t="e">
        <f>SUM(M33:M36)</f>
        <v>#REF!</v>
      </c>
      <c r="N37" s="9" t="e">
        <f>SUM(N33:N36)</f>
        <v>#REF!</v>
      </c>
    </row>
  </sheetData>
  <sheetProtection insertRows="0" deleteRows="0"/>
  <conditionalFormatting sqref="J13:N14">
    <cfRule type="cellIs" dxfId="323" priority="2" operator="equal">
      <formula>FALSE</formula>
    </cfRule>
  </conditionalFormatting>
  <dataValidations count="4">
    <dataValidation type="list" allowBlank="1" showInputMessage="1" showErrorMessage="1" sqref="J25" xr:uid="{00000000-0002-0000-0500-000000000000}">
      <formula1>Select_ESL_Eligibility</formula1>
    </dataValidation>
    <dataValidation type="list" allowBlank="1" showInputMessage="1" showErrorMessage="1" sqref="J23:J24"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0"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topLeftCell="A16" workbookViewId="0"/>
  </sheetViews>
  <sheetFormatPr defaultColWidth="9.109375" defaultRowHeight="21" customHeight="1"/>
  <cols>
    <col min="1" max="1" width="9.109375" style="2"/>
    <col min="2" max="2" width="42.88671875" style="13" customWidth="1"/>
    <col min="3" max="3" width="12.6640625" style="13" hidden="1" customWidth="1"/>
    <col min="4" max="4" width="27" style="13" hidden="1" customWidth="1"/>
    <col min="5" max="5" width="27" style="21" hidden="1" customWidth="1"/>
    <col min="6" max="13" width="19.6640625" style="2" customWidth="1"/>
    <col min="14" max="15" width="9.109375" style="2"/>
    <col min="16" max="16" width="20.88671875" style="2" customWidth="1"/>
    <col min="17" max="16384" width="9.109375" style="2"/>
  </cols>
  <sheetData>
    <row r="2" spans="2:16" ht="46.8" thickBot="1">
      <c r="B2" s="14" t="s">
        <v>402</v>
      </c>
      <c r="C2" s="14"/>
      <c r="D2" s="14"/>
      <c r="E2" s="20"/>
      <c r="F2" s="11"/>
      <c r="G2" s="11"/>
      <c r="H2" s="11"/>
      <c r="I2" s="11"/>
      <c r="J2" s="11"/>
      <c r="K2" s="11"/>
      <c r="L2" s="11"/>
      <c r="M2" s="11"/>
    </row>
    <row r="4" spans="2:16" ht="21" customHeight="1">
      <c r="B4" s="13" t="s">
        <v>422</v>
      </c>
    </row>
    <row r="6" spans="2:16" ht="14.4">
      <c r="B6" s="37" t="s">
        <v>423</v>
      </c>
      <c r="C6" s="37" t="s">
        <v>2</v>
      </c>
      <c r="D6" s="37" t="s">
        <v>3</v>
      </c>
      <c r="E6" s="40" t="s">
        <v>424</v>
      </c>
      <c r="F6" t="s">
        <v>337</v>
      </c>
      <c r="G6" s="1" t="s">
        <v>338</v>
      </c>
      <c r="H6" t="s">
        <v>339</v>
      </c>
      <c r="I6" s="1" t="s">
        <v>340</v>
      </c>
      <c r="J6" t="s">
        <v>341</v>
      </c>
      <c r="K6" t="s">
        <v>342</v>
      </c>
      <c r="L6" t="s">
        <v>343</v>
      </c>
      <c r="M6" t="s">
        <v>344</v>
      </c>
    </row>
    <row r="7" spans="2:16" ht="29.4" thickBot="1">
      <c r="B7" s="18" t="s">
        <v>414</v>
      </c>
      <c r="C7" s="18" t="s">
        <v>75</v>
      </c>
      <c r="D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1">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2" customFormat="1" ht="21" customHeight="1">
      <c r="B8" s="19">
        <v>42736</v>
      </c>
      <c r="C8" s="19"/>
      <c r="D8"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19" t="str">
        <f ca="1">IF(INDIRECT(SUBSTITUTE(ADDRESS(1,COLUMN(Table_Statutory_Rates[[#This Row],[Effective Date]]),4),"1","")&amp;ROW()+1)&lt;&gt;"",INDIRECT(SUBSTITUTE(ADDRESS(1,COLUMN(Table_Statutory_Rates[[#This Row],[Effective Date]]),4),"1","")&amp;ROW()+1),"END")</f>
        <v>Stamp Duty</v>
      </c>
      <c r="F8" s="16">
        <v>0.1</v>
      </c>
      <c r="G8" s="16">
        <f>Table_Statutory_Rates[[#This Row],[ACT]]</f>
        <v>0.1</v>
      </c>
      <c r="H8" s="16">
        <f>Table_Statutory_Rates[[#This Row],[NSW]]</f>
        <v>0.1</v>
      </c>
      <c r="I8" s="16">
        <f>Table_Statutory_Rates[[#This Row],[NT]]</f>
        <v>0.1</v>
      </c>
      <c r="J8" s="16">
        <f>Table_Statutory_Rates[[#This Row],[QLD]]</f>
        <v>0.1</v>
      </c>
      <c r="K8" s="16">
        <f>Table_Statutory_Rates[[#This Row],[SA]]</f>
        <v>0.1</v>
      </c>
      <c r="L8" s="16">
        <f>Table_Statutory_Rates[[#This Row],[TAS]]</f>
        <v>0.1</v>
      </c>
      <c r="M8" s="16">
        <f>Table_Statutory_Rates[[#This Row],[VIC]]</f>
        <v>0.1</v>
      </c>
    </row>
    <row r="9" spans="2:16" ht="29.4" thickBot="1">
      <c r="B9" s="18" t="s">
        <v>425</v>
      </c>
      <c r="C9" s="18" t="s">
        <v>75</v>
      </c>
      <c r="D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1" t="str">
        <f ca="1">IF(INDIRECT(SUBSTITUTE(ADDRESS(1,COLUMN(Table_Statutory_Rates[[#This Row],[Effective Date]]),4),"1","")&amp;ROW()+1)&lt;&gt;"",INDIRECT(SUBSTITUTE(ADDRESS(1,COLUMN(Table_Statutory_Rates[[#This Row],[Effective Date]]),4),"1","")&amp;ROW()+1),"END")</f>
        <v>General</v>
      </c>
      <c r="F9" s="42"/>
      <c r="G9" s="42"/>
      <c r="H9" s="42"/>
      <c r="I9" s="42"/>
      <c r="J9" s="42"/>
      <c r="K9" s="42"/>
      <c r="L9" s="42"/>
      <c r="M9" s="42"/>
    </row>
    <row r="10" spans="2:16" ht="21.6" thickBot="1">
      <c r="B10" s="54" t="str">
        <f>B30</f>
        <v>General</v>
      </c>
      <c r="C10" s="54" t="s">
        <v>75</v>
      </c>
      <c r="D10"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4">
        <f ca="1">IF(INDIRECT(SUBSTITUTE(ADDRESS(1,COLUMN(Table_Statutory_Rates[[#This Row],[Effective Date]]),4),"1","")&amp;ROW()+1)&lt;&gt;"",INDIRECT(SUBSTITUTE(ADDRESS(1,COLUMN(Table_Statutory_Rates[[#This Row],[Effective Date]]),4),"1","")&amp;ROW()+1),"END")</f>
        <v>42736</v>
      </c>
      <c r="F10" s="65"/>
      <c r="G10" s="65"/>
      <c r="H10" s="65"/>
      <c r="I10" s="65"/>
      <c r="J10" s="65"/>
      <c r="K10" s="65"/>
      <c r="L10" s="65"/>
      <c r="M10" s="65"/>
    </row>
    <row r="11" spans="2:16" s="12" customFormat="1" ht="21" customHeight="1">
      <c r="B11" s="19">
        <v>42736</v>
      </c>
      <c r="C11" s="19"/>
      <c r="D11"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19" t="str">
        <f ca="1">IF(INDIRECT(SUBSTITUTE(ADDRESS(1,COLUMN(Table_Statutory_Rates[[#This Row],[Effective Date]]),4),"1","")&amp;ROW()+1)&lt;&gt;"",INDIRECT(SUBSTITUTE(ADDRESS(1,COLUMN(Table_Statutory_Rates[[#This Row],[Effective Date]]),4),"1","")&amp;ROW()+1),"END")</f>
        <v>Public Liability</v>
      </c>
      <c r="F11" s="24">
        <v>0</v>
      </c>
      <c r="G11" s="24">
        <v>0.09</v>
      </c>
      <c r="H11" s="24">
        <v>0.1</v>
      </c>
      <c r="I11" s="24">
        <v>0.09</v>
      </c>
      <c r="J11" s="24">
        <v>0.11</v>
      </c>
      <c r="K11" s="24">
        <v>0.1</v>
      </c>
      <c r="L11" s="24">
        <v>0.1</v>
      </c>
      <c r="M11" s="16">
        <v>0.1</v>
      </c>
      <c r="P11" s="22"/>
    </row>
    <row r="12" spans="2:16" ht="21.6" thickBot="1">
      <c r="B12" s="54" t="str">
        <f>B31</f>
        <v>Public Liability</v>
      </c>
      <c r="C12" s="54" t="s">
        <v>75</v>
      </c>
      <c r="D12"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4">
        <f ca="1">IF(INDIRECT(SUBSTITUTE(ADDRESS(1,COLUMN(Table_Statutory_Rates[[#This Row],[Effective Date]]),4),"1","")&amp;ROW()+1)&lt;&gt;"",INDIRECT(SUBSTITUTE(ADDRESS(1,COLUMN(Table_Statutory_Rates[[#This Row],[Effective Date]]),4),"1","")&amp;ROW()+1),"END")</f>
        <v>42370</v>
      </c>
      <c r="F12" s="65"/>
      <c r="G12" s="65"/>
      <c r="H12" s="65"/>
      <c r="I12" s="65"/>
      <c r="J12" s="65"/>
      <c r="K12" s="65"/>
      <c r="L12" s="65"/>
      <c r="M12" s="65"/>
      <c r="P12" s="66"/>
    </row>
    <row r="13" spans="2:16" s="12" customFormat="1" ht="21" customHeight="1">
      <c r="B13" s="19">
        <v>42370</v>
      </c>
      <c r="C13" s="19"/>
      <c r="D13"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19" t="str">
        <f ca="1">IF(INDIRECT(SUBSTITUTE(ADDRESS(1,COLUMN(Table_Statutory_Rates[[#This Row],[Effective Date]]),4),"1","")&amp;ROW()+1)&lt;&gt;"",INDIRECT(SUBSTITUTE(ADDRESS(1,COLUMN(Table_Statutory_Rates[[#This Row],[Effective Date]]),4),"1","")&amp;ROW()+1),"END")</f>
        <v>Professional Indemnity</v>
      </c>
      <c r="F13" s="16">
        <v>0</v>
      </c>
      <c r="G13" s="16">
        <v>0.09</v>
      </c>
      <c r="H13" s="16">
        <v>0.1</v>
      </c>
      <c r="I13" s="16">
        <v>0.09</v>
      </c>
      <c r="J13" s="16">
        <v>0.11</v>
      </c>
      <c r="K13" s="16">
        <v>0.1</v>
      </c>
      <c r="L13" s="16">
        <v>0.1</v>
      </c>
      <c r="M13" s="16">
        <v>0.1</v>
      </c>
    </row>
    <row r="14" spans="2:16" ht="21" customHeight="1" thickBot="1">
      <c r="B14" s="54" t="str">
        <f>B32</f>
        <v>Professional Indemnity</v>
      </c>
      <c r="C14" s="54" t="s">
        <v>75</v>
      </c>
      <c r="D14"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4">
        <f ca="1">IF(INDIRECT(SUBSTITUTE(ADDRESS(1,COLUMN(Table_Statutory_Rates[[#This Row],[Effective Date]]),4),"1","")&amp;ROW()+1)&lt;&gt;"",INDIRECT(SUBSTITUTE(ADDRESS(1,COLUMN(Table_Statutory_Rates[[#This Row],[Effective Date]]),4),"1","")&amp;ROW()+1),"END")</f>
        <v>42736</v>
      </c>
      <c r="F14" s="65"/>
      <c r="G14" s="65"/>
      <c r="H14" s="65"/>
      <c r="I14" s="65"/>
      <c r="J14" s="65"/>
      <c r="K14" s="65"/>
      <c r="L14" s="65"/>
      <c r="M14" s="65"/>
    </row>
    <row r="15" spans="2:16" s="12" customFormat="1" ht="21" customHeight="1">
      <c r="B15" s="19">
        <v>42736</v>
      </c>
      <c r="C15" s="19"/>
      <c r="D15"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19" t="str">
        <f ca="1">IF(INDIRECT(SUBSTITUTE(ADDRESS(1,COLUMN(Table_Statutory_Rates[[#This Row],[Effective Date]]),4),"1","")&amp;ROW()+1)&lt;&gt;"",INDIRECT(SUBSTITUTE(ADDRESS(1,COLUMN(Table_Statutory_Rates[[#This Row],[Effective Date]]),4),"1","")&amp;ROW()+1),"END")</f>
        <v>Motor</v>
      </c>
      <c r="F15" s="16">
        <v>0</v>
      </c>
      <c r="G15" s="16">
        <v>0.05</v>
      </c>
      <c r="H15" s="16">
        <v>0.1</v>
      </c>
      <c r="I15" s="16">
        <v>0.09</v>
      </c>
      <c r="J15" s="16">
        <v>0.11</v>
      </c>
      <c r="K15" s="16">
        <v>0.1</v>
      </c>
      <c r="L15" s="16">
        <v>0.1</v>
      </c>
      <c r="M15" s="16">
        <v>0.1</v>
      </c>
    </row>
    <row r="16" spans="2:16" ht="21" customHeight="1" thickBot="1">
      <c r="B16" s="54" t="str">
        <f>B33</f>
        <v>Motor</v>
      </c>
      <c r="C16" s="54" t="s">
        <v>75</v>
      </c>
      <c r="D16"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4">
        <f ca="1">IF(INDIRECT(SUBSTITUTE(ADDRESS(1,COLUMN(Table_Statutory_Rates[[#This Row],[Effective Date]]),4),"1","")&amp;ROW()+1)&lt;&gt;"",INDIRECT(SUBSTITUTE(ADDRESS(1,COLUMN(Table_Statutory_Rates[[#This Row],[Effective Date]]),4),"1","")&amp;ROW()+1),"END")</f>
        <v>42736</v>
      </c>
      <c r="F16" s="65"/>
      <c r="G16" s="65"/>
      <c r="H16" s="65"/>
      <c r="I16" s="65"/>
      <c r="J16" s="65"/>
      <c r="K16" s="65"/>
      <c r="L16" s="65"/>
      <c r="M16" s="65"/>
    </row>
    <row r="17" spans="2:13" s="12" customFormat="1" ht="21" customHeight="1">
      <c r="B17" s="19">
        <v>42736</v>
      </c>
      <c r="C17" s="19"/>
      <c r="D17"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19" t="str">
        <f ca="1">IF(INDIRECT(SUBSTITUTE(ADDRESS(1,COLUMN(Table_Statutory_Rates[[#This Row],[Effective Date]]),4),"1","")&amp;ROW()+1)&lt;&gt;"",INDIRECT(SUBSTITUTE(ADDRESS(1,COLUMN(Table_Statutory_Rates[[#This Row],[Effective Date]]),4),"1","")&amp;ROW()+1),"END")</f>
        <v>Farm</v>
      </c>
      <c r="F17" s="16">
        <v>0</v>
      </c>
      <c r="G17" s="16">
        <v>0.05</v>
      </c>
      <c r="H17" s="16">
        <v>0.1</v>
      </c>
      <c r="I17" s="16">
        <v>0.09</v>
      </c>
      <c r="J17" s="16">
        <v>0.11</v>
      </c>
      <c r="K17" s="16">
        <v>0.1</v>
      </c>
      <c r="L17" s="16">
        <v>0.1</v>
      </c>
      <c r="M17" s="16">
        <v>0.1</v>
      </c>
    </row>
    <row r="18" spans="2:13" ht="21" customHeight="1" thickBot="1">
      <c r="B18" s="54" t="str">
        <f>B34</f>
        <v>Farm</v>
      </c>
      <c r="C18" s="54" t="s">
        <v>75</v>
      </c>
      <c r="D18" s="54"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4">
        <f ca="1">IF(INDIRECT(SUBSTITUTE(ADDRESS(1,COLUMN(Table_Statutory_Rates[[#This Row],[Effective Date]]),4),"1","")&amp;ROW()+1)&lt;&gt;"",INDIRECT(SUBSTITUTE(ADDRESS(1,COLUMN(Table_Statutory_Rates[[#This Row],[Effective Date]]),4),"1","")&amp;ROW()+1),"END")</f>
        <v>42736</v>
      </c>
      <c r="F18" s="65"/>
      <c r="G18" s="65"/>
      <c r="H18" s="65"/>
      <c r="I18" s="65"/>
      <c r="J18" s="65"/>
      <c r="K18" s="65"/>
      <c r="L18" s="65"/>
      <c r="M18" s="65"/>
    </row>
    <row r="19" spans="2:13" s="12" customFormat="1" ht="21" customHeight="1">
      <c r="B19" s="19">
        <v>42736</v>
      </c>
      <c r="C19" s="19"/>
      <c r="D19"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19">
        <f ca="1">IF(INDIRECT(SUBSTITUTE(ADDRESS(1,COLUMN(Table_Statutory_Rates[[#This Row],[Effective Date]]),4),"1","")&amp;ROW()+1)&lt;&gt;"",INDIRECT(SUBSTITUTE(ADDRESS(1,COLUMN(Table_Statutory_Rates[[#This Row],[Effective Date]]),4),"1","")&amp;ROW()+1),"END")</f>
        <v>42917</v>
      </c>
      <c r="F19" s="16">
        <v>0</v>
      </c>
      <c r="G19" s="25">
        <v>2.5000000000000001E-2</v>
      </c>
      <c r="H19" s="16">
        <v>0.1</v>
      </c>
      <c r="I19" s="16">
        <v>0.09</v>
      </c>
      <c r="J19" s="16">
        <v>0.11</v>
      </c>
      <c r="K19" s="16">
        <v>0.1</v>
      </c>
      <c r="L19" s="16">
        <v>0.1</v>
      </c>
      <c r="M19" s="16">
        <v>0.1</v>
      </c>
    </row>
    <row r="20" spans="2:13" s="12" customFormat="1" ht="21" customHeight="1">
      <c r="B20" s="19">
        <v>42917</v>
      </c>
      <c r="C20" s="19"/>
      <c r="D20"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19" t="str">
        <f ca="1">IF(INDIRECT(SUBSTITUTE(ADDRESS(1,COLUMN(Table_Statutory_Rates[[#This Row],[Effective Date]]),4),"1","")&amp;ROW()+1)&lt;&gt;"",INDIRECT(SUBSTITUTE(ADDRESS(1,COLUMN(Table_Statutory_Rates[[#This Row],[Effective Date]]),4),"1","")&amp;ROW()+1),"END")</f>
        <v>ESL</v>
      </c>
      <c r="F20" s="16">
        <f>F19</f>
        <v>0</v>
      </c>
      <c r="G20" s="25">
        <v>2.5000000000000001E-2</v>
      </c>
      <c r="H20" s="16">
        <f t="shared" ref="H20:M20" si="0">H19</f>
        <v>0.1</v>
      </c>
      <c r="I20" s="16">
        <f t="shared" si="0"/>
        <v>0.09</v>
      </c>
      <c r="J20" s="16">
        <f t="shared" si="0"/>
        <v>0.11</v>
      </c>
      <c r="K20" s="16">
        <f t="shared" si="0"/>
        <v>0.1</v>
      </c>
      <c r="L20" s="16">
        <v>0</v>
      </c>
      <c r="M20" s="16">
        <f t="shared" si="0"/>
        <v>0.1</v>
      </c>
    </row>
    <row r="21" spans="2:13" ht="29.4" thickBot="1">
      <c r="B21" s="18" t="s">
        <v>413</v>
      </c>
      <c r="C21" s="18" t="s">
        <v>75</v>
      </c>
      <c r="D2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1">
        <f ca="1">IF(INDIRECT(SUBSTITUTE(ADDRESS(1,COLUMN(Table_Statutory_Rates[[#This Row],[Effective Date]]),4),"1","")&amp;ROW()+1)&lt;&gt;"",INDIRECT(SUBSTITUTE(ADDRESS(1,COLUMN(Table_Statutory_Rates[[#This Row],[Effective Date]]),4),"1","")&amp;ROW()+1),"END")</f>
        <v>42736</v>
      </c>
      <c r="F21" s="42"/>
      <c r="G21" s="42"/>
      <c r="H21" s="42"/>
      <c r="I21" s="42"/>
      <c r="J21" s="42"/>
      <c r="K21" s="42"/>
      <c r="L21" s="42"/>
      <c r="M21" s="42"/>
    </row>
    <row r="22" spans="2:13" s="12" customFormat="1" ht="21" customHeight="1">
      <c r="B22" s="19">
        <v>42736</v>
      </c>
      <c r="C22" s="19"/>
      <c r="D22" s="15"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19" t="str">
        <f ca="1">IF(INDIRECT(SUBSTITUTE(ADDRESS(1,COLUMN(Table_Statutory_Rates[[#This Row],[Effective Date]]),4),"1","")&amp;ROW()+1)&lt;&gt;"",INDIRECT(SUBSTITUTE(ADDRESS(1,COLUMN(Table_Statutory_Rates[[#This Row],[Effective Date]]),4),"1","")&amp;ROW()+1),"END")</f>
        <v>END</v>
      </c>
      <c r="F22" s="16">
        <v>0</v>
      </c>
      <c r="G22" s="16">
        <v>0.3</v>
      </c>
      <c r="H22" s="16">
        <v>0</v>
      </c>
      <c r="I22" s="16">
        <v>0</v>
      </c>
      <c r="J22" s="16">
        <v>0</v>
      </c>
      <c r="K22" s="16">
        <v>0.28000000000000003</v>
      </c>
      <c r="L22" s="16">
        <v>0</v>
      </c>
      <c r="M22" s="16">
        <v>0</v>
      </c>
    </row>
    <row r="27" spans="2:13" ht="29.4" thickBot="1">
      <c r="B27" s="18" t="s">
        <v>426</v>
      </c>
    </row>
    <row r="29" spans="2:13" ht="14.4">
      <c r="B29" t="s">
        <v>6</v>
      </c>
    </row>
    <row r="30" spans="2:13" ht="21" customHeight="1">
      <c r="B30" t="s">
        <v>404</v>
      </c>
    </row>
    <row r="31" spans="2:13" ht="21" customHeight="1">
      <c r="B31" t="s">
        <v>416</v>
      </c>
    </row>
    <row r="32" spans="2:13" ht="21" customHeight="1">
      <c r="B32" t="s">
        <v>427</v>
      </c>
    </row>
    <row r="33" spans="2:2" ht="21" customHeight="1">
      <c r="B33" t="s">
        <v>428</v>
      </c>
    </row>
    <row r="34" spans="2:2" ht="21" customHeight="1">
      <c r="B34" t="s">
        <v>429</v>
      </c>
    </row>
    <row r="36" spans="2:2" ht="29.4" thickBot="1">
      <c r="B36" s="18" t="s">
        <v>430</v>
      </c>
    </row>
    <row r="38" spans="2:2" ht="14.4">
      <c r="B38" t="s">
        <v>6</v>
      </c>
    </row>
    <row r="39" spans="2:2" ht="21" customHeight="1">
      <c r="B39" t="s">
        <v>421</v>
      </c>
    </row>
    <row r="40" spans="2:2" ht="21" customHeight="1">
      <c r="B40" t="s">
        <v>406</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J19" sqref="J19"/>
    </sheetView>
  </sheetViews>
  <sheetFormatPr defaultColWidth="9.109375" defaultRowHeight="21" customHeight="1"/>
  <cols>
    <col min="1" max="1" width="9.109375" style="2"/>
    <col min="2" max="2" width="31" style="2" customWidth="1"/>
    <col min="3" max="6" width="19.88671875" style="2" customWidth="1"/>
    <col min="7" max="16384" width="9.109375" style="2"/>
  </cols>
  <sheetData>
    <row r="1" spans="2:6" s="12" customFormat="1" ht="21" customHeight="1"/>
    <row r="2" spans="2:6" ht="46.8" thickBot="1">
      <c r="B2" s="11" t="s">
        <v>431</v>
      </c>
      <c r="C2" s="11"/>
      <c r="D2" s="11"/>
      <c r="E2" s="11"/>
      <c r="F2" s="11"/>
    </row>
    <row r="4" spans="2:6" ht="29.4" thickBot="1">
      <c r="B4" s="3" t="s">
        <v>239</v>
      </c>
      <c r="C4" s="3"/>
      <c r="D4" s="3"/>
      <c r="E4" s="3"/>
      <c r="F4" s="3"/>
    </row>
    <row r="6" spans="2:6" ht="14.4">
      <c r="B6" t="s">
        <v>432</v>
      </c>
      <c r="C6" t="s">
        <v>371</v>
      </c>
      <c r="D6" t="s">
        <v>372</v>
      </c>
      <c r="E6" t="s">
        <v>373</v>
      </c>
      <c r="F6" t="s">
        <v>374</v>
      </c>
    </row>
    <row r="7" spans="2:6" s="12" customFormat="1" ht="21" customHeight="1">
      <c r="B7" s="7" t="s">
        <v>3</v>
      </c>
      <c r="C7" s="7" t="s">
        <v>433</v>
      </c>
      <c r="D7" s="7" t="s">
        <v>433</v>
      </c>
      <c r="E7" s="7"/>
      <c r="F7" s="7"/>
    </row>
    <row r="8" spans="2:6" s="12" customFormat="1" ht="21" customHeight="1">
      <c r="B8" s="8" t="s">
        <v>434</v>
      </c>
      <c r="C8" s="7"/>
      <c r="D8" s="7" t="b">
        <v>1</v>
      </c>
      <c r="E8" s="7"/>
      <c r="F8" s="7"/>
    </row>
    <row r="9" spans="2:6" s="12" customFormat="1" ht="21" customHeight="1">
      <c r="B9" s="7" t="s">
        <v>435</v>
      </c>
      <c r="C9" s="7">
        <v>1</v>
      </c>
      <c r="D9" s="7">
        <v>12</v>
      </c>
      <c r="E9" s="7">
        <v>26</v>
      </c>
      <c r="F9" s="7">
        <v>52</v>
      </c>
    </row>
    <row r="10" spans="2:6" ht="29.4" thickBot="1">
      <c r="B10" s="3" t="s">
        <v>433</v>
      </c>
      <c r="C10" s="3"/>
      <c r="D10" s="3"/>
      <c r="E10" s="3"/>
      <c r="F10" s="3"/>
    </row>
    <row r="11" spans="2:6" s="12" customFormat="1" ht="21" customHeight="1">
      <c r="B11" s="7" t="s">
        <v>436</v>
      </c>
      <c r="C11" s="9">
        <v>0</v>
      </c>
      <c r="D11" s="9">
        <v>0</v>
      </c>
      <c r="E11" s="9">
        <f>Table_Payment_Options[[#This Row],[Monthly]]</f>
        <v>0</v>
      </c>
      <c r="F11" s="9">
        <f>Table_Payment_Options[[#This Row],[Fortnightly]]</f>
        <v>0</v>
      </c>
    </row>
    <row r="12" spans="2:6" s="12" customFormat="1" ht="21" customHeight="1">
      <c r="B12" s="7" t="s">
        <v>437</v>
      </c>
      <c r="C12" s="9">
        <v>0</v>
      </c>
      <c r="D12" s="9">
        <v>0</v>
      </c>
      <c r="E12" s="9">
        <f>Table_Payment_Options[[#This Row],[Monthly]]</f>
        <v>0</v>
      </c>
      <c r="F12" s="9">
        <f>Table_Payment_Options[[#This Row],[Fortnightly]]</f>
        <v>0</v>
      </c>
    </row>
    <row r="13" spans="2:6" s="12" customFormat="1" ht="21" customHeight="1">
      <c r="B13" s="7" t="s">
        <v>438</v>
      </c>
      <c r="C13" s="16">
        <v>0</v>
      </c>
      <c r="D13" s="16">
        <v>0</v>
      </c>
      <c r="E13" s="16">
        <f>Table_Payment_Options[[#This Row],[Monthly]]</f>
        <v>0</v>
      </c>
      <c r="F13" s="16">
        <f>Table_Payment_Options[[#This Row],[Fortnightly]]</f>
        <v>0</v>
      </c>
    </row>
    <row r="14" spans="2:6" ht="29.4" thickBot="1">
      <c r="B14" s="3" t="s">
        <v>439</v>
      </c>
      <c r="C14" s="3"/>
      <c r="D14" s="3"/>
      <c r="E14" s="3"/>
      <c r="F14" s="3"/>
    </row>
    <row r="15" spans="2:6" s="12" customFormat="1" ht="21" customHeight="1">
      <c r="B15" s="7" t="s">
        <v>436</v>
      </c>
      <c r="C15" s="9">
        <v>0</v>
      </c>
      <c r="D15" s="9">
        <v>0</v>
      </c>
      <c r="E15" s="9">
        <f>Table_Payment_Options[[#This Row],[Monthly]]</f>
        <v>0</v>
      </c>
      <c r="F15" s="9">
        <f>Table_Payment_Options[[#This Row],[Fortnightly]]</f>
        <v>0</v>
      </c>
    </row>
    <row r="16" spans="2:6" s="12" customFormat="1" ht="21" customHeight="1">
      <c r="B16" s="7" t="s">
        <v>437</v>
      </c>
      <c r="C16" s="9">
        <v>0</v>
      </c>
      <c r="D16" s="9">
        <v>0</v>
      </c>
      <c r="E16" s="9">
        <f>Table_Payment_Options[[#This Row],[Monthly]]</f>
        <v>0</v>
      </c>
      <c r="F16" s="9">
        <f>Table_Payment_Options[[#This Row],[Fortnightly]]</f>
        <v>0</v>
      </c>
    </row>
    <row r="17" spans="2:6" s="12" customFormat="1" ht="21" customHeight="1">
      <c r="B17" s="7" t="s">
        <v>438</v>
      </c>
      <c r="C17" s="16">
        <v>0</v>
      </c>
      <c r="D17" s="16">
        <v>0</v>
      </c>
      <c r="E17" s="16">
        <f>Table_Payment_Options[[#This Row],[Monthly]]</f>
        <v>0</v>
      </c>
      <c r="F17" s="16">
        <f>Table_Payment_Options[[#This Row],[Fortnightly]]</f>
        <v>0</v>
      </c>
    </row>
    <row r="19" spans="2:6" ht="29.4" thickBot="1">
      <c r="B19" s="3" t="s">
        <v>242</v>
      </c>
      <c r="C19" s="3"/>
      <c r="D19" s="3"/>
      <c r="E19" s="3"/>
      <c r="F19" s="3"/>
    </row>
    <row r="21" spans="2:6" ht="14.4">
      <c r="B21" t="s">
        <v>432</v>
      </c>
      <c r="C21" t="s">
        <v>375</v>
      </c>
      <c r="D21" t="s">
        <v>376</v>
      </c>
      <c r="E21" t="s">
        <v>440</v>
      </c>
      <c r="F21" t="s">
        <v>441</v>
      </c>
    </row>
    <row r="22" spans="2:6" ht="29.4" thickBot="1">
      <c r="B22" s="3" t="s">
        <v>433</v>
      </c>
      <c r="C22" s="3"/>
      <c r="D22" s="3"/>
      <c r="E22" s="3"/>
      <c r="F22" s="3"/>
    </row>
    <row r="23" spans="2:6" s="12" customFormat="1" ht="21" customHeight="1">
      <c r="B23" s="7" t="s">
        <v>442</v>
      </c>
      <c r="C23" s="7" t="b">
        <v>1</v>
      </c>
      <c r="D23" s="7" t="b">
        <v>1</v>
      </c>
      <c r="E23" s="7"/>
      <c r="F23" s="7"/>
    </row>
    <row r="24" spans="2:6" s="12" customFormat="1" ht="21" customHeight="1">
      <c r="B24" s="7" t="s">
        <v>434</v>
      </c>
      <c r="C24" s="7" t="b">
        <v>1</v>
      </c>
      <c r="D24" s="7"/>
      <c r="E24" s="7"/>
      <c r="F24" s="7"/>
    </row>
    <row r="25" spans="2:6" s="12" customFormat="1" ht="21" customHeight="1">
      <c r="B25" s="7" t="s">
        <v>443</v>
      </c>
      <c r="C25" s="7">
        <v>0</v>
      </c>
      <c r="D25" s="7">
        <v>0</v>
      </c>
      <c r="E25" s="7">
        <v>0</v>
      </c>
      <c r="F25" s="7">
        <v>0</v>
      </c>
    </row>
    <row r="26" spans="2:6" s="12" customFormat="1" ht="21" customHeight="1">
      <c r="B26" s="7" t="s">
        <v>444</v>
      </c>
      <c r="C26" s="67">
        <v>0</v>
      </c>
      <c r="D26" s="67">
        <v>0</v>
      </c>
      <c r="E26" s="67">
        <v>0</v>
      </c>
      <c r="F26" s="67">
        <v>0</v>
      </c>
    </row>
    <row r="27" spans="2:6" ht="29.4" thickBot="1">
      <c r="B27" s="3" t="s">
        <v>439</v>
      </c>
      <c r="C27" s="3"/>
      <c r="D27" s="3"/>
      <c r="E27" s="3"/>
      <c r="F27" s="3"/>
    </row>
    <row r="28" spans="2:6" s="12" customFormat="1" ht="21" customHeight="1">
      <c r="B28" s="7" t="s">
        <v>442</v>
      </c>
      <c r="C28" s="7"/>
      <c r="D28" s="7"/>
      <c r="E28" s="7"/>
      <c r="F28" s="7"/>
    </row>
    <row r="29" spans="2:6" s="12" customFormat="1" ht="21" customHeight="1">
      <c r="B29" s="7" t="s">
        <v>434</v>
      </c>
      <c r="C29" s="7"/>
      <c r="D29" s="7"/>
      <c r="E29" s="7"/>
      <c r="F29" s="7"/>
    </row>
    <row r="30" spans="2:6" s="12" customFormat="1" ht="21" customHeight="1">
      <c r="B30" s="7" t="s">
        <v>443</v>
      </c>
      <c r="C30" s="7">
        <v>0</v>
      </c>
      <c r="D30" s="7">
        <v>0</v>
      </c>
      <c r="E30" s="7">
        <v>0</v>
      </c>
      <c r="F30" s="7">
        <v>0</v>
      </c>
    </row>
    <row r="31" spans="2:6" s="12" customFormat="1" ht="21" customHeight="1">
      <c r="B31" s="7" t="s">
        <v>444</v>
      </c>
      <c r="C31" s="67">
        <v>0</v>
      </c>
      <c r="D31" s="67">
        <v>0</v>
      </c>
      <c r="E31" s="67">
        <v>0</v>
      </c>
      <c r="F31" s="67">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10" workbookViewId="0">
      <selection activeCell="C22" sqref="C22"/>
    </sheetView>
  </sheetViews>
  <sheetFormatPr defaultColWidth="9.109375" defaultRowHeight="21" customHeight="1"/>
  <cols>
    <col min="1" max="1" width="9.109375" style="2"/>
    <col min="2" max="2" width="42.88671875" style="2" customWidth="1"/>
    <col min="3" max="7" width="22.44140625" style="2" customWidth="1"/>
    <col min="8" max="8" width="22.44140625" style="2" hidden="1" customWidth="1"/>
    <col min="9" max="9" width="22.44140625" style="2" customWidth="1"/>
    <col min="10" max="10" width="19.44140625" style="2" hidden="1" customWidth="1"/>
    <col min="11" max="14" width="22.44140625" style="2" customWidth="1"/>
    <col min="15" max="25" width="18.6640625" style="2" customWidth="1"/>
    <col min="26" max="16384" width="9.109375" style="2"/>
  </cols>
  <sheetData>
    <row r="1" spans="2:13" ht="21" customHeight="1">
      <c r="C1" s="55"/>
      <c r="D1" s="55"/>
      <c r="E1" s="55"/>
      <c r="F1" s="55"/>
      <c r="G1" s="55"/>
      <c r="H1" s="55"/>
      <c r="I1" s="55"/>
      <c r="J1" s="55"/>
      <c r="K1" s="55"/>
      <c r="L1" s="55"/>
      <c r="M1" s="55"/>
    </row>
    <row r="2" spans="2:13" ht="46.8" thickBot="1">
      <c r="B2" s="11" t="s">
        <v>445</v>
      </c>
      <c r="C2" s="56"/>
      <c r="D2" s="56"/>
      <c r="E2" s="56"/>
      <c r="F2" s="56"/>
      <c r="G2" s="56"/>
      <c r="H2" s="56"/>
      <c r="I2" s="56"/>
      <c r="J2" s="56"/>
      <c r="K2" s="56"/>
      <c r="L2" s="56"/>
      <c r="M2" s="56"/>
    </row>
    <row r="3" spans="2:13" ht="21" customHeight="1">
      <c r="C3" s="55"/>
      <c r="D3" s="55"/>
      <c r="E3" s="55"/>
      <c r="F3" s="55"/>
      <c r="G3" s="55"/>
      <c r="H3" s="55"/>
      <c r="I3" s="55"/>
      <c r="J3" s="55"/>
      <c r="K3" s="55"/>
      <c r="L3" s="55"/>
      <c r="M3" s="55"/>
    </row>
    <row r="4" spans="2:13" ht="46.8" thickBot="1">
      <c r="B4" s="3" t="s">
        <v>446</v>
      </c>
      <c r="C4" s="57"/>
      <c r="D4" s="57"/>
      <c r="E4" s="57"/>
      <c r="F4" s="57"/>
      <c r="G4" s="57"/>
      <c r="H4" s="57"/>
      <c r="I4" s="56"/>
      <c r="J4" s="56"/>
      <c r="K4" s="56"/>
      <c r="L4" s="56"/>
      <c r="M4" s="56"/>
    </row>
    <row r="5" spans="2:13" ht="21" customHeight="1">
      <c r="C5" s="55"/>
      <c r="D5" s="55"/>
      <c r="E5" s="55"/>
      <c r="F5" s="55"/>
      <c r="G5" s="55"/>
      <c r="H5" s="55"/>
      <c r="I5" s="55"/>
      <c r="J5" s="55"/>
      <c r="K5" s="55"/>
      <c r="L5" s="55"/>
      <c r="M5" s="55"/>
    </row>
    <row r="6" spans="2:13" ht="14.4">
      <c r="B6" t="s">
        <v>432</v>
      </c>
      <c r="C6" s="6" t="s">
        <v>398</v>
      </c>
      <c r="D6" s="58" t="s">
        <v>413</v>
      </c>
      <c r="E6" s="6" t="s">
        <v>414</v>
      </c>
      <c r="F6" s="58" t="s">
        <v>425</v>
      </c>
      <c r="G6" s="58" t="s">
        <v>447</v>
      </c>
      <c r="H6" s="58" t="s">
        <v>448</v>
      </c>
      <c r="I6" s="58" t="s">
        <v>449</v>
      </c>
      <c r="J6" s="58" t="s">
        <v>450</v>
      </c>
      <c r="K6" s="58" t="s">
        <v>451</v>
      </c>
      <c r="L6" s="58" t="s">
        <v>452</v>
      </c>
      <c r="M6" s="58" t="s">
        <v>289</v>
      </c>
    </row>
    <row r="7" spans="2:13" ht="29.4" thickBot="1">
      <c r="B7" s="3" t="s">
        <v>453</v>
      </c>
      <c r="C7" s="57"/>
      <c r="D7" s="57"/>
      <c r="E7" s="57"/>
      <c r="F7" s="57"/>
      <c r="G7" s="57"/>
      <c r="H7" s="57"/>
      <c r="I7" s="57"/>
      <c r="J7" s="57"/>
      <c r="K7" s="57"/>
      <c r="L7" s="57"/>
      <c r="M7" s="60"/>
    </row>
    <row r="8" spans="2:13" ht="21" customHeight="1">
      <c r="B8" s="1" t="str">
        <f>Risk_1_Name</f>
        <v>Something</v>
      </c>
      <c r="C8" s="59">
        <f>'Risk 1'!J33</f>
        <v>0</v>
      </c>
      <c r="D8" s="59">
        <f>'Risk 1'!J34</f>
        <v>0</v>
      </c>
      <c r="E8" s="59">
        <f>'Risk 1'!J35</f>
        <v>0</v>
      </c>
      <c r="F8" s="59">
        <f>'Risk 1'!J36</f>
        <v>0</v>
      </c>
      <c r="G8" s="59">
        <v>0</v>
      </c>
      <c r="H8" s="5">
        <f>SUM(Table_Premium_Breakdown[[#This Row],[Premium]:[Service Fees]])</f>
        <v>0</v>
      </c>
      <c r="I8" s="59">
        <v>0</v>
      </c>
      <c r="J8" s="59">
        <f>SUM(Table_Premium_Breakdown[[#This Row],[Sub Total 1]:[Interest]])</f>
        <v>0</v>
      </c>
      <c r="K8" s="59">
        <v>0</v>
      </c>
      <c r="L8" s="59">
        <v>0</v>
      </c>
      <c r="M8" s="59">
        <f>SUM(Table_Premium_Breakdown[[#This Row],[Sub Total 2]:[Transaction Costs]])</f>
        <v>0</v>
      </c>
    </row>
    <row r="9" spans="2:13" ht="21" customHeight="1">
      <c r="B9" s="1" t="str">
        <f>Risk_2_Name</f>
        <v>Public Liability</v>
      </c>
      <c r="C9" s="59">
        <f>'Risk 2'!J33</f>
        <v>0</v>
      </c>
      <c r="D9" s="59">
        <f>'Risk 2'!J34</f>
        <v>0</v>
      </c>
      <c r="E9" s="59">
        <f>'Risk 2'!J35</f>
        <v>0</v>
      </c>
      <c r="F9" s="59">
        <f>'Risk 2'!J36</f>
        <v>0</v>
      </c>
      <c r="G9" s="59">
        <v>0</v>
      </c>
      <c r="H9" s="5">
        <f>SUM(Table_Premium_Breakdown[[#This Row],[Premium]:[Service Fees]])</f>
        <v>0</v>
      </c>
      <c r="I9" s="59">
        <v>0</v>
      </c>
      <c r="J9" s="59">
        <f>SUM(Table_Premium_Breakdown[[#This Row],[Sub Total 1]:[Interest]])</f>
        <v>0</v>
      </c>
      <c r="K9" s="59">
        <v>0</v>
      </c>
      <c r="L9" s="59">
        <v>0</v>
      </c>
      <c r="M9" s="59">
        <f>SUM(Table_Premium_Breakdown[[#This Row],[Sub Total 2]:[Transaction Costs]])</f>
        <v>0</v>
      </c>
    </row>
    <row r="10" spans="2:13" ht="21" customHeight="1">
      <c r="B10"/>
      <c r="C10" s="6"/>
      <c r="D10" s="59"/>
      <c r="E10" s="6"/>
      <c r="F10" s="6"/>
      <c r="G10" s="6"/>
      <c r="H10" s="5"/>
      <c r="I10" s="6"/>
      <c r="J10" s="59"/>
      <c r="K10" s="6"/>
      <c r="L10" s="6"/>
      <c r="M10" s="59"/>
    </row>
    <row r="11" spans="2:13" ht="21" customHeight="1">
      <c r="B11"/>
      <c r="C11" s="5"/>
      <c r="D11" s="5"/>
      <c r="E11" s="5"/>
      <c r="F11" s="5"/>
      <c r="G11" s="5"/>
      <c r="H11" s="5"/>
      <c r="I11" s="5"/>
      <c r="J11" s="59"/>
      <c r="K11" s="5"/>
      <c r="L11" s="5"/>
      <c r="M11" s="5"/>
    </row>
    <row r="12" spans="2:13" ht="29.4" thickBot="1">
      <c r="B12" s="3" t="s">
        <v>454</v>
      </c>
      <c r="C12" s="57"/>
      <c r="D12" s="57"/>
      <c r="E12" s="57"/>
      <c r="F12" s="57"/>
      <c r="G12" s="57"/>
      <c r="H12" s="61"/>
      <c r="I12" s="57"/>
      <c r="J12" s="57"/>
      <c r="K12" s="57"/>
      <c r="L12" s="57"/>
      <c r="M12" s="60"/>
    </row>
    <row r="13" spans="2:13" ht="21" customHeight="1">
      <c r="B13" t="s">
        <v>455</v>
      </c>
      <c r="C13" s="5">
        <v>0</v>
      </c>
      <c r="D13" s="5">
        <v>0</v>
      </c>
      <c r="E13" s="5">
        <v>0</v>
      </c>
      <c r="F13" s="5">
        <v>0</v>
      </c>
      <c r="G13" s="5">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5">
        <f ca="1">SUM(Table_Premium_Breakdown[[#This Row],[Premium]:[Service Fees]])</f>
        <v>0</v>
      </c>
      <c r="I13" s="5">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59">
        <f ca="1">SUM(Table_Premium_Breakdown[[#This Row],[Sub Total 1]:[Interest]])</f>
        <v>0</v>
      </c>
      <c r="K13" s="5">
        <v>0</v>
      </c>
      <c r="L13" s="5">
        <v>0</v>
      </c>
      <c r="M13" s="5">
        <f ca="1">SUM(Table_Premium_Breakdown[[#This Row],[Sub Total 2]:[Transaction Costs]])</f>
        <v>0</v>
      </c>
    </row>
    <row r="14" spans="2:13" ht="21" customHeight="1">
      <c r="B14" t="s">
        <v>456</v>
      </c>
      <c r="C14" s="5">
        <v>0</v>
      </c>
      <c r="D14" s="5">
        <v>0</v>
      </c>
      <c r="E14" s="5">
        <v>0</v>
      </c>
      <c r="F14" s="5">
        <v>0</v>
      </c>
      <c r="G14" s="5">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5">
        <f ca="1">SUM(Table_Premium_Breakdown[[#This Row],[Premium]:[Service Fees]])</f>
        <v>0</v>
      </c>
      <c r="I14" s="5">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59">
        <f ca="1">SUM(Table_Premium_Breakdown[[#This Row],[Sub Total 1]:[Interest]])</f>
        <v>0</v>
      </c>
      <c r="K14" s="5">
        <f ca="1">IF(OFFSET(Table_Payment_Options[],0,MATCH(Input_Payment_Option,Table_Payment_Options[#Headers],0)-1,1,1)="Funded",
OFFSET(Payment_Methods_Funded_Merchant_Fee,0,MATCH(Input_Payment_Method,Table_Payment_Methods[#Headers],0)-1,1,1)*Table_Premium_Breakdown[[#Totals],[Sub Total 2]],
0)</f>
        <v>0</v>
      </c>
      <c r="L14" s="5">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5">
        <f ca="1">SUM(Table_Premium_Breakdown[[#This Row],[Sub Total 2]:[Transaction Costs]])</f>
        <v>0</v>
      </c>
    </row>
    <row r="15" spans="2:13" ht="21" customHeight="1">
      <c r="B15" t="s">
        <v>457</v>
      </c>
      <c r="C15" s="5">
        <v>0</v>
      </c>
      <c r="D15" s="5">
        <v>0</v>
      </c>
      <c r="E15" s="5">
        <f>Table_Premium_Breakdown[[#This Row],[Service Fees]]*0.1</f>
        <v>0</v>
      </c>
      <c r="F15" s="5">
        <v>0</v>
      </c>
      <c r="G15" s="5">
        <f>Settings_Financial_Service_Fee_Once_Off+(Table_Premium_Breakdown[[#Totals],[Premium]]*Settings_Financial_Service_Fee_Premium_Percent)</f>
        <v>0</v>
      </c>
      <c r="H15" s="5">
        <f>SUM(Table_Premium_Breakdown[[#This Row],[Premium]:[Service Fees]])</f>
        <v>0</v>
      </c>
      <c r="I15" s="5">
        <v>0</v>
      </c>
      <c r="J15" s="59">
        <f>SUM(Table_Premium_Breakdown[[#This Row],[Sub Total 1]:[Interest]])</f>
        <v>0</v>
      </c>
      <c r="K15" s="5">
        <f ca="1">IF(OFFSET(Table_Payment_Options[],0,MATCH(Input_Payment_Option,Table_Payment_Options[#Headers],0)-1,1,1)="Direct",
OFFSET(Payment_Methods_Direct_Merchant_Fee,0,MATCH(Input_Payment_Method,Table_Payment_Methods[#Headers],0)-1,1,1)*Table_Premium_Breakdown[[#Totals],[Sub Total 2]],
0)</f>
        <v>0</v>
      </c>
      <c r="L15" s="5">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5">
        <f ca="1">SUM(Table_Premium_Breakdown[[#This Row],[Sub Total 2]:[Transaction Costs]])</f>
        <v>0</v>
      </c>
    </row>
    <row r="16" spans="2:13" ht="14.4">
      <c r="B16" s="82" t="s">
        <v>289</v>
      </c>
      <c r="C16" s="87">
        <f>SUM(Table_Premium_Breakdown[Premium])</f>
        <v>0</v>
      </c>
      <c r="D16" s="87">
        <f>SUM(Table_Premium_Breakdown[ESL])</f>
        <v>0</v>
      </c>
      <c r="E16" s="87">
        <f>SUM(Table_Premium_Breakdown[GST])</f>
        <v>0</v>
      </c>
      <c r="F16" s="87">
        <f>SUM(Table_Premium_Breakdown[Stamp Duty])</f>
        <v>0</v>
      </c>
      <c r="G16" s="87">
        <f ca="1">SUM(Table_Premium_Breakdown[Service Fees])</f>
        <v>0</v>
      </c>
      <c r="H16" s="87">
        <f ca="1">SUM(Table_Premium_Breakdown[Sub Total 1])</f>
        <v>0</v>
      </c>
      <c r="I16" s="87">
        <f ca="1">SUM(Table_Premium_Breakdown[Interest])</f>
        <v>0</v>
      </c>
      <c r="J16" s="87">
        <f ca="1">SUM(Table_Premium_Breakdown[Sub Total 2])</f>
        <v>0</v>
      </c>
      <c r="K16" s="87">
        <f ca="1">SUM(Table_Premium_Breakdown[Merchant Fees])</f>
        <v>0</v>
      </c>
      <c r="L16" s="87">
        <f ca="1">SUM(Table_Premium_Breakdown[Transaction Costs])</f>
        <v>0</v>
      </c>
      <c r="M16" s="87">
        <f ca="1">SUM(Table_Premium_Breakdown[Total])</f>
        <v>0</v>
      </c>
    </row>
    <row r="17" spans="2:14" ht="21" customHeight="1">
      <c r="C17" s="55"/>
      <c r="D17" s="55"/>
      <c r="E17" s="55"/>
      <c r="F17" s="55"/>
      <c r="G17" s="55"/>
      <c r="H17" s="55"/>
      <c r="I17" s="55"/>
      <c r="J17" s="55"/>
      <c r="K17" s="55"/>
      <c r="L17" s="55"/>
      <c r="M17" s="55"/>
      <c r="N17" s="55"/>
    </row>
    <row r="18" spans="2:14" ht="21" customHeight="1">
      <c r="C18" s="55"/>
      <c r="D18" s="55"/>
      <c r="E18" s="55"/>
      <c r="F18" s="55"/>
      <c r="G18" s="55"/>
      <c r="H18" s="55"/>
      <c r="I18" s="55"/>
      <c r="J18" s="55"/>
      <c r="K18" s="55"/>
      <c r="L18" s="55"/>
      <c r="M18" s="55"/>
      <c r="N18" s="55"/>
    </row>
    <row r="19" spans="2:14" ht="29.4" thickBot="1">
      <c r="B19" s="3" t="s">
        <v>458</v>
      </c>
      <c r="C19" s="57"/>
      <c r="D19" s="55"/>
      <c r="E19" s="55"/>
      <c r="F19" s="55"/>
      <c r="G19" s="55"/>
      <c r="H19" s="55"/>
      <c r="I19" s="55"/>
      <c r="J19" s="55"/>
      <c r="K19" s="55"/>
      <c r="L19" s="55"/>
      <c r="M19" s="55"/>
      <c r="N19" s="55"/>
    </row>
    <row r="20" spans="2:14" ht="21" customHeight="1">
      <c r="C20" s="55"/>
      <c r="D20" s="55"/>
      <c r="E20" s="55"/>
      <c r="F20" s="55"/>
      <c r="G20" s="55"/>
      <c r="H20" s="55"/>
      <c r="I20" s="55"/>
      <c r="J20" s="55"/>
      <c r="K20" s="55"/>
      <c r="L20" s="55"/>
      <c r="M20" s="55"/>
      <c r="N20" s="55"/>
    </row>
    <row r="21" spans="2:14" ht="14.4">
      <c r="B21" t="s">
        <v>1</v>
      </c>
      <c r="C21" t="s">
        <v>6</v>
      </c>
      <c r="D21" s="55"/>
      <c r="E21" s="55"/>
      <c r="F21" s="55"/>
      <c r="G21" s="55"/>
      <c r="H21" s="55"/>
      <c r="I21" s="55"/>
      <c r="J21" s="55"/>
      <c r="K21" s="55"/>
      <c r="L21" s="55"/>
      <c r="M21" s="55"/>
      <c r="N21" s="55"/>
    </row>
    <row r="22" spans="2:14" ht="21" customHeight="1">
      <c r="B22" t="s">
        <v>459</v>
      </c>
      <c r="C22">
        <f ca="1" xml:space="preserve">
IF(Input_Payment_Option="Yearly",1,
IF(Input_Payment_Option="Monthly",12,
IF(Input_Payment_Option="Fortnightly",26,
IF(Input_Payment_Option="Weekly",52,
1))))</f>
        <v>12</v>
      </c>
      <c r="D22" s="55"/>
      <c r="E22" s="55"/>
      <c r="F22" s="55"/>
      <c r="G22" s="55"/>
      <c r="H22" s="55"/>
      <c r="I22" s="55"/>
      <c r="J22" s="55"/>
      <c r="K22" s="55"/>
      <c r="L22" s="55"/>
      <c r="M22" s="55"/>
      <c r="N22" s="55"/>
    </row>
    <row r="23" spans="2:14" ht="21" customHeight="1">
      <c r="B23" t="s">
        <v>460</v>
      </c>
      <c r="C23" s="4">
        <f ca="1">Table_Premium_Breakdown[[#Totals],[Total]]/C22</f>
        <v>0</v>
      </c>
      <c r="D23" s="55"/>
      <c r="E23" s="55"/>
      <c r="F23" s="55"/>
      <c r="G23" s="55"/>
      <c r="H23" s="55"/>
      <c r="I23" s="55"/>
      <c r="J23" s="55"/>
      <c r="K23" s="55"/>
      <c r="L23" s="55"/>
      <c r="M23" s="55"/>
      <c r="N23" s="55"/>
    </row>
    <row r="24" spans="2:14" ht="21" customHeight="1">
      <c r="C24" s="55"/>
      <c r="D24" s="55"/>
      <c r="E24" s="55"/>
      <c r="F24" s="55"/>
      <c r="G24" s="55"/>
      <c r="H24" s="55"/>
      <c r="I24" s="55"/>
      <c r="J24" s="55"/>
      <c r="K24" s="55"/>
      <c r="L24" s="55"/>
      <c r="M24" s="55"/>
      <c r="N24" s="55"/>
    </row>
    <row r="25" spans="2:14" ht="29.4" thickBot="1">
      <c r="B25" s="3" t="s">
        <v>461</v>
      </c>
      <c r="C25" s="57"/>
      <c r="D25" s="55"/>
      <c r="E25" s="55"/>
      <c r="F25" s="55"/>
      <c r="G25" s="55"/>
      <c r="H25" s="55"/>
      <c r="I25" s="55"/>
      <c r="J25" s="55"/>
      <c r="K25" s="55"/>
      <c r="L25" s="55"/>
      <c r="M25" s="55"/>
      <c r="N25" s="55"/>
    </row>
    <row r="26" spans="2:14" ht="21" customHeight="1">
      <c r="C26" s="55"/>
      <c r="D26" s="55"/>
      <c r="E26" s="55"/>
      <c r="F26" s="55"/>
      <c r="G26" s="55"/>
      <c r="H26" s="55"/>
      <c r="I26" s="55"/>
      <c r="J26" s="55"/>
      <c r="K26" s="55"/>
      <c r="L26" s="55"/>
      <c r="M26" s="55"/>
      <c r="N26" s="55"/>
    </row>
    <row r="27" spans="2:14" ht="14.4">
      <c r="B27" t="s">
        <v>432</v>
      </c>
      <c r="C27" s="6" t="s">
        <v>462</v>
      </c>
      <c r="D27" s="55"/>
      <c r="E27" s="55"/>
      <c r="F27" s="55"/>
      <c r="G27" s="55"/>
      <c r="H27" s="55"/>
      <c r="I27" s="55"/>
      <c r="J27" s="55"/>
      <c r="K27" s="55"/>
      <c r="L27" s="55"/>
      <c r="M27" s="55"/>
      <c r="N27" s="55"/>
    </row>
    <row r="28" spans="2:14" ht="21" customHeight="1">
      <c r="B28" t="s">
        <v>463</v>
      </c>
      <c r="C28" s="5">
        <f>Table_Premium_Breakdown[[#Totals],[Premium]]*Settings_Financial_Commission_Rate</f>
        <v>0</v>
      </c>
      <c r="D28" s="55"/>
      <c r="E28" s="55"/>
      <c r="F28" s="55"/>
      <c r="G28" s="55"/>
      <c r="H28" s="55"/>
      <c r="I28" s="55"/>
      <c r="J28" s="55"/>
      <c r="K28" s="55"/>
      <c r="L28" s="55"/>
      <c r="M28" s="55"/>
      <c r="N28" s="55"/>
    </row>
    <row r="29" spans="2:14" ht="21" customHeight="1">
      <c r="B29" t="s">
        <v>464</v>
      </c>
      <c r="C29" s="5">
        <f>Settings_Financial_Service_Fee_Once_Off+(Table_Premium_Breakdown[[#Totals],[Premium]]*Settings_Financial_Service_Fee_Premium_Percent)</f>
        <v>0</v>
      </c>
      <c r="D29" s="55"/>
      <c r="E29" s="55"/>
      <c r="F29" s="55"/>
      <c r="G29" s="55"/>
      <c r="H29" s="55"/>
      <c r="I29" s="55"/>
      <c r="J29" s="55"/>
      <c r="K29" s="55"/>
      <c r="L29" s="55"/>
      <c r="M29" s="55"/>
      <c r="N29" s="55"/>
    </row>
    <row r="30" spans="2:14" ht="14.4">
      <c r="B30" t="s">
        <v>289</v>
      </c>
      <c r="C30" s="59">
        <f>SUM(Table_Broker_Fee[Amount])</f>
        <v>0</v>
      </c>
      <c r="D30" s="55"/>
      <c r="E30" s="55"/>
      <c r="F30" s="55"/>
      <c r="G30" s="55"/>
      <c r="H30" s="55"/>
      <c r="I30" s="55"/>
      <c r="J30" s="55"/>
      <c r="K30" s="55"/>
      <c r="L30" s="55"/>
      <c r="M30" s="55"/>
      <c r="N30" s="55"/>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13" workbookViewId="0">
      <selection activeCell="P30" sqref="P30"/>
    </sheetView>
  </sheetViews>
  <sheetFormatPr defaultColWidth="9.109375" defaultRowHeight="21" customHeight="1"/>
  <cols>
    <col min="1" max="1" width="9.109375" style="2"/>
    <col min="2" max="2" width="47" style="2" customWidth="1"/>
    <col min="3" max="10" width="43.109375" style="2" hidden="1" customWidth="1"/>
    <col min="11" max="11" width="26.88671875" style="13" customWidth="1"/>
    <col min="12" max="16384" width="9.109375" style="2"/>
  </cols>
  <sheetData>
    <row r="2" spans="2:11" ht="46.8" thickBot="1">
      <c r="B2" s="11" t="s">
        <v>390</v>
      </c>
      <c r="C2" s="11"/>
      <c r="D2" s="11"/>
      <c r="E2" s="11"/>
      <c r="F2" s="11"/>
      <c r="G2" s="11"/>
      <c r="H2" s="11"/>
      <c r="I2" s="11"/>
      <c r="J2" s="11"/>
      <c r="K2" s="14"/>
    </row>
    <row r="4" spans="2:11" ht="14.4">
      <c r="B4" t="s">
        <v>1</v>
      </c>
      <c r="C4" t="s">
        <v>2</v>
      </c>
      <c r="D4" t="s">
        <v>3</v>
      </c>
      <c r="E4" t="s">
        <v>4</v>
      </c>
      <c r="F4" t="s">
        <v>5</v>
      </c>
      <c r="G4" t="s">
        <v>50</v>
      </c>
      <c r="H4" t="s">
        <v>51</v>
      </c>
      <c r="I4" t="s">
        <v>379</v>
      </c>
      <c r="J4" t="s">
        <v>465</v>
      </c>
      <c r="K4" s="17" t="s">
        <v>6</v>
      </c>
    </row>
    <row r="5" spans="2:11" ht="29.4" thickBot="1">
      <c r="B5" s="3" t="s">
        <v>466</v>
      </c>
      <c r="C5" s="3" t="s">
        <v>75</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18"/>
    </row>
    <row r="6" spans="2:11" ht="21" customHeight="1">
      <c r="B6" s="1" t="s">
        <v>467</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37" t="s">
        <v>468</v>
      </c>
    </row>
    <row r="7" spans="2:11" ht="21" customHeight="1">
      <c r="B7" s="1" t="s">
        <v>469</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37" t="s">
        <v>470</v>
      </c>
    </row>
    <row r="8" spans="2:11" ht="21" customHeight="1">
      <c r="B8" s="1" t="s">
        <v>471</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37" t="s">
        <v>472</v>
      </c>
    </row>
    <row r="9" spans="2:11" ht="29.4" thickBot="1">
      <c r="B9" s="3" t="s">
        <v>473</v>
      </c>
      <c r="C9" s="3" t="s">
        <v>75</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18"/>
    </row>
    <row r="10" spans="2:11" ht="21" customHeight="1">
      <c r="B10" t="s">
        <v>474</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4">
        <v>0.2</v>
      </c>
    </row>
    <row r="11" spans="2:11" ht="21" customHeight="1">
      <c r="B11" t="s">
        <v>475</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9">
        <v>0</v>
      </c>
    </row>
    <row r="12" spans="2:11" ht="21" customHeight="1">
      <c r="B12" t="s">
        <v>476</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4">
        <v>0</v>
      </c>
    </row>
    <row r="13" spans="2:11" ht="29.4" thickBot="1">
      <c r="B13" s="3" t="s">
        <v>477</v>
      </c>
      <c r="C13" s="53" t="s">
        <v>75</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18"/>
    </row>
    <row r="14" spans="2:11" ht="21.6" thickBot="1">
      <c r="B14" s="53" t="s">
        <v>478</v>
      </c>
      <c r="C14" s="53" t="s">
        <v>75</v>
      </c>
      <c r="D1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3" t="str">
        <f>IF(Table_Settings[[#This Row],[Header]]="Yes","",IF(Table_Settings[[#This Row],[Property]]&lt;&gt;"",SUBSTITUTE(Table_Settings[[#This Row],[Type]]," ","")&amp;SUBSTITUTE(Table_Settings[[#This Row],[Property]]," ",""),""))</f>
        <v/>
      </c>
      <c r="G1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3" t="str">
        <f>IF(OR(Table_Settings[[#This Row],[Header]]="Yes",Table_Settings[[#This Row],[Text]]=""),"",IF(OR(Table_Settings[[#This Row],[Text]]="true",Table_Settings[[#This Row],[Text]]="false",ISNUMBER(Table_Settings[[#This Row],[Text]])),Table_Settings[[#This Row],[Text]],""""&amp;Table_Settings[[#This Row],[Text]]&amp;""""))</f>
        <v/>
      </c>
      <c r="I1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3" t="str">
        <f ca="1">SUBSTITUTE(SUBSTITUTE(SUBSTITUTE(SUBSTITUTE(SUBSTITUTE(SUBSTITUTE(SUBSTITUTE(SUBSTITUTE(
TRIM(CLEAN(Table_Settings[[#This Row],[Config]])),
" {","{"),
"{ ","{"),
" }","}"),
"} ","}"),
" [","["),
"[ ","["),
" ]","]"),
"] ","]")</f>
        <v>"googleFonts":{</v>
      </c>
      <c r="K14" s="54"/>
    </row>
    <row r="15" spans="2:11" ht="21" customHeight="1">
      <c r="B15" s="82" t="s">
        <v>479</v>
      </c>
      <c r="C15" s="82"/>
      <c r="D15"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82" t="str">
        <f ca="1">IF(Table_Settings[[#This Row],[Header]]="Yes","",IF(Table_Settings[[#This Row],[Property]]&lt;&gt;"",SUBSTITUTE(Table_Settings[[#This Row],[Type]]," ","")&amp;SUBSTITUTE(Table_Settings[[#This Row],[Property]]," ",""),""))</f>
        <v>GoogleFontHeadings</v>
      </c>
      <c r="G15"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Montserrat</v>
      </c>
      <c r="H15" s="82" t="str">
        <f ca="1">IF(OR(Table_Settings[[#This Row],[Header]]="Yes",Table_Settings[[#This Row],[Text]]=""),"",IF(OR(Table_Settings[[#This Row],[Text]]="true",Table_Settings[[#This Row],[Text]]="false",ISNUMBER(Table_Settings[[#This Row],[Text]])),Table_Settings[[#This Row],[Text]],""""&amp;Table_Settings[[#This Row],[Text]]&amp;""""))</f>
        <v>"Montserrat"</v>
      </c>
      <c r="I15"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"Montserrat",</v>
      </c>
      <c r="J15" s="82" t="str">
        <f ca="1">SUBSTITUTE(SUBSTITUTE(SUBSTITUTE(SUBSTITUTE(SUBSTITUTE(SUBSTITUTE(SUBSTITUTE(SUBSTITUTE(
TRIM(CLEAN(Table_Settings[[#This Row],[Config]])),
" {","{"),
"{ ","{"),
" }","}"),
"} ","}"),
" [","["),
"[ ","["),
" ]","]"),
"] ","]")</f>
        <v>"headings": "Montserrat",</v>
      </c>
      <c r="K15" s="81" t="s">
        <v>480</v>
      </c>
    </row>
    <row r="16" spans="2:11" ht="21" customHeight="1">
      <c r="B16" s="82" t="s">
        <v>481</v>
      </c>
      <c r="C16" s="82"/>
      <c r="D16"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82" t="str">
        <f ca="1">IF(Table_Settings[[#This Row],[Header]]="Yes","",IF(Table_Settings[[#This Row],[Property]]&lt;&gt;"",SUBSTITUTE(Table_Settings[[#This Row],[Type]]," ","")&amp;SUBSTITUTE(Table_Settings[[#This Row],[Property]]," ",""),""))</f>
        <v>GoogleFontBodyText</v>
      </c>
      <c r="G16"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6" s="82" t="str">
        <f ca="1">IF(OR(Table_Settings[[#This Row],[Header]]="Yes",Table_Settings[[#This Row],[Text]]=""),"",IF(OR(Table_Settings[[#This Row],[Text]]="true",Table_Settings[[#This Row],[Text]]="false",ISNUMBER(Table_Settings[[#This Row],[Text]])),Table_Settings[[#This Row],[Text]],""""&amp;Table_Settings[[#This Row],[Text]]&amp;""""))</f>
        <v>"Nunito"</v>
      </c>
      <c r="I16"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"Nunito",</v>
      </c>
      <c r="J16" s="82" t="str">
        <f ca="1">SUBSTITUTE(SUBSTITUTE(SUBSTITUTE(SUBSTITUTE(SUBSTITUTE(SUBSTITUTE(SUBSTITUTE(SUBSTITUTE(
TRIM(CLEAN(Table_Settings[[#This Row],[Config]])),
" {","{"),
"{ ","{"),
" }","}"),
"} ","}"),
" [","["),
"[ ","["),
" ]","]"),
"] ","]")</f>
        <v>"bodyText": "Nunito",</v>
      </c>
      <c r="K16" s="81" t="s">
        <v>482</v>
      </c>
    </row>
    <row r="17" spans="2:11" ht="21" customHeight="1">
      <c r="B17" s="82" t="s">
        <v>483</v>
      </c>
      <c r="C17" s="82"/>
      <c r="D17"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82" t="str">
        <f ca="1">IF(Table_Settings[[#This Row],[Header]]="Yes","",IF(Table_Settings[[#This Row],[Property]]&lt;&gt;"",SUBSTITUTE(Table_Settings[[#This Row],[Type]]," ","")&amp;SUBSTITUTE(Table_Settings[[#This Row],[Property]]," ",""),""))</f>
        <v>GoogleFontLabels</v>
      </c>
      <c r="G17"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7" s="82" t="str">
        <f ca="1">IF(OR(Table_Settings[[#This Row],[Header]]="Yes",Table_Settings[[#This Row],[Text]]=""),"",IF(OR(Table_Settings[[#This Row],[Text]]="true",Table_Settings[[#This Row],[Text]]="false",ISNUMBER(Table_Settings[[#This Row],[Text]])),Table_Settings[[#This Row],[Text]],""""&amp;Table_Settings[[#This Row],[Text]]&amp;""""))</f>
        <v>"Nunito"</v>
      </c>
      <c r="I17"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"Nunito"
        },</v>
      </c>
      <c r="J17" s="82" t="str">
        <f ca="1">SUBSTITUTE(SUBSTITUTE(SUBSTITUTE(SUBSTITUTE(SUBSTITUTE(SUBSTITUTE(SUBSTITUTE(SUBSTITUTE(
TRIM(CLEAN(Table_Settings[[#This Row],[Config]])),
" {","{"),
"{ ","{"),
" }","}"),
"} ","}"),
" [","["),
"[ ","["),
" ]","]"),
"] ","]")</f>
        <v>"labels": "Nunito"},</v>
      </c>
      <c r="K17" s="81" t="s">
        <v>482</v>
      </c>
    </row>
    <row r="18" spans="2:11" ht="21.6" thickBot="1">
      <c r="B18" s="53" t="s">
        <v>484</v>
      </c>
      <c r="C18" s="53" t="s">
        <v>75</v>
      </c>
      <c r="D18"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3" t="str">
        <f>IF(Table_Settings[[#This Row],[Header]]="Yes","",IF(Table_Settings[[#This Row],[Property]]&lt;&gt;"",SUBSTITUTE(Table_Settings[[#This Row],[Type]]," ","")&amp;SUBSTITUTE(Table_Settings[[#This Row],[Property]]," ",""),""))</f>
        <v/>
      </c>
      <c r="G18"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3" t="str">
        <f>IF(OR(Table_Settings[[#This Row],[Header]]="Yes",Table_Settings[[#This Row],[Text]]=""),"",IF(OR(Table_Settings[[#This Row],[Text]]="true",Table_Settings[[#This Row],[Text]]="false",ISNUMBER(Table_Settings[[#This Row],[Text]])),Table_Settings[[#This Row],[Text]],""""&amp;Table_Settings[[#This Row],[Text]]&amp;""""))</f>
        <v/>
      </c>
      <c r="I18"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3" t="str">
        <f ca="1">SUBSTITUTE(SUBSTITUTE(SUBSTITUTE(SUBSTITUTE(SUBSTITUTE(SUBSTITUTE(SUBSTITUTE(SUBSTITUTE(
TRIM(CLEAN(Table_Settings[[#This Row],[Config]])),
" {","{"),
"{ ","{"),
" }","}"),
"} ","}"),
" [","["),
"[ ","["),
" ]","]"),
"] ","]")</f>
        <v>"fontWeight":{</v>
      </c>
      <c r="K18" s="54"/>
    </row>
    <row r="19" spans="2:11" ht="21" customHeight="1">
      <c r="B19" s="82" t="s">
        <v>479</v>
      </c>
      <c r="C19" s="82"/>
      <c r="D19"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82" t="str">
        <f ca="1">IF(Table_Settings[[#This Row],[Header]]="Yes","",IF(Table_Settings[[#This Row],[Property]]&lt;&gt;"",SUBSTITUTE(Table_Settings[[#This Row],[Type]]," ","")&amp;SUBSTITUTE(Table_Settings[[#This Row],[Property]]," ",""),""))</f>
        <v>FontWeightHeadings</v>
      </c>
      <c r="G19"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82">
        <f ca="1">IF(OR(Table_Settings[[#This Row],[Header]]="Yes",Table_Settings[[#This Row],[Text]]=""),"",IF(OR(Table_Settings[[#This Row],[Text]]="true",Table_Settings[[#This Row],[Text]]="false",ISNUMBER(Table_Settings[[#This Row],[Text]])),Table_Settings[[#This Row],[Text]],""""&amp;Table_Settings[[#This Row],[Text]]&amp;""""))</f>
        <v>400</v>
      </c>
      <c r="I19"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82" t="str">
        <f ca="1">SUBSTITUTE(SUBSTITUTE(SUBSTITUTE(SUBSTITUTE(SUBSTITUTE(SUBSTITUTE(SUBSTITUTE(SUBSTITUTE(
TRIM(CLEAN(Table_Settings[[#This Row],[Config]])),
" {","{"),
"{ ","{"),
" }","}"),
"} ","}"),
" [","["),
"[ ","["),
" ]","]"),
"] ","]")</f>
        <v>"headings": 400,</v>
      </c>
      <c r="K19" s="15">
        <v>400</v>
      </c>
    </row>
    <row r="20" spans="2:11" ht="21" customHeight="1">
      <c r="B20" s="82" t="s">
        <v>481</v>
      </c>
      <c r="C20" s="82"/>
      <c r="D20"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82" t="str">
        <f ca="1">IF(Table_Settings[[#This Row],[Header]]="Yes","",IF(Table_Settings[[#This Row],[Property]]&lt;&gt;"",SUBSTITUTE(Table_Settings[[#This Row],[Type]]," ","")&amp;SUBSTITUTE(Table_Settings[[#This Row],[Property]]," ",""),""))</f>
        <v>FontWeightBodyText</v>
      </c>
      <c r="G20"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82">
        <f ca="1">IF(OR(Table_Settings[[#This Row],[Header]]="Yes",Table_Settings[[#This Row],[Text]]=""),"",IF(OR(Table_Settings[[#This Row],[Text]]="true",Table_Settings[[#This Row],[Text]]="false",ISNUMBER(Table_Settings[[#This Row],[Text]])),Table_Settings[[#This Row],[Text]],""""&amp;Table_Settings[[#This Row],[Text]]&amp;""""))</f>
        <v>300</v>
      </c>
      <c r="I20"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82" t="str">
        <f ca="1">SUBSTITUTE(SUBSTITUTE(SUBSTITUTE(SUBSTITUTE(SUBSTITUTE(SUBSTITUTE(SUBSTITUTE(SUBSTITUTE(
TRIM(CLEAN(Table_Settings[[#This Row],[Config]])),
" {","{"),
"{ ","{"),
" }","}"),
"} ","}"),
" [","["),
"[ ","["),
" ]","]"),
"] ","]")</f>
        <v>"bodyText": 300,</v>
      </c>
      <c r="K20" s="15">
        <v>300</v>
      </c>
    </row>
    <row r="21" spans="2:11" ht="21" customHeight="1">
      <c r="B21" s="82" t="s">
        <v>483</v>
      </c>
      <c r="C21" s="82"/>
      <c r="D21"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82" t="str">
        <f ca="1">IF(Table_Settings[[#This Row],[Header]]="Yes","",IF(Table_Settings[[#This Row],[Property]]&lt;&gt;"",SUBSTITUTE(Table_Settings[[#This Row],[Type]]," ","")&amp;SUBSTITUTE(Table_Settings[[#This Row],[Property]]," ",""),""))</f>
        <v>FontWeightLabels</v>
      </c>
      <c r="G21"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82">
        <f ca="1">IF(OR(Table_Settings[[#This Row],[Header]]="Yes",Table_Settings[[#This Row],[Text]]=""),"",IF(OR(Table_Settings[[#This Row],[Text]]="true",Table_Settings[[#This Row],[Text]]="false",ISNUMBER(Table_Settings[[#This Row],[Text]])),Table_Settings[[#This Row],[Text]],""""&amp;Table_Settings[[#This Row],[Text]]&amp;""""))</f>
        <v>700</v>
      </c>
      <c r="I21"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82" t="str">
        <f ca="1">SUBSTITUTE(SUBSTITUTE(SUBSTITUTE(SUBSTITUTE(SUBSTITUTE(SUBSTITUTE(SUBSTITUTE(SUBSTITUTE(
TRIM(CLEAN(Table_Settings[[#This Row],[Config]])),
" {","{"),
"{ ","{"),
" }","}"),
"} ","}"),
" [","["),
"[ ","["),
" ]","]"),
"] ","]")</f>
        <v>"labels": 700},</v>
      </c>
      <c r="K21" s="15">
        <v>700</v>
      </c>
    </row>
    <row r="22" spans="2:11" ht="21.6" thickBot="1">
      <c r="B22" s="53" t="s">
        <v>485</v>
      </c>
      <c r="C22" s="53" t="s">
        <v>75</v>
      </c>
      <c r="D22"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3" t="str">
        <f>IF(Table_Settings[[#This Row],[Header]]="Yes","",IF(Table_Settings[[#This Row],[Property]]&lt;&gt;"",SUBSTITUTE(Table_Settings[[#This Row],[Type]]," ","")&amp;SUBSTITUTE(Table_Settings[[#This Row],[Property]]," ",""),""))</f>
        <v/>
      </c>
      <c r="G22"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3" t="str">
        <f>IF(OR(Table_Settings[[#This Row],[Header]]="Yes",Table_Settings[[#This Row],[Text]]=""),"",IF(OR(Table_Settings[[#This Row],[Text]]="true",Table_Settings[[#This Row],[Text]]="false",ISNUMBER(Table_Settings[[#This Row],[Text]])),Table_Settings[[#This Row],[Text]],""""&amp;Table_Settings[[#This Row],[Text]]&amp;""""))</f>
        <v/>
      </c>
      <c r="I22"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3" t="str">
        <f ca="1">SUBSTITUTE(SUBSTITUTE(SUBSTITUTE(SUBSTITUTE(SUBSTITUTE(SUBSTITUTE(SUBSTITUTE(SUBSTITUTE(
TRIM(CLEAN(Table_Settings[[#This Row],[Config]])),
" {","{"),
"{ ","{"),
" }","}"),
"} ","}"),
" [","["),
"[ ","["),
" ]","]"),
"] ","]")</f>
        <v>"primaryColours":{</v>
      </c>
      <c r="K22" s="54"/>
    </row>
    <row r="23" spans="2:11" ht="21" customHeight="1">
      <c r="B23" s="82" t="s">
        <v>486</v>
      </c>
      <c r="C23" s="82"/>
      <c r="D23"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82" t="str">
        <f ca="1">IF(Table_Settings[[#This Row],[Header]]="Yes","",IF(Table_Settings[[#This Row],[Property]]&lt;&gt;"",SUBSTITUTE(Table_Settings[[#This Row],[Type]]," ","")&amp;SUBSTITUTE(Table_Settings[[#This Row],[Property]]," ",""),""))</f>
        <v>PrimaryColourBackground1</v>
      </c>
      <c r="G23"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82" t="str">
        <f ca="1">IF(OR(Table_Settings[[#This Row],[Header]]="Yes",Table_Settings[[#This Row],[Text]]=""),"",IF(OR(Table_Settings[[#This Row],[Text]]="true",Table_Settings[[#This Row],[Text]]="false",ISNUMBER(Table_Settings[[#This Row],[Text]])),Table_Settings[[#This Row],[Text]],""""&amp;Table_Settings[[#This Row],[Text]]&amp;""""))</f>
        <v>"#FFFFFF"</v>
      </c>
      <c r="I23"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82" t="str">
        <f ca="1">SUBSTITUTE(SUBSTITUTE(SUBSTITUTE(SUBSTITUTE(SUBSTITUTE(SUBSTITUTE(SUBSTITUTE(SUBSTITUTE(
TRIM(CLEAN(Table_Settings[[#This Row],[Config]])),
" {","{"),
"{ ","{"),
" }","}"),
"} ","}"),
" [","["),
"[ ","["),
" ]","]"),
"] ","]")</f>
        <v>"background1": "#FFFFFF",</v>
      </c>
      <c r="K23" s="81" t="s">
        <v>487</v>
      </c>
    </row>
    <row r="24" spans="2:11" ht="21" customHeight="1">
      <c r="B24" s="82" t="s">
        <v>488</v>
      </c>
      <c r="C24" s="82"/>
      <c r="D24"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82" t="str">
        <f ca="1">IF(Table_Settings[[#This Row],[Header]]="Yes","",IF(Table_Settings[[#This Row],[Property]]&lt;&gt;"",SUBSTITUTE(Table_Settings[[#This Row],[Type]]," ","")&amp;SUBSTITUTE(Table_Settings[[#This Row],[Property]]," ",""),""))</f>
        <v>PrimaryColourBackground2</v>
      </c>
      <c r="G24"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#f5f8fc</v>
      </c>
      <c r="H24" s="82" t="str">
        <f ca="1">IF(OR(Table_Settings[[#This Row],[Header]]="Yes",Table_Settings[[#This Row],[Text]]=""),"",IF(OR(Table_Settings[[#This Row],[Text]]="true",Table_Settings[[#This Row],[Text]]="false",ISNUMBER(Table_Settings[[#This Row],[Text]])),Table_Settings[[#This Row],[Text]],""""&amp;Table_Settings[[#This Row],[Text]]&amp;""""))</f>
        <v>"#f5f8fc"</v>
      </c>
      <c r="I24"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"#f5f8fc",</v>
      </c>
      <c r="J24" s="82" t="str">
        <f ca="1">SUBSTITUTE(SUBSTITUTE(SUBSTITUTE(SUBSTITUTE(SUBSTITUTE(SUBSTITUTE(SUBSTITUTE(SUBSTITUTE(
TRIM(CLEAN(Table_Settings[[#This Row],[Config]])),
" {","{"),
"{ ","{"),
" }","}"),
"} ","}"),
" [","["),
"[ ","["),
" ]","]"),
"] ","]")</f>
        <v>"background2": "#f5f8fc",</v>
      </c>
      <c r="K24" s="81" t="s">
        <v>489</v>
      </c>
    </row>
    <row r="25" spans="2:11" ht="21" customHeight="1">
      <c r="B25" s="82" t="s">
        <v>490</v>
      </c>
      <c r="C25" s="82"/>
      <c r="D25"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82" t="str">
        <f ca="1">IF(Table_Settings[[#This Row],[Header]]="Yes","",IF(Table_Settings[[#This Row],[Property]]&lt;&gt;"",SUBSTITUTE(Table_Settings[[#This Row],[Type]]," ","")&amp;SUBSTITUTE(Table_Settings[[#This Row],[Property]]," ",""),""))</f>
        <v>PrimaryColourBackground3</v>
      </c>
      <c r="G25"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#d9e1e8</v>
      </c>
      <c r="H25" s="82" t="str">
        <f ca="1">IF(OR(Table_Settings[[#This Row],[Header]]="Yes",Table_Settings[[#This Row],[Text]]=""),"",IF(OR(Table_Settings[[#This Row],[Text]]="true",Table_Settings[[#This Row],[Text]]="false",ISNUMBER(Table_Settings[[#This Row],[Text]])),Table_Settings[[#This Row],[Text]],""""&amp;Table_Settings[[#This Row],[Text]]&amp;""""))</f>
        <v>"#d9e1e8"</v>
      </c>
      <c r="I25"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"#d9e1e8",</v>
      </c>
      <c r="J25" s="82" t="str">
        <f ca="1">SUBSTITUTE(SUBSTITUTE(SUBSTITUTE(SUBSTITUTE(SUBSTITUTE(SUBSTITUTE(SUBSTITUTE(SUBSTITUTE(
TRIM(CLEAN(Table_Settings[[#This Row],[Config]])),
" {","{"),
"{ ","{"),
" }","}"),
"} ","}"),
" [","["),
"[ ","["),
" ]","]"),
"] ","]")</f>
        <v>"background3": "#d9e1e8",</v>
      </c>
      <c r="K25" s="81" t="s">
        <v>491</v>
      </c>
    </row>
    <row r="26" spans="2:11" ht="21" customHeight="1">
      <c r="B26" s="82" t="s">
        <v>492</v>
      </c>
      <c r="C26" s="82"/>
      <c r="D26"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82" t="str">
        <f ca="1">IF(Table_Settings[[#This Row],[Header]]="Yes","",IF(Table_Settings[[#This Row],[Property]]&lt;&gt;"",SUBSTITUTE(Table_Settings[[#This Row],[Type]]," ","")&amp;SUBSTITUTE(Table_Settings[[#This Row],[Property]]," ",""),""))</f>
        <v>PrimaryColourForeground1</v>
      </c>
      <c r="G26"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#1d1c1c</v>
      </c>
      <c r="H26" s="82" t="str">
        <f ca="1">IF(OR(Table_Settings[[#This Row],[Header]]="Yes",Table_Settings[[#This Row],[Text]]=""),"",IF(OR(Table_Settings[[#This Row],[Text]]="true",Table_Settings[[#This Row],[Text]]="false",ISNUMBER(Table_Settings[[#This Row],[Text]])),Table_Settings[[#This Row],[Text]],""""&amp;Table_Settings[[#This Row],[Text]]&amp;""""))</f>
        <v>"#1d1c1c"</v>
      </c>
      <c r="I26"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"#1d1c1c",</v>
      </c>
      <c r="J26" s="82" t="str">
        <f ca="1">SUBSTITUTE(SUBSTITUTE(SUBSTITUTE(SUBSTITUTE(SUBSTITUTE(SUBSTITUTE(SUBSTITUTE(SUBSTITUTE(
TRIM(CLEAN(Table_Settings[[#This Row],[Config]])),
" {","{"),
"{ ","{"),
" }","}"),
"} ","}"),
" [","["),
"[ ","["),
" ]","]"),
"] ","]")</f>
        <v>"foreground1": "#1d1c1c",</v>
      </c>
      <c r="K26" s="15" t="s">
        <v>493</v>
      </c>
    </row>
    <row r="27" spans="2:11" ht="21" customHeight="1">
      <c r="B27" s="82" t="s">
        <v>494</v>
      </c>
      <c r="C27" s="82"/>
      <c r="D27"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82" t="str">
        <f ca="1">IF(Table_Settings[[#This Row],[Header]]="Yes","",IF(Table_Settings[[#This Row],[Property]]&lt;&gt;"",SUBSTITUTE(Table_Settings[[#This Row],[Type]]," ","")&amp;SUBSTITUTE(Table_Settings[[#This Row],[Property]]," ",""),""))</f>
        <v>PrimaryColourForeground2</v>
      </c>
      <c r="G27"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#4e4e4f</v>
      </c>
      <c r="H27" s="82" t="str">
        <f ca="1">IF(OR(Table_Settings[[#This Row],[Header]]="Yes",Table_Settings[[#This Row],[Text]]=""),"",IF(OR(Table_Settings[[#This Row],[Text]]="true",Table_Settings[[#This Row],[Text]]="false",ISNUMBER(Table_Settings[[#This Row],[Text]])),Table_Settings[[#This Row],[Text]],""""&amp;Table_Settings[[#This Row],[Text]]&amp;""""))</f>
        <v>"#4e4e4f"</v>
      </c>
      <c r="I27"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"#4e4e4f",</v>
      </c>
      <c r="J27" s="82" t="str">
        <f ca="1">SUBSTITUTE(SUBSTITUTE(SUBSTITUTE(SUBSTITUTE(SUBSTITUTE(SUBSTITUTE(SUBSTITUTE(SUBSTITUTE(
TRIM(CLEAN(Table_Settings[[#This Row],[Config]])),
" {","{"),
"{ ","{"),
" }","}"),
"} ","}"),
" [","["),
"[ ","["),
" ]","]"),
"] ","]")</f>
        <v>"foreground2": "#4e4e4f",</v>
      </c>
      <c r="K27" s="15" t="s">
        <v>495</v>
      </c>
    </row>
    <row r="28" spans="2:11" ht="21" customHeight="1">
      <c r="B28" s="82" t="s">
        <v>496</v>
      </c>
      <c r="C28" s="82"/>
      <c r="D28"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82" t="str">
        <f ca="1">IF(Table_Settings[[#This Row],[Header]]="Yes","",IF(Table_Settings[[#This Row],[Property]]&lt;&gt;"",SUBSTITUTE(Table_Settings[[#This Row],[Type]]," ","")&amp;SUBSTITUTE(Table_Settings[[#This Row],[Property]]," ",""),""))</f>
        <v>PrimaryColourAccent1</v>
      </c>
      <c r="G28"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#777777</v>
      </c>
      <c r="H28" s="82" t="str">
        <f ca="1">IF(OR(Table_Settings[[#This Row],[Header]]="Yes",Table_Settings[[#This Row],[Text]]=""),"",IF(OR(Table_Settings[[#This Row],[Text]]="true",Table_Settings[[#This Row],[Text]]="false",ISNUMBER(Table_Settings[[#This Row],[Text]])),Table_Settings[[#This Row],[Text]],""""&amp;Table_Settings[[#This Row],[Text]]&amp;""""))</f>
        <v>"#777777"</v>
      </c>
      <c r="I28"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"#777777",</v>
      </c>
      <c r="J28" s="82" t="str">
        <f ca="1">SUBSTITUTE(SUBSTITUTE(SUBSTITUTE(SUBSTITUTE(SUBSTITUTE(SUBSTITUTE(SUBSTITUTE(SUBSTITUTE(
TRIM(CLEAN(Table_Settings[[#This Row],[Config]])),
" {","{"),
"{ ","{"),
" }","}"),
"} ","}"),
" [","["),
"[ ","["),
" ]","]"),
"] ","]")</f>
        <v>"accent1": "#777777",</v>
      </c>
      <c r="K28" s="81" t="s">
        <v>497</v>
      </c>
    </row>
    <row r="29" spans="2:11" ht="21" customHeight="1">
      <c r="B29" s="82" t="s">
        <v>498</v>
      </c>
      <c r="C29" s="82"/>
      <c r="D29"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82" t="str">
        <f ca="1">IF(Table_Settings[[#This Row],[Header]]="Yes","",IF(Table_Settings[[#This Row],[Property]]&lt;&gt;"",SUBSTITUTE(Table_Settings[[#This Row],[Type]]," ","")&amp;SUBSTITUTE(Table_Settings[[#This Row],[Property]]," ",""),""))</f>
        <v>PrimaryColourAccent2</v>
      </c>
      <c r="G29"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#777777</v>
      </c>
      <c r="H29" s="82" t="str">
        <f ca="1">IF(OR(Table_Settings[[#This Row],[Header]]="Yes",Table_Settings[[#This Row],[Text]]=""),"",IF(OR(Table_Settings[[#This Row],[Text]]="true",Table_Settings[[#This Row],[Text]]="false",ISNUMBER(Table_Settings[[#This Row],[Text]])),Table_Settings[[#This Row],[Text]],""""&amp;Table_Settings[[#This Row],[Text]]&amp;""""))</f>
        <v>"#777777"</v>
      </c>
      <c r="I29"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"#777777",</v>
      </c>
      <c r="J29" s="82" t="str">
        <f ca="1">SUBSTITUTE(SUBSTITUTE(SUBSTITUTE(SUBSTITUTE(SUBSTITUTE(SUBSTITUTE(SUBSTITUTE(SUBSTITUTE(
TRIM(CLEAN(Table_Settings[[#This Row],[Config]])),
" {","{"),
"{ ","{"),
" }","}"),
"} ","}"),
" [","["),
"[ ","["),
" ]","]"),
"] ","]")</f>
        <v>"accent2": "#777777",</v>
      </c>
      <c r="K29" s="81" t="s">
        <v>497</v>
      </c>
    </row>
    <row r="30" spans="2:11" ht="21" customHeight="1">
      <c r="B30" s="82" t="s">
        <v>499</v>
      </c>
      <c r="C30" s="82"/>
      <c r="D30"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82" t="str">
        <f ca="1">IF(Table_Settings[[#This Row],[Header]]="Yes","",IF(Table_Settings[[#This Row],[Property]]&lt;&gt;"",SUBSTITUTE(Table_Settings[[#This Row],[Type]]," ","")&amp;SUBSTITUTE(Table_Settings[[#This Row],[Property]]," ",""),""))</f>
        <v>PrimaryColourBorders</v>
      </c>
      <c r="G30"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#c8c8c8</v>
      </c>
      <c r="H30" s="82" t="str">
        <f ca="1">IF(OR(Table_Settings[[#This Row],[Header]]="Yes",Table_Settings[[#This Row],[Text]]=""),"",IF(OR(Table_Settings[[#This Row],[Text]]="true",Table_Settings[[#This Row],[Text]]="false",ISNUMBER(Table_Settings[[#This Row],[Text]])),Table_Settings[[#This Row],[Text]],""""&amp;Table_Settings[[#This Row],[Text]]&amp;""""))</f>
        <v>"#c8c8c8"</v>
      </c>
      <c r="I30"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"#c8c8c8"
        },</v>
      </c>
      <c r="J30" s="82" t="str">
        <f ca="1">SUBSTITUTE(SUBSTITUTE(SUBSTITUTE(SUBSTITUTE(SUBSTITUTE(SUBSTITUTE(SUBSTITUTE(SUBSTITUTE(
TRIM(CLEAN(Table_Settings[[#This Row],[Config]])),
" {","{"),
"{ ","{"),
" }","}"),
"} ","}"),
" [","["),
"[ ","["),
" ]","]"),
"] ","]")</f>
        <v>"borders": "#c8c8c8"},</v>
      </c>
      <c r="K30" s="81" t="s">
        <v>500</v>
      </c>
    </row>
    <row r="31" spans="2:11" ht="21" customHeight="1">
      <c r="B31" t="s">
        <v>381</v>
      </c>
      <c r="C31" s="82"/>
      <c r="D31" s="82"/>
      <c r="E31" s="82"/>
      <c r="F31" s="82"/>
      <c r="G31" s="82"/>
      <c r="H31" s="82"/>
      <c r="I31" s="82"/>
      <c r="J31" s="82"/>
      <c r="K31" s="17" t="s">
        <v>501</v>
      </c>
    </row>
    <row r="32" spans="2:11" ht="21" customHeight="1">
      <c r="B32" t="s">
        <v>382</v>
      </c>
      <c r="C32" s="82"/>
      <c r="D32" s="82"/>
      <c r="E32" s="82"/>
      <c r="F32" s="82"/>
      <c r="G32" s="82"/>
      <c r="H32" s="82"/>
      <c r="I32" s="82"/>
      <c r="J32" s="82"/>
      <c r="K32" s="17" t="s">
        <v>502</v>
      </c>
    </row>
    <row r="33" spans="2:11" ht="21" customHeight="1">
      <c r="B33" t="s">
        <v>383</v>
      </c>
      <c r="C33" s="82"/>
      <c r="D33" s="82"/>
      <c r="E33" s="82"/>
      <c r="F33" s="82"/>
      <c r="G33" s="82"/>
      <c r="H33" s="82"/>
      <c r="I33" s="82"/>
      <c r="J33" s="82"/>
      <c r="K33" s="17" t="s">
        <v>502</v>
      </c>
    </row>
    <row r="34" spans="2:11" ht="21.6" thickBot="1">
      <c r="B34" s="53" t="s">
        <v>350</v>
      </c>
      <c r="C34" s="53" t="s">
        <v>75</v>
      </c>
      <c r="D34" s="5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3" t="str">
        <f>IF(Table_Settings[[#This Row],[Header]]="Yes","",IF(Table_Settings[[#This Row],[Property]]&lt;&gt;"",SUBSTITUTE(Table_Settings[[#This Row],[Type]]," ","")&amp;SUBSTITUTE(Table_Settings[[#This Row],[Property]]," ",""),""))</f>
        <v/>
      </c>
      <c r="G34" s="5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3" t="str">
        <f>IF(OR(Table_Settings[[#This Row],[Header]]="Yes",Table_Settings[[#This Row],[Text]]=""),"",IF(OR(Table_Settings[[#This Row],[Text]]="true",Table_Settings[[#This Row],[Text]]="false",ISNUMBER(Table_Settings[[#This Row],[Text]])),Table_Settings[[#This Row],[Text]],""""&amp;Table_Settings[[#This Row],[Text]]&amp;""""))</f>
        <v/>
      </c>
      <c r="I34" s="5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3" t="str">
        <f ca="1">SUBSTITUTE(SUBSTITUTE(SUBSTITUTE(SUBSTITUTE(SUBSTITUTE(SUBSTITUTE(SUBSTITUTE(SUBSTITUTE(
TRIM(CLEAN(Table_Settings[[#This Row],[Config]])),
" {","{"),
"{ ","{"),
" }","}"),
"} ","}"),
" [","["),
"[ ","["),
" ]","]"),
"] ","]")</f>
        <v>"other":{</v>
      </c>
      <c r="K34" s="54"/>
    </row>
    <row r="35" spans="2:11" ht="21" customHeight="1">
      <c r="B35" s="82" t="s">
        <v>503</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4" t="s">
        <v>504</v>
      </c>
    </row>
    <row r="36" spans="2:11" ht="21" customHeight="1">
      <c r="B36" s="82" t="s">
        <v>505</v>
      </c>
      <c r="C36" s="82"/>
      <c r="D36"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82" t="str">
        <f ca="1">IF(Table_Settings[[#This Row],[Header]]="Yes","",IF(Table_Settings[[#This Row],[Property]]&lt;&gt;"",SUBSTITUTE(Table_Settings[[#This Row],[Type]]," ","")&amp;SUBSTITUTE(Table_Settings[[#This Row],[Property]]," ",""),""))</f>
        <v>OtherDefaultBorderRadius</v>
      </c>
      <c r="G36"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3px</v>
      </c>
      <c r="H36" s="82" t="str">
        <f ca="1">IF(OR(Table_Settings[[#This Row],[Header]]="Yes",Table_Settings[[#This Row],[Text]]=""),"",IF(OR(Table_Settings[[#This Row],[Text]]="true",Table_Settings[[#This Row],[Text]]="false",ISNUMBER(Table_Settings[[#This Row],[Text]])),Table_Settings[[#This Row],[Text]],""""&amp;Table_Settings[[#This Row],[Text]]&amp;""""))</f>
        <v>"3px"</v>
      </c>
      <c r="I36"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"3px",</v>
      </c>
      <c r="J36" s="82" t="str">
        <f ca="1">SUBSTITUTE(SUBSTITUTE(SUBSTITUTE(SUBSTITUTE(SUBSTITUTE(SUBSTITUTE(SUBSTITUTE(SUBSTITUTE(
TRIM(CLEAN(Table_Settings[[#This Row],[Config]])),
" {","{"),
"{ ","{"),
" }","}"),
"} ","}"),
" [","["),
"[ ","["),
" ]","]"),
"] ","]")</f>
        <v>"defaultBorderRadius": "3px",</v>
      </c>
      <c r="K36" s="81" t="s">
        <v>506</v>
      </c>
    </row>
    <row r="37" spans="2:11" ht="21" customHeight="1">
      <c r="B37" s="82" t="s">
        <v>507</v>
      </c>
      <c r="C37" s="82"/>
      <c r="D37"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82" t="str">
        <f ca="1">IF(Table_Settings[[#This Row],[Header]]="Yes","",IF(Table_Settings[[#This Row],[Property]]&lt;&gt;"",SUBSTITUTE(Table_Settings[[#This Row],[Type]]," ","")&amp;SUBSTITUTE(Table_Settings[[#This Row],[Property]]," ",""),""))</f>
        <v>OtherScrollDurationMultiplier</v>
      </c>
      <c r="G37"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82">
        <f ca="1">IF(OR(Table_Settings[[#This Row],[Header]]="Yes",Table_Settings[[#This Row],[Text]]=""),"",IF(OR(Table_Settings[[#This Row],[Text]]="true",Table_Settings[[#This Row],[Text]]="false",ISNUMBER(Table_Settings[[#This Row],[Text]])),Table_Settings[[#This Row],[Text]],""""&amp;Table_Settings[[#This Row],[Text]]&amp;""""))</f>
        <v>1</v>
      </c>
      <c r="I37"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82" t="str">
        <f ca="1">SUBSTITUTE(SUBSTITUTE(SUBSTITUTE(SUBSTITUTE(SUBSTITUTE(SUBSTITUTE(SUBSTITUTE(SUBSTITUTE(
TRIM(CLEAN(Table_Settings[[#This Row],[Config]])),
" {","{"),
"{ ","{"),
" }","}"),
"} ","}"),
" [","["),
"[ ","["),
" ]","]"),
"] ","]")</f>
        <v>"scrollDurationMultiplier": 1,</v>
      </c>
      <c r="K37" s="15">
        <v>1</v>
      </c>
    </row>
    <row r="38" spans="2:11" ht="21" customHeight="1">
      <c r="B38" s="82" t="s">
        <v>508</v>
      </c>
      <c r="C38" s="82"/>
      <c r="D38"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82" t="str">
        <f ca="1">IF(Table_Settings[[#This Row],[Header]]="Yes","",IF(Table_Settings[[#This Row],[Property]]&lt;&gt;"",SUBSTITUTE(Table_Settings[[#This Row],[Type]]," ","")&amp;SUBSTITUTE(Table_Settings[[#This Row],[Property]]," ",""),""))</f>
        <v>OtherSidebarWidth</v>
      </c>
      <c r="G38"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82">
        <f ca="1">IF(OR(Table_Settings[[#This Row],[Header]]="Yes",Table_Settings[[#This Row],[Text]]=""),"",IF(OR(Table_Settings[[#This Row],[Text]]="true",Table_Settings[[#This Row],[Text]]="false",ISNUMBER(Table_Settings[[#This Row],[Text]])),Table_Settings[[#This Row],[Text]],""""&amp;Table_Settings[[#This Row],[Text]]&amp;""""))</f>
        <v>250</v>
      </c>
      <c r="I38"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82" t="str">
        <f ca="1">SUBSTITUTE(SUBSTITUTE(SUBSTITUTE(SUBSTITUTE(SUBSTITUTE(SUBSTITUTE(SUBSTITUTE(SUBSTITUTE(
TRIM(CLEAN(Table_Settings[[#This Row],[Config]])),
" {","{"),
"{ ","{"),
" }","}"),
"} ","}"),
" [","["),
"[ ","["),
" ]","]"),
"] ","]")</f>
        <v>"sidebarWidth": 250,</v>
      </c>
      <c r="K38" s="15">
        <v>250</v>
      </c>
    </row>
    <row r="39" spans="2:11" ht="21" customHeight="1">
      <c r="B39" t="s">
        <v>509</v>
      </c>
      <c r="C39" s="82"/>
      <c r="D39"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82" t="str">
        <f ca="1">IF(Table_Settings[[#This Row],[Header]]="Yes","",IF(Table_Settings[[#This Row],[Property]]&lt;&gt;"",SUBSTITUTE(Table_Settings[[#This Row],[Type]]," ","")&amp;SUBSTITUTE(Table_Settings[[#This Row],[Property]]," ",""),""))</f>
        <v>OtherSidebarPaymentOptions</v>
      </c>
      <c r="G39" s="8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39" s="82" t="str">
        <f ca="1">IF(OR(Table_Settings[[#This Row],[Header]]="Yes",Table_Settings[[#This Row],[Text]]=""),"",IF(OR(Table_Settings[[#This Row],[Text]]="true",Table_Settings[[#This Row],[Text]]="false",ISNUMBER(Table_Settings[[#This Row],[Text]])),Table_Settings[[#This Row],[Text]],""""&amp;Table_Settings[[#This Row],[Text]]&amp;""""))</f>
        <v>false</v>
      </c>
      <c r="I39"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false,</v>
      </c>
      <c r="J39" s="82" t="str">
        <f ca="1">SUBSTITUTE(SUBSTITUTE(SUBSTITUTE(SUBSTITUTE(SUBSTITUTE(SUBSTITUTE(SUBSTITUTE(SUBSTITUTE(
TRIM(CLEAN(Table_Settings[[#This Row],[Config]])),
" {","{"),
"{ ","{"),
" }","}"),
"} ","}"),
" [","["),
"[ ","["),
" ]","]"),
"] ","]")</f>
        <v>"sidebarPaymentOptions": false,</v>
      </c>
      <c r="K39" s="17" t="str">
        <f>"false"</f>
        <v>false</v>
      </c>
    </row>
    <row r="40" spans="2:11" ht="21" customHeight="1">
      <c r="B40" t="s">
        <v>510</v>
      </c>
      <c r="C40" s="82"/>
      <c r="D40" s="8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8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82" t="str">
        <f ca="1">IF(Table_Settings[[#This Row],[Header]]="Yes","",IF(Table_Settings[[#This Row],[Property]]&lt;&gt;"",SUBSTITUTE(Table_Settings[[#This Row],[Type]]," ","")&amp;SUBSTITUTE(Table_Settings[[#This Row],[Property]]," ",""),""))</f>
        <v>OtherSmallDeviceMargin</v>
      </c>
      <c r="G40" s="8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0" s="82">
        <f ca="1">IF(OR(Table_Settings[[#This Row],[Header]]="Yes",Table_Settings[[#This Row],[Text]]=""),"",IF(OR(Table_Settings[[#This Row],[Text]]="true",Table_Settings[[#This Row],[Text]]="false",ISNUMBER(Table_Settings[[#This Row],[Text]])),Table_Settings[[#This Row],[Text]],""""&amp;Table_Settings[[#This Row],[Text]]&amp;""""))</f>
        <v>0</v>
      </c>
      <c r="I40" s="8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0,</v>
      </c>
      <c r="J40" s="82" t="str">
        <f ca="1">SUBSTITUTE(SUBSTITUTE(SUBSTITUTE(SUBSTITUTE(SUBSTITUTE(SUBSTITUTE(SUBSTITUTE(SUBSTITUTE(
TRIM(CLEAN(Table_Settings[[#This Row],[Config]])),
" {","{"),
"{ ","{"),
" }","}"),
"} ","}"),
" [","["),
"[ ","["),
" ]","]"),
"] ","]")</f>
        <v>"smallDeviceMargin": 0,</v>
      </c>
      <c r="K40" s="15">
        <v>0</v>
      </c>
    </row>
    <row r="41" spans="2:11" ht="21" customHeight="1">
      <c r="B41" t="s">
        <v>511</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1">
        <f ca="1">IF(OR(Table_Settings[[#This Row],[Header]]="Yes",Table_Settings[[#This Row],[Text]]=""),"",IF(OR(Table_Settings[[#This Row],[Text]]="true",Table_Settings[[#This Row],[Text]]="false",ISNUMBER(Table_Settings[[#This Row],[Text]])),Table_Settings[[#This Row],[Text]],""""&amp;Table_Settings[[#This Row],[Text]]&amp;""""))</f>
        <v>86</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86,</v>
      </c>
      <c r="J41" t="str">
        <f ca="1">SUBSTITUTE(SUBSTITUTE(SUBSTITUTE(SUBSTITUTE(SUBSTITUTE(SUBSTITUTE(SUBSTITUTE(SUBSTITUTE(
TRIM(CLEAN(Table_Settings[[#This Row],[Config]])),
" {","{"),
"{ ","{"),
" }","}"),
"} ","}"),
" [","["),
"[ ","["),
" ]","]"),
"] ","]")</f>
        <v>"offsetTopXS": 86,</v>
      </c>
      <c r="K41" s="15">
        <v>86</v>
      </c>
    </row>
    <row r="42" spans="2:11" ht="21" customHeight="1">
      <c r="B42" t="s">
        <v>512</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t="str">
        <f ca="1">IF(Table_Settings[[#This Row],[Header]]="Yes","",IF(Table_Settings[[#This Row],[Property]]&lt;&gt;"",SUBSTITUTE(Table_Settings[[#This Row],[Type]]," ","")&amp;SUBSTITUTE(Table_Settings[[#This Row],[Property]]," ",""),""))</f>
        <v>OtherOffsetTopSM</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2">
        <f ca="1">IF(OR(Table_Settings[[#This Row],[Header]]="Yes",Table_Settings[[#This Row],[Text]]=""),"",IF(OR(Table_Settings[[#This Row],[Text]]="true",Table_Settings[[#This Row],[Text]]="false",ISNUMBER(Table_Settings[[#This Row],[Text]])),Table_Settings[[#This Row],[Text]],""""&amp;Table_Settings[[#This Row],[Text]]&amp;""""))</f>
        <v>86</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86,</v>
      </c>
      <c r="J42" t="str">
        <f ca="1">SUBSTITUTE(SUBSTITUTE(SUBSTITUTE(SUBSTITUTE(SUBSTITUTE(SUBSTITUTE(SUBSTITUTE(SUBSTITUTE(
TRIM(CLEAN(Table_Settings[[#This Row],[Config]])),
" {","{"),
"{ ","{"),
" }","}"),
"} ","}"),
" [","["),
"[ ","["),
" ]","]"),
"] ","]")</f>
        <v>"offsetTopSM": 86,</v>
      </c>
      <c r="K42" s="15">
        <v>86</v>
      </c>
    </row>
    <row r="43" spans="2:11" ht="21" customHeight="1">
      <c r="B43" t="s">
        <v>513</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t="str">
        <f ca="1">IF(Table_Settings[[#This Row],[Header]]="Yes","",IF(Table_Settings[[#This Row],[Property]]&lt;&gt;"",SUBSTITUTE(Table_Settings[[#This Row],[Type]]," ","")&amp;SUBSTITUTE(Table_Settings[[#This Row],[Property]]," ",""),""))</f>
        <v>OtherOffsetTopMD</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3">
        <f ca="1">IF(OR(Table_Settings[[#This Row],[Header]]="Yes",Table_Settings[[#This Row],[Text]]=""),"",IF(OR(Table_Settings[[#This Row],[Text]]="true",Table_Settings[[#This Row],[Text]]="false",ISNUMBER(Table_Settings[[#This Row],[Text]])),Table_Settings[[#This Row],[Text]],""""&amp;Table_Settings[[#This Row],[Text]]&amp;""""))</f>
        <v>100</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100,</v>
      </c>
      <c r="J43" t="str">
        <f ca="1">SUBSTITUTE(SUBSTITUTE(SUBSTITUTE(SUBSTITUTE(SUBSTITUTE(SUBSTITUTE(SUBSTITUTE(SUBSTITUTE(
TRIM(CLEAN(Table_Settings[[#This Row],[Config]])),
" {","{"),
"{ ","{"),
" }","}"),
"} ","}"),
" [","["),
"[ ","["),
" ]","]"),
"] ","]")</f>
        <v>"offsetTopMD": 100,</v>
      </c>
      <c r="K43" s="15">
        <v>100</v>
      </c>
    </row>
    <row r="44" spans="2:11" ht="21" customHeight="1">
      <c r="B44" t="s">
        <v>514</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4">
        <f ca="1">IF(OR(Table_Settings[[#This Row],[Header]]="Yes",Table_Settings[[#This Row],[Text]]=""),"",IF(OR(Table_Settings[[#This Row],[Text]]="true",Table_Settings[[#This Row],[Text]]="false",ISNUMBER(Table_Settings[[#This Row],[Text]])),Table_Settings[[#This Row],[Text]],""""&amp;Table_Settings[[#This Row],[Text]]&amp;""""))</f>
        <v>100</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100,</v>
      </c>
      <c r="J44" t="str">
        <f ca="1">SUBSTITUTE(SUBSTITUTE(SUBSTITUTE(SUBSTITUTE(SUBSTITUTE(SUBSTITUTE(SUBSTITUTE(SUBSTITUTE(
TRIM(CLEAN(Table_Settings[[#This Row],[Config]])),
" {","{"),
"{ ","{"),
" }","}"),
"} ","}"),
" [","["),
"[ ","["),
" ]","]"),
"] ","]")</f>
        <v>"offsetTopLG": 100,</v>
      </c>
      <c r="K44" s="15">
        <v>100</v>
      </c>
    </row>
    <row r="45" spans="2:11" ht="21" customHeight="1">
      <c r="B45" t="s">
        <v>515</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5">
        <f ca="1">IF(OR(Table_Settings[[#This Row],[Header]]="Yes",Table_Settings[[#This Row],[Text]]=""),"",IF(OR(Table_Settings[[#This Row],[Text]]="true",Table_Settings[[#This Row],[Text]]="false",ISNUMBER(Table_Settings[[#This Row],[Text]])),Table_Settings[[#This Row],[Text]],""""&amp;Table_Settings[[#This Row],[Text]]&amp;""""))</f>
        <v>100</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100
        }}</v>
      </c>
      <c r="J45" t="str">
        <f ca="1">SUBSTITUTE(SUBSTITUTE(SUBSTITUTE(SUBSTITUTE(SUBSTITUTE(SUBSTITUTE(SUBSTITUTE(SUBSTITUTE(
TRIM(CLEAN(Table_Settings[[#This Row],[Config]])),
" {","{"),
"{ ","{"),
" }","}"),
"} ","}"),
" [","["),
"[ ","["),
" ]","]"),
"] ","]")</f>
        <v>"offsetTopXL": 100}}</v>
      </c>
      <c r="K45" s="15">
        <v>100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52"/>
  <sheetViews>
    <sheetView topLeftCell="A64" workbookViewId="0">
      <selection activeCell="M59" sqref="M59"/>
    </sheetView>
  </sheetViews>
  <sheetFormatPr defaultColWidth="9.109375" defaultRowHeight="21" customHeight="1"/>
  <cols>
    <col min="1" max="1" width="9.109375" style="2"/>
    <col min="2" max="2" width="33.6640625" style="2" customWidth="1"/>
    <col min="3" max="3" width="59.109375" style="13" customWidth="1"/>
    <col min="4" max="4" width="28.6640625" style="35" customWidth="1"/>
    <col min="5" max="5" width="18.44140625" style="35" hidden="1" customWidth="1"/>
    <col min="6" max="6" width="18" style="13" hidden="1" customWidth="1"/>
    <col min="7" max="7" width="11.109375" style="35" customWidth="1"/>
    <col min="8" max="8" width="16.109375" style="35" hidden="1" customWidth="1"/>
    <col min="9" max="9" width="14.109375" style="13" hidden="1" customWidth="1"/>
    <col min="10" max="10" width="14.88671875" style="35" customWidth="1"/>
    <col min="11" max="11" width="19.33203125" style="35" hidden="1" customWidth="1"/>
    <col min="12" max="12" width="17.33203125" style="13" hidden="1" customWidth="1"/>
    <col min="13" max="13" width="11.33203125" style="35" customWidth="1"/>
    <col min="14" max="14" width="14" style="35" hidden="1" customWidth="1"/>
    <col min="15" max="15" width="15.33203125" style="13" hidden="1" customWidth="1"/>
    <col min="16" max="16" width="21" style="35" customWidth="1"/>
    <col min="17" max="17" width="10.6640625" style="35" hidden="1" customWidth="1"/>
    <col min="18" max="18" width="9.44140625" style="13" hidden="1" customWidth="1"/>
    <col min="19" max="19" width="14.44140625" style="35" customWidth="1"/>
    <col min="20" max="20" width="26.33203125" style="35" hidden="1" customWidth="1"/>
    <col min="21" max="21" width="12.33203125" style="13" hidden="1" customWidth="1"/>
    <col min="22" max="22" width="13.88671875" style="35" customWidth="1"/>
    <col min="23" max="23" width="20.44140625" style="35" hidden="1" customWidth="1"/>
    <col min="24" max="24" width="12.33203125" style="13" hidden="1" customWidth="1"/>
    <col min="25" max="25" width="5.33203125" style="35" customWidth="1"/>
    <col min="26" max="26" width="10.88671875" style="35" hidden="1" customWidth="1"/>
    <col min="27" max="27" width="8.88671875" style="13" hidden="1" customWidth="1"/>
    <col min="28" max="28" width="5.33203125" style="35" customWidth="1"/>
    <col min="29" max="29" width="11" style="35" hidden="1" customWidth="1"/>
    <col min="30" max="30" width="9" style="13" hidden="1" customWidth="1"/>
    <col min="31" max="31" width="5.33203125" style="35" customWidth="1"/>
    <col min="32" max="32" width="5.6640625" style="35" hidden="1" customWidth="1"/>
    <col min="33" max="33" width="5.88671875" style="13" hidden="1" customWidth="1"/>
    <col min="34" max="34" width="5.33203125" style="35" customWidth="1"/>
    <col min="35" max="35" width="10.6640625" style="35" hidden="1" customWidth="1"/>
    <col min="36" max="36" width="8.6640625" style="13" hidden="1" customWidth="1"/>
    <col min="37" max="37" width="5.33203125" style="35" customWidth="1"/>
    <col min="38" max="38" width="10.109375" style="35" hidden="1" customWidth="1"/>
    <col min="39" max="39" width="8.109375" style="13" hidden="1" customWidth="1"/>
    <col min="40" max="40" width="5.33203125" style="35" customWidth="1"/>
    <col min="41" max="41" width="10.33203125" style="35" hidden="1" customWidth="1"/>
    <col min="42" max="42" width="8.33203125" style="13" hidden="1" customWidth="1"/>
    <col min="43" max="43" width="5.33203125" style="35" customWidth="1"/>
    <col min="44" max="44" width="10.33203125" style="35" hidden="1" customWidth="1"/>
    <col min="45" max="45" width="8.33203125" style="13" hidden="1" customWidth="1"/>
    <col min="46" max="46" width="5.33203125" style="35" customWidth="1"/>
    <col min="47" max="47" width="10" style="35" hidden="1" customWidth="1"/>
    <col min="48" max="48" width="8" style="13" hidden="1" customWidth="1"/>
    <col min="49" max="49" width="5.33203125" style="35" customWidth="1"/>
    <col min="50" max="50" width="10.109375" style="35" hidden="1" customWidth="1"/>
    <col min="51" max="51" width="8.109375" style="13" hidden="1" customWidth="1"/>
    <col min="52" max="52" width="5.33203125" style="35" customWidth="1"/>
    <col min="53" max="53" width="10.33203125" style="35" hidden="1" customWidth="1"/>
    <col min="54" max="54" width="8.33203125" style="13" hidden="1" customWidth="1"/>
    <col min="55" max="55" width="5.33203125" style="35" customWidth="1"/>
    <col min="56" max="56" width="10.33203125" style="35" hidden="1" customWidth="1"/>
    <col min="57" max="57" width="8.33203125" style="13" hidden="1" customWidth="1"/>
    <col min="58" max="58" width="5.33203125" style="35" customWidth="1"/>
    <col min="59" max="59" width="10.6640625" style="35" hidden="1" customWidth="1"/>
    <col min="60" max="60" width="6.6640625" style="13" hidden="1" customWidth="1"/>
    <col min="61" max="61" width="10.44140625" style="35" customWidth="1"/>
    <col min="62" max="62" width="13.6640625" style="35" hidden="1" customWidth="1"/>
    <col min="63" max="63" width="11.44140625" style="13" hidden="1" customWidth="1"/>
    <col min="64" max="64" width="10.44140625" style="35" customWidth="1"/>
    <col min="65" max="65" width="14" style="35" hidden="1" customWidth="1"/>
    <col min="66" max="66" width="11.88671875" style="13" hidden="1" customWidth="1"/>
    <col min="67" max="67" width="10.44140625" style="13" customWidth="1"/>
    <col min="68" max="69" width="11.88671875" style="13" hidden="1" customWidth="1"/>
    <col min="70" max="70" width="10.44140625" style="13" customWidth="1"/>
    <col min="71" max="72" width="11.88671875" style="13" hidden="1" customWidth="1"/>
    <col min="73" max="73" width="10.44140625" style="13" customWidth="1"/>
    <col min="74" max="75" width="11.88671875" style="13" hidden="1" customWidth="1"/>
    <col min="76" max="76" width="10.44140625" style="13" customWidth="1"/>
    <col min="77" max="78" width="11.88671875" style="13" hidden="1" customWidth="1"/>
    <col min="79" max="79" width="29.44140625" style="35" customWidth="1"/>
    <col min="80" max="85" width="20" style="13" hidden="1" customWidth="1"/>
    <col min="86" max="16384" width="9.109375" style="2"/>
  </cols>
  <sheetData>
    <row r="2" spans="2:85" ht="46.8" thickBot="1">
      <c r="B2" s="11" t="s">
        <v>516</v>
      </c>
      <c r="C2" s="14"/>
      <c r="D2" s="31"/>
      <c r="E2" s="31"/>
      <c r="F2" s="14"/>
      <c r="G2" s="31"/>
      <c r="H2" s="31"/>
      <c r="I2" s="14"/>
      <c r="J2" s="31"/>
      <c r="K2" s="31"/>
      <c r="L2" s="14"/>
      <c r="M2" s="31"/>
      <c r="N2" s="31"/>
      <c r="O2" s="14"/>
      <c r="P2" s="31"/>
      <c r="Q2" s="31"/>
      <c r="R2" s="14"/>
      <c r="S2" s="31"/>
      <c r="T2" s="31"/>
      <c r="U2" s="14"/>
      <c r="V2" s="31"/>
      <c r="W2" s="31"/>
      <c r="X2" s="14"/>
      <c r="Y2" s="31"/>
      <c r="Z2" s="31"/>
      <c r="AA2" s="14"/>
      <c r="AB2" s="31"/>
      <c r="AC2" s="31"/>
      <c r="AD2" s="14"/>
      <c r="AE2" s="31"/>
      <c r="AF2" s="31"/>
      <c r="AG2" s="14"/>
      <c r="AH2" s="31"/>
      <c r="AI2" s="31"/>
      <c r="AJ2" s="14"/>
      <c r="AK2" s="31"/>
      <c r="AL2" s="31"/>
      <c r="AM2" s="14"/>
      <c r="AN2" s="31"/>
      <c r="AO2" s="31"/>
      <c r="AP2" s="14"/>
      <c r="AQ2" s="31"/>
      <c r="AR2" s="31"/>
      <c r="AS2" s="14"/>
      <c r="AT2" s="31"/>
      <c r="AU2" s="31"/>
      <c r="AV2" s="14"/>
      <c r="AW2" s="31"/>
      <c r="AX2" s="31"/>
      <c r="AY2" s="14"/>
      <c r="AZ2" s="31"/>
      <c r="BA2" s="31"/>
      <c r="BB2" s="14"/>
      <c r="BC2" s="31"/>
      <c r="BD2" s="31"/>
      <c r="BE2" s="14"/>
      <c r="BF2" s="31"/>
      <c r="BG2" s="31"/>
      <c r="BH2" s="14"/>
      <c r="BI2" s="31"/>
      <c r="BJ2" s="31"/>
      <c r="BK2" s="14"/>
      <c r="BL2" s="31"/>
      <c r="BM2" s="31"/>
      <c r="BN2" s="14"/>
      <c r="BO2" s="14"/>
      <c r="BP2" s="14"/>
      <c r="BQ2" s="14"/>
      <c r="BR2" s="14"/>
      <c r="BS2" s="14"/>
      <c r="BT2" s="14"/>
      <c r="BU2" s="14"/>
      <c r="BV2" s="14"/>
      <c r="BW2" s="14"/>
      <c r="BX2" s="14"/>
      <c r="BY2" s="14"/>
      <c r="BZ2" s="14"/>
      <c r="CA2" s="31"/>
      <c r="CB2" s="14"/>
      <c r="CC2" s="14"/>
      <c r="CD2" s="14"/>
      <c r="CE2" s="14"/>
      <c r="CF2" s="14"/>
      <c r="CG2" s="14"/>
    </row>
    <row r="4" spans="2:85" ht="14.4">
      <c r="B4" t="s">
        <v>517</v>
      </c>
      <c r="C4" s="17" t="s">
        <v>518</v>
      </c>
      <c r="D4" s="49" t="s">
        <v>519</v>
      </c>
      <c r="E4" s="49" t="s">
        <v>520</v>
      </c>
      <c r="F4" s="17" t="s">
        <v>521</v>
      </c>
      <c r="G4" s="49" t="s">
        <v>522</v>
      </c>
      <c r="H4" s="49" t="s">
        <v>523</v>
      </c>
      <c r="I4" s="17" t="s">
        <v>524</v>
      </c>
      <c r="J4" s="49" t="s">
        <v>484</v>
      </c>
      <c r="K4" s="49" t="s">
        <v>525</v>
      </c>
      <c r="L4" s="17" t="s">
        <v>526</v>
      </c>
      <c r="M4" s="49" t="s">
        <v>527</v>
      </c>
      <c r="N4" s="49" t="s">
        <v>528</v>
      </c>
      <c r="O4" s="17" t="s">
        <v>529</v>
      </c>
      <c r="P4" s="32" t="s">
        <v>530</v>
      </c>
      <c r="Q4" s="32" t="s">
        <v>531</v>
      </c>
      <c r="R4" s="37" t="s">
        <v>532</v>
      </c>
      <c r="S4" s="49" t="s">
        <v>533</v>
      </c>
      <c r="T4" s="49" t="s">
        <v>534</v>
      </c>
      <c r="U4" s="17" t="s">
        <v>535</v>
      </c>
      <c r="V4" s="49" t="s">
        <v>536</v>
      </c>
      <c r="W4" s="49" t="s">
        <v>537</v>
      </c>
      <c r="X4" s="17" t="s">
        <v>538</v>
      </c>
      <c r="Y4" s="49" t="s">
        <v>539</v>
      </c>
      <c r="Z4" s="49" t="s">
        <v>540</v>
      </c>
      <c r="AA4" s="17" t="s">
        <v>541</v>
      </c>
      <c r="AB4" s="49" t="s">
        <v>542</v>
      </c>
      <c r="AC4" s="49" t="s">
        <v>543</v>
      </c>
      <c r="AD4" s="17" t="s">
        <v>544</v>
      </c>
      <c r="AE4" s="49" t="s">
        <v>545</v>
      </c>
      <c r="AF4" s="49" t="s">
        <v>546</v>
      </c>
      <c r="AG4" s="17" t="s">
        <v>547</v>
      </c>
      <c r="AH4" s="49" t="s">
        <v>548</v>
      </c>
      <c r="AI4" s="49" t="s">
        <v>549</v>
      </c>
      <c r="AJ4" s="17" t="s">
        <v>550</v>
      </c>
      <c r="AK4" s="49" t="s">
        <v>551</v>
      </c>
      <c r="AL4" s="49" t="s">
        <v>552</v>
      </c>
      <c r="AM4" s="17" t="s">
        <v>553</v>
      </c>
      <c r="AN4" s="49" t="s">
        <v>554</v>
      </c>
      <c r="AO4" s="49" t="s">
        <v>555</v>
      </c>
      <c r="AP4" s="17" t="s">
        <v>556</v>
      </c>
      <c r="AQ4" s="49" t="s">
        <v>557</v>
      </c>
      <c r="AR4" s="49" t="s">
        <v>558</v>
      </c>
      <c r="AS4" s="17" t="s">
        <v>559</v>
      </c>
      <c r="AT4" s="49" t="s">
        <v>418</v>
      </c>
      <c r="AU4" s="49" t="s">
        <v>560</v>
      </c>
      <c r="AV4" s="17" t="s">
        <v>561</v>
      </c>
      <c r="AW4" s="49" t="s">
        <v>562</v>
      </c>
      <c r="AX4" s="49" t="s">
        <v>563</v>
      </c>
      <c r="AY4" s="17" t="s">
        <v>564</v>
      </c>
      <c r="AZ4" s="49" t="s">
        <v>565</v>
      </c>
      <c r="BA4" s="49" t="s">
        <v>566</v>
      </c>
      <c r="BB4" s="17" t="s">
        <v>567</v>
      </c>
      <c r="BC4" s="49" t="s">
        <v>568</v>
      </c>
      <c r="BD4" s="49" t="s">
        <v>569</v>
      </c>
      <c r="BE4" s="17" t="s">
        <v>570</v>
      </c>
      <c r="BF4" s="49" t="s">
        <v>571</v>
      </c>
      <c r="BG4" s="49" t="s">
        <v>572</v>
      </c>
      <c r="BH4" s="17" t="s">
        <v>573</v>
      </c>
      <c r="BI4" s="32" t="s">
        <v>18</v>
      </c>
      <c r="BJ4" s="32" t="s">
        <v>574</v>
      </c>
      <c r="BK4" s="37" t="s">
        <v>575</v>
      </c>
      <c r="BL4" s="32" t="s">
        <v>576</v>
      </c>
      <c r="BM4" s="32" t="s">
        <v>577</v>
      </c>
      <c r="BN4" s="37" t="s">
        <v>578</v>
      </c>
      <c r="BO4" s="37" t="s">
        <v>579</v>
      </c>
      <c r="BP4" s="37" t="s">
        <v>580</v>
      </c>
      <c r="BQ4" s="37" t="s">
        <v>581</v>
      </c>
      <c r="BR4" s="37" t="s">
        <v>582</v>
      </c>
      <c r="BS4" s="37" t="s">
        <v>583</v>
      </c>
      <c r="BT4" s="37" t="s">
        <v>584</v>
      </c>
      <c r="BU4" s="37" t="s">
        <v>585</v>
      </c>
      <c r="BV4" s="37" t="s">
        <v>586</v>
      </c>
      <c r="BW4" s="37" t="s">
        <v>587</v>
      </c>
      <c r="BX4" s="37" t="s">
        <v>588</v>
      </c>
      <c r="BY4" s="37" t="s">
        <v>589</v>
      </c>
      <c r="BZ4" s="37" t="s">
        <v>590</v>
      </c>
      <c r="CA4" s="49" t="s">
        <v>591</v>
      </c>
      <c r="CB4" s="17" t="s">
        <v>592</v>
      </c>
      <c r="CC4" s="17" t="s">
        <v>593</v>
      </c>
      <c r="CD4" s="17" t="s">
        <v>594</v>
      </c>
      <c r="CE4" s="17" t="s">
        <v>595</v>
      </c>
      <c r="CF4" s="17" t="s">
        <v>379</v>
      </c>
      <c r="CG4" s="17" t="s">
        <v>465</v>
      </c>
    </row>
    <row r="5" spans="2:85" ht="29.4" thickBot="1">
      <c r="B5" s="18" t="s">
        <v>596</v>
      </c>
      <c r="C5" s="18"/>
      <c r="D5" s="33"/>
      <c r="E5" s="33"/>
      <c r="F5" s="18" t="str">
        <f>IF(Table_Styles[[#This Row],[Font Family]]&lt;&gt;"",Table_Styles[[#This Row],[Font Family]],IF(Table_Styles[[#This Row],[Font Family Default]]&lt;&gt;"",Table_Styles[[#This Row],[Font Family Default]],""))</f>
        <v/>
      </c>
      <c r="G5" s="33"/>
      <c r="H5" s="33"/>
      <c r="I5" s="18" t="str">
        <f>IF(Table_Styles[[#This Row],[Font Size]]&lt;&gt;"",Table_Styles[[#This Row],[Font Size]],IF(Table_Styles[[#This Row],[Font Size Default]]&lt;&gt;"",Table_Styles[[#This Row],[Font Size Default]],""))</f>
        <v/>
      </c>
      <c r="J5" s="33"/>
      <c r="K5" s="33"/>
      <c r="L5" s="18" t="str">
        <f>IF(Table_Styles[[#This Row],[Font Weight]]&lt;&gt;"",Table_Styles[[#This Row],[Font Weight]],IF(Table_Styles[[#This Row],[Font Weight Default]]&lt;&gt;"",Table_Styles[[#This Row],[Font Weight Default]],""))</f>
        <v/>
      </c>
      <c r="M5" s="33"/>
      <c r="N5" s="33"/>
      <c r="O5" s="18" t="str">
        <f>IF(Table_Styles[[#This Row],[Colour]]&lt;&gt;"",Table_Styles[[#This Row],[Colour]],IF(Table_Styles[[#This Row],[Colour Default]]&lt;&gt;"",Table_Styles[[#This Row],[Colour Default]],""))</f>
        <v/>
      </c>
      <c r="P5" s="33"/>
      <c r="Q5" s="33"/>
      <c r="R5" s="18" t="str">
        <f>IF(Table_Styles[[#This Row],[Background]]&lt;&gt;"",Table_Styles[[#This Row],[Background]],IF(Table_Styles[[#This Row],[Background Default]]&lt;&gt;"",Table_Styles[[#This Row],[Background Default]],""))</f>
        <v/>
      </c>
      <c r="S5" s="33"/>
      <c r="T5" s="33"/>
      <c r="U5" s="18" t="str">
        <f>IF(Table_Styles[[#This Row],[Border]]&lt;&gt;"",Table_Styles[[#This Row],[Border]],IF(Table_Styles[[#This Row],[Border Default]]&lt;&gt;"",Table_Styles[[#This Row],[Border Default]],""))</f>
        <v/>
      </c>
      <c r="V5" s="33"/>
      <c r="W5" s="33"/>
      <c r="X5" s="18" t="str">
        <f>IF(Table_Styles[[#This Row],[Border Radius]]&lt;&gt;"",Table_Styles[[#This Row],[Border Radius]],IF(Table_Styles[[#This Row],[Border Radius Default]]&lt;&gt;"",Table_Styles[[#This Row],[Border Radius Default]],""))</f>
        <v/>
      </c>
      <c r="Y5" s="33"/>
      <c r="Z5" s="33"/>
      <c r="AA5" s="18" t="str">
        <f>IF(Table_Styles[[#This Row],[MT]]&lt;&gt;"",Table_Styles[[#This Row],[MT]],IF(Table_Styles[[#This Row],[MT Default]]&lt;&gt;"",Table_Styles[[#This Row],[MT Default]],""))</f>
        <v/>
      </c>
      <c r="AB5" s="33"/>
      <c r="AC5" s="33"/>
      <c r="AD5" s="18" t="str">
        <f>IF(Table_Styles[[#This Row],[MR]]&lt;&gt;"",Table_Styles[[#This Row],[MR]],IF(Table_Styles[[#This Row],[MR Default]]&lt;&gt;"",Table_Styles[[#This Row],[MR Default]],""))</f>
        <v/>
      </c>
      <c r="AE5" s="33"/>
      <c r="AF5" s="33"/>
      <c r="AG5" s="18" t="str">
        <f>IF(Table_Styles[[#This Row],[MB]]&lt;&gt;"",Table_Styles[[#This Row],[MB]],IF(Table_Styles[[#This Row],[MB Default]]&lt;&gt;"",Table_Styles[[#This Row],[MB Default]],""))</f>
        <v/>
      </c>
      <c r="AH5" s="33"/>
      <c r="AI5" s="33"/>
      <c r="AJ5" s="18" t="str">
        <f>IF(Table_Styles[[#This Row],[ML]]&lt;&gt;"",Table_Styles[[#This Row],[ML]],IF(Table_Styles[[#This Row],[ML Default]]&lt;&gt;"",Table_Styles[[#This Row],[ML Default]],""))</f>
        <v/>
      </c>
      <c r="AK5" s="33"/>
      <c r="AL5" s="33"/>
      <c r="AM5" s="18" t="str">
        <f>IF(Table_Styles[[#This Row],[PT]]&lt;&gt;"",Table_Styles[[#This Row],[PT]],IF(Table_Styles[[#This Row],[PT Default]]&lt;&gt;"",Table_Styles[[#This Row],[PT Default]],""))</f>
        <v/>
      </c>
      <c r="AN5" s="33"/>
      <c r="AO5" s="33"/>
      <c r="AP5" s="18" t="str">
        <f>IF(Table_Styles[[#This Row],[PR]]&lt;&gt;"",Table_Styles[[#This Row],[PR]],IF(Table_Styles[[#This Row],[PR Default]]&lt;&gt;"",Table_Styles[[#This Row],[PR Default]],""))</f>
        <v/>
      </c>
      <c r="AQ5" s="33"/>
      <c r="AR5" s="33"/>
      <c r="AS5" s="18" t="str">
        <f>IF(Table_Styles[[#This Row],[PB]]&lt;&gt;"",Table_Styles[[#This Row],[PB]],IF(Table_Styles[[#This Row],[PB Default]]&lt;&gt;"",Table_Styles[[#This Row],[PB Default]],""))</f>
        <v/>
      </c>
      <c r="AT5" s="33"/>
      <c r="AU5" s="33"/>
      <c r="AV5" s="18" t="str">
        <f>IF(Table_Styles[[#This Row],[PL]]&lt;&gt;"",Table_Styles[[#This Row],[PL]],IF(Table_Styles[[#This Row],[PL Default]]&lt;&gt;"",Table_Styles[[#This Row],[PL Default]],""))</f>
        <v/>
      </c>
      <c r="AW5" s="33"/>
      <c r="AX5" s="33"/>
      <c r="AY5" s="18" t="str">
        <f>IF(Table_Styles[[#This Row],[BT]]&lt;&gt;"",Table_Styles[[#This Row],[BT]],IF(Table_Styles[[#This Row],[BT Default]]&lt;&gt;"",Table_Styles[[#This Row],[BT Default]],""))</f>
        <v/>
      </c>
      <c r="AZ5" s="33"/>
      <c r="BA5" s="33"/>
      <c r="BB5" s="18" t="str">
        <f>IF(Table_Styles[[#This Row],[BR]]&lt;&gt;"",Table_Styles[[#This Row],[BR]],IF(Table_Styles[[#This Row],[BR Default]]&lt;&gt;"",Table_Styles[[#This Row],[BR Default]],""))</f>
        <v/>
      </c>
      <c r="BC5" s="33"/>
      <c r="BD5" s="33"/>
      <c r="BE5" s="18" t="str">
        <f>IF(Table_Styles[[#This Row],[BB]]&lt;&gt;"",Table_Styles[[#This Row],[BB]],IF(Table_Styles[[#This Row],[BB Default]]&lt;&gt;"",Table_Styles[[#This Row],[BB Default]],""))</f>
        <v/>
      </c>
      <c r="BF5" s="33"/>
      <c r="BG5" s="33"/>
      <c r="BH5" s="18" t="str">
        <f>IF(Table_Styles[[#This Row],[BL]]&lt;&gt;"",Table_Styles[[#This Row],[BL]],IF(Table_Styles[[#This Row],[BL Default]]&lt;&gt;"",Table_Styles[[#This Row],[BL Default]],""))</f>
        <v/>
      </c>
      <c r="BI5" s="33"/>
      <c r="BJ5" s="33"/>
      <c r="BK5" s="18" t="str">
        <f>IF(Table_Styles[[#This Row],[Width]]&lt;&gt;"",Table_Styles[[#This Row],[Width]],IF(Table_Styles[[#This Row],[Width Default]]&lt;&gt;"",Table_Styles[[#This Row],[Width Default]],""))</f>
        <v/>
      </c>
      <c r="BL5" s="33"/>
      <c r="BM5" s="33"/>
      <c r="BN5" s="18" t="str">
        <f>IF(Table_Styles[[#This Row],[Height]]&lt;&gt;"",Table_Styles[[#This Row],[Height]],IF(Table_Styles[[#This Row],[Height Default]]&lt;&gt;"",Table_Styles[[#This Row],[Height Default]],""))</f>
        <v/>
      </c>
      <c r="BO5" s="18"/>
      <c r="BP5" s="18"/>
      <c r="BQ5" s="18" t="str">
        <f>IF(Table_Styles[[#This Row],[Top]]&lt;&gt;"",Table_Styles[[#This Row],[Top]],IF(Table_Styles[[#This Row],[Top Default]]&lt;&gt;"",Table_Styles[[#This Row],[Top Default]],""))</f>
        <v/>
      </c>
      <c r="BR5" s="18"/>
      <c r="BS5" s="18"/>
      <c r="BT5" s="18" t="str">
        <f>IF(Table_Styles[[#This Row],[Right]]&lt;&gt;"",Table_Styles[[#This Row],[Right]],IF(Table_Styles[[#This Row],[Right Default]]&lt;&gt;"",Table_Styles[[#This Row],[Right Default]],""))</f>
        <v/>
      </c>
      <c r="BU5" s="18"/>
      <c r="BV5" s="18"/>
      <c r="BW5" s="18" t="str">
        <f>IF(Table_Styles[[#This Row],[Bottom]]&lt;&gt;"",Table_Styles[[#This Row],[Bottom]],IF(Table_Styles[[#This Row],[Bottom Default]]&lt;&gt;"",Table_Styles[[#This Row],[Bottom Default]],""))</f>
        <v/>
      </c>
      <c r="BX5" s="18"/>
      <c r="BY5" s="18"/>
      <c r="BZ5" s="18" t="str">
        <f>IF(Table_Styles[[#This Row],[Left]]&lt;&gt;"",Table_Styles[[#This Row],[Left]],IF(Table_Styles[[#This Row],[Left Default]]&lt;&gt;"",Table_Styles[[#This Row],[Left Default]],""))</f>
        <v/>
      </c>
      <c r="CA5" s="33"/>
      <c r="CB5" s="18" t="str">
        <f>IF(AND(Table_Styles[[#This Row],[Selector]]&lt;&gt;"",Table_Styles[[#This Row],[Font Family Used]]&lt;&gt;"",Table_Styles[[#This Row],[Font Weight Used]]&lt;&gt;""),Table_Styles[[#This Row],[Font Family Used]]&amp;" "&amp;Table_Styles[[#This Row],[Font Weight Used]],"")</f>
        <v/>
      </c>
      <c r="CC5" s="18" t="str">
        <f ca="1">IF(AND(Table_Styles[[#This Row],[Selector]],COUNTIF(OFFSET(CC:CC,0,0,ROW()-1,1),"="&amp;Table_Styles[[#This Row],[Font]])=0),Table_Styles[[#This Row],[Font]],"")</f>
        <v/>
      </c>
      <c r="CD5" s="18" t="str">
        <f ca="1">IF(Table_Styles[[#This Row],[Unique Font]]&lt;&gt;"",
"{""fontFamily"":"""&amp;Table_Styles[[#This Row],[Font Family Used]]&amp;""",""fontWeight"":"&amp;Table_Styles[[#This Row],[Font Weight Used]]&amp;"}","")</f>
        <v/>
      </c>
      <c r="CE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8" t="str">
        <f>IF(AND(Table_Styles[[#This Row],[Selector]]&lt;&gt;"", Table_Styles[[#This Row],[Config Properties]]&lt;&gt;""),
Table_Styles[[#This Row],[Selector]]&amp;" { "&amp;Table_Styles[[#This Row],[Config Properties]]&amp;" }","")</f>
        <v/>
      </c>
      <c r="CG5" s="18" t="str">
        <f xml:space="preserve">
SUBSTITUTE(SUBSTITUTE(SUBSTITUTE(SUBSTITUTE(SUBSTITUTE(SUBSTITUTE(SUBSTITUTE(SUBSTITUTE(Table_Styles[[#This Row],[Config]],
" {","{"),
"{ ","{"),
" }","}"),
"} ","}"),
" ,",","),
", ",","),
" :",":"),
": ",":")</f>
        <v/>
      </c>
    </row>
    <row r="6" spans="2:85" ht="21" customHeight="1">
      <c r="B6" s="17" t="s">
        <v>597</v>
      </c>
      <c r="C6" s="17" t="s">
        <v>598</v>
      </c>
      <c r="D6" s="34"/>
      <c r="E6" s="34" t="str">
        <f>Settings_Styling_Font_Body_Text</f>
        <v>Nunito</v>
      </c>
      <c r="F6" s="15" t="str">
        <f>IF(Table_Styles[[#This Row],[Font Family]]&lt;&gt;"",Table_Styles[[#This Row],[Font Family]],IF(Table_Styles[[#This Row],[Font Family Default]]&lt;&gt;"",Table_Styles[[#This Row],[Font Family Default]],""))</f>
        <v>Nunito</v>
      </c>
      <c r="G6" s="34"/>
      <c r="H6" s="86" t="s">
        <v>599</v>
      </c>
      <c r="I6" s="15" t="str">
        <f>IF(Table_Styles[[#This Row],[Font Size]]&lt;&gt;"",Table_Styles[[#This Row],[Font Size]],IF(Table_Styles[[#This Row],[Font Size Default]]&lt;&gt;"",Table_Styles[[#This Row],[Font Size Default]],""))</f>
        <v>15px</v>
      </c>
      <c r="J6" s="34"/>
      <c r="K6" s="34">
        <f>Settings_Styling_Font_Weight_Body_Text</f>
        <v>300</v>
      </c>
      <c r="L6" s="15">
        <f>IF(Table_Styles[[#This Row],[Font Weight]]&lt;&gt;"",Table_Styles[[#This Row],[Font Weight]],IF(Table_Styles[[#This Row],[Font Weight Default]]&lt;&gt;"",Table_Styles[[#This Row],[Font Weight Default]],""))</f>
        <v>300</v>
      </c>
      <c r="M6" s="34"/>
      <c r="N6" s="34" t="str">
        <f>Colour_Foreground_1</f>
        <v>#1d1c1c</v>
      </c>
      <c r="O6" s="15" t="str">
        <f>IF(Table_Styles[[#This Row],[Colour]]&lt;&gt;"",Table_Styles[[#This Row],[Colour]],IF(Table_Styles[[#This Row],[Colour Default]]&lt;&gt;"",Table_Styles[[#This Row],[Colour Default]],""))</f>
        <v>#1d1c1c</v>
      </c>
      <c r="P6" s="34"/>
      <c r="Q6" s="34"/>
      <c r="R6" s="15" t="str">
        <f>IF(Table_Styles[[#This Row],[Background]]&lt;&gt;"",Table_Styles[[#This Row],[Background]],IF(Table_Styles[[#This Row],[Background Default]]&lt;&gt;"",Table_Styles[[#This Row],[Background Default]],""))</f>
        <v/>
      </c>
      <c r="S6" s="34"/>
      <c r="T6" s="34"/>
      <c r="U6" s="15" t="str">
        <f>IF(Table_Styles[[#This Row],[Border]]&lt;&gt;"",Table_Styles[[#This Row],[Border]],IF(Table_Styles[[#This Row],[Border Default]]&lt;&gt;"",Table_Styles[[#This Row],[Border Default]],""))</f>
        <v/>
      </c>
      <c r="V6" s="34"/>
      <c r="W6" s="34"/>
      <c r="X6" s="15" t="str">
        <f>IF(Table_Styles[[#This Row],[Border Radius]]&lt;&gt;"",Table_Styles[[#This Row],[Border Radius]],IF(Table_Styles[[#This Row],[Border Radius Default]]&lt;&gt;"",Table_Styles[[#This Row],[Border Radius Default]],""))</f>
        <v/>
      </c>
      <c r="Y6" s="34"/>
      <c r="Z6" s="34"/>
      <c r="AA6" s="15" t="str">
        <f>IF(Table_Styles[[#This Row],[MT]]&lt;&gt;"",Table_Styles[[#This Row],[MT]],IF(Table_Styles[[#This Row],[MT Default]]&lt;&gt;"",Table_Styles[[#This Row],[MT Default]],""))</f>
        <v/>
      </c>
      <c r="AB6" s="34" t="s">
        <v>119</v>
      </c>
      <c r="AC6" s="34" t="s">
        <v>600</v>
      </c>
      <c r="AD6" s="15" t="str">
        <f>IF(Table_Styles[[#This Row],[MR]]&lt;&gt;"",Table_Styles[[#This Row],[MR]],IF(Table_Styles[[#This Row],[MR Default]]&lt;&gt;"",Table_Styles[[#This Row],[MR Default]],""))</f>
        <v>0</v>
      </c>
      <c r="AE6" s="34"/>
      <c r="AF6" s="34" t="s">
        <v>599</v>
      </c>
      <c r="AG6" s="15" t="str">
        <f>IF(Table_Styles[[#This Row],[MB]]&lt;&gt;"",Table_Styles[[#This Row],[MB]],IF(Table_Styles[[#This Row],[MB Default]]&lt;&gt;"",Table_Styles[[#This Row],[MB Default]],""))</f>
        <v>15px</v>
      </c>
      <c r="AH6" s="34" t="s">
        <v>119</v>
      </c>
      <c r="AI6" s="34" t="s">
        <v>600</v>
      </c>
      <c r="AJ6" s="15" t="str">
        <f>IF(Table_Styles[[#This Row],[ML]]&lt;&gt;"",Table_Styles[[#This Row],[ML]],IF(Table_Styles[[#This Row],[ML Default]]&lt;&gt;"",Table_Styles[[#This Row],[ML Default]],""))</f>
        <v>0</v>
      </c>
      <c r="AK6" s="34"/>
      <c r="AL6" s="34"/>
      <c r="AM6" s="15" t="str">
        <f>IF(Table_Styles[[#This Row],[PT]]&lt;&gt;"",Table_Styles[[#This Row],[PT]],IF(Table_Styles[[#This Row],[PT Default]]&lt;&gt;"",Table_Styles[[#This Row],[PT Default]],""))</f>
        <v/>
      </c>
      <c r="AN6" s="34"/>
      <c r="AO6" s="34" t="s">
        <v>601</v>
      </c>
      <c r="AP6" s="15" t="str">
        <f>IF(Table_Styles[[#This Row],[PR]]&lt;&gt;"",Table_Styles[[#This Row],[PR]],IF(Table_Styles[[#This Row],[PR Default]]&lt;&gt;"",Table_Styles[[#This Row],[PR Default]],""))</f>
        <v>5px</v>
      </c>
      <c r="AQ6" s="34"/>
      <c r="AR6" s="34"/>
      <c r="AS6" s="15" t="str">
        <f>IF(Table_Styles[[#This Row],[PB]]&lt;&gt;"",Table_Styles[[#This Row],[PB]],IF(Table_Styles[[#This Row],[PB Default]]&lt;&gt;"",Table_Styles[[#This Row],[PB Default]],""))</f>
        <v/>
      </c>
      <c r="AT6" s="34"/>
      <c r="AU6" s="34" t="s">
        <v>601</v>
      </c>
      <c r="AV6" s="15" t="str">
        <f>IF(Table_Styles[[#This Row],[PL]]&lt;&gt;"",Table_Styles[[#This Row],[PL]],IF(Table_Styles[[#This Row],[PL Default]]&lt;&gt;"",Table_Styles[[#This Row],[PL Default]],""))</f>
        <v>5px</v>
      </c>
      <c r="AW6" s="34"/>
      <c r="AX6" s="34"/>
      <c r="AY6" s="15" t="str">
        <f>IF(Table_Styles[[#This Row],[BT]]&lt;&gt;"",Table_Styles[[#This Row],[BT]],IF(Table_Styles[[#This Row],[BT Default]]&lt;&gt;"",Table_Styles[[#This Row],[BT Default]],""))</f>
        <v/>
      </c>
      <c r="AZ6" s="34"/>
      <c r="BA6" s="34"/>
      <c r="BB6" s="15" t="str">
        <f>IF(Table_Styles[[#This Row],[BR]]&lt;&gt;"",Table_Styles[[#This Row],[BR]],IF(Table_Styles[[#This Row],[BR Default]]&lt;&gt;"",Table_Styles[[#This Row],[BR Default]],""))</f>
        <v/>
      </c>
      <c r="BC6" s="34"/>
      <c r="BD6" s="34"/>
      <c r="BE6" s="15" t="str">
        <f>IF(Table_Styles[[#This Row],[BB]]&lt;&gt;"",Table_Styles[[#This Row],[BB]],IF(Table_Styles[[#This Row],[BB Default]]&lt;&gt;"",Table_Styles[[#This Row],[BB Default]],""))</f>
        <v/>
      </c>
      <c r="BF6" s="34"/>
      <c r="BG6" s="34"/>
      <c r="BH6" s="15" t="str">
        <f>IF(Table_Styles[[#This Row],[BL]]&lt;&gt;"",Table_Styles[[#This Row],[BL]],IF(Table_Styles[[#This Row],[BL Default]]&lt;&gt;"",Table_Styles[[#This Row],[BL Default]],""))</f>
        <v/>
      </c>
      <c r="BI6" s="34"/>
      <c r="BJ6" s="34"/>
      <c r="BK6" s="15" t="str">
        <f>IF(Table_Styles[[#This Row],[Width]]&lt;&gt;"",Table_Styles[[#This Row],[Width]],IF(Table_Styles[[#This Row],[Width Default]]&lt;&gt;"",Table_Styles[[#This Row],[Width Default]],""))</f>
        <v/>
      </c>
      <c r="BL6" s="34"/>
      <c r="BM6" s="34"/>
      <c r="BN6" s="15" t="str">
        <f>IF(Table_Styles[[#This Row],[Height]]&lt;&gt;"",Table_Styles[[#This Row],[Height]],IF(Table_Styles[[#This Row],[Height Default]]&lt;&gt;"",Table_Styles[[#This Row],[Height Default]],""))</f>
        <v/>
      </c>
      <c r="BO6" s="15"/>
      <c r="BP6" s="15"/>
      <c r="BQ6" s="15" t="str">
        <f>IF(Table_Styles[[#This Row],[Top]]&lt;&gt;"",Table_Styles[[#This Row],[Top]],IF(Table_Styles[[#This Row],[Top Default]]&lt;&gt;"",Table_Styles[[#This Row],[Top Default]],""))</f>
        <v/>
      </c>
      <c r="BR6" s="15"/>
      <c r="BS6" s="15"/>
      <c r="BT6" s="15" t="str">
        <f>IF(Table_Styles[[#This Row],[Right]]&lt;&gt;"",Table_Styles[[#This Row],[Right]],IF(Table_Styles[[#This Row],[Right Default]]&lt;&gt;"",Table_Styles[[#This Row],[Right Default]],""))</f>
        <v/>
      </c>
      <c r="BU6" s="15"/>
      <c r="BV6" s="15"/>
      <c r="BW6" s="15" t="str">
        <f>IF(Table_Styles[[#This Row],[Bottom]]&lt;&gt;"",Table_Styles[[#This Row],[Bottom]],IF(Table_Styles[[#This Row],[Bottom Default]]&lt;&gt;"",Table_Styles[[#This Row],[Bottom Default]],""))</f>
        <v/>
      </c>
      <c r="BX6" s="15"/>
      <c r="BY6" s="15"/>
      <c r="BZ6" s="15" t="str">
        <f>IF(Table_Styles[[#This Row],[Left]]&lt;&gt;"",Table_Styles[[#This Row],[Left]],IF(Table_Styles[[#This Row],[Left Default]]&lt;&gt;"",Table_Styles[[#This Row],[Left Default]],""))</f>
        <v/>
      </c>
      <c r="CA6" s="34"/>
      <c r="CB6" s="17" t="str">
        <f>IF(AND(Table_Styles[[#This Row],[Selector]]&lt;&gt;"",Table_Styles[[#This Row],[Font Family Used]]&lt;&gt;"",Table_Styles[[#This Row],[Font Weight Used]]&lt;&gt;""),Table_Styles[[#This Row],[Font Family Used]]&amp;" "&amp;Table_Styles[[#This Row],[Font Weight Used]],"")</f>
        <v>Nunito 300</v>
      </c>
      <c r="CC6" s="17" t="str">
        <f ca="1">IF(AND(Table_Styles[[#This Row],[Selector]],COUNTIF(OFFSET(CC:CC,0,0,ROW()-1,1),"="&amp;Table_Styles[[#This Row],[Font]])=0),Table_Styles[[#This Row],[Font]],"")</f>
        <v>Nunito 300</v>
      </c>
      <c r="CD6" s="17" t="str">
        <f ca="1">IF(Table_Styles[[#This Row],[Unique Font]]&lt;&gt;"",
"{""fontFamily"":"""&amp;Table_Styles[[#This Row],[Font Family Used]]&amp;""",""fontWeight"":"&amp;Table_Styles[[#This Row],[Font Weight Used]]&amp;"}","")</f>
        <v>{"fontFamily":"Nunito","fontWeight":300}</v>
      </c>
      <c r="CE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#1d1c1c;margin-right: 0;margin-bottom: 15px;margin-left: 0;padding-right: 5px;padding-left: 5px</v>
      </c>
      <c r="CF6" s="17" t="str">
        <f>IF(AND(Table_Styles[[#This Row],[Selector]]&lt;&gt;"", Table_Styles[[#This Row],[Config Properties]]&lt;&gt;""),
Table_Styles[[#This Row],[Selector]]&amp;" { "&amp;Table_Styles[[#This Row],[Config Properties]]&amp;" }","")</f>
        <v>body { font-family: 'Nunito';font-size: 15px;font-weight: 300;color: #1d1c1c;margin-right: 0;margin-bottom: 15px;margin-left: 0;padding-right: 5px;padding-left: 5px }</v>
      </c>
      <c r="CG6" s="17" t="str">
        <f xml:space="preserve">
SUBSTITUTE(SUBSTITUTE(SUBSTITUTE(SUBSTITUTE(SUBSTITUTE(SUBSTITUTE(SUBSTITUTE(SUBSTITUTE(Table_Styles[[#This Row],[Config]],
" {","{"),
"{ ","{"),
" }","}"),
"} ","}"),
" ,",","),
", ",","),
" :",":"),
": ",":")</f>
        <v>body{font-family:'Nunito';font-size:15px;font-weight:300;color:#1d1c1c;margin-right:0;margin-bottom:15px;margin-left:0;padding-right:5px;padding-left:5px}</v>
      </c>
    </row>
    <row r="7" spans="2:85" ht="21" customHeight="1">
      <c r="B7" s="17" t="s">
        <v>602</v>
      </c>
      <c r="C7" s="37" t="s">
        <v>603</v>
      </c>
      <c r="D7" s="34"/>
      <c r="E7" s="34"/>
      <c r="F7" s="15" t="str">
        <f>IF(Table_Styles[[#This Row],[Font Family]]&lt;&gt;"",Table_Styles[[#This Row],[Font Family]],IF(Table_Styles[[#This Row],[Font Family Default]]&lt;&gt;"",Table_Styles[[#This Row],[Font Family Default]],""))</f>
        <v/>
      </c>
      <c r="G7" s="34"/>
      <c r="H7" s="34"/>
      <c r="I7" s="15" t="str">
        <f>IF(Table_Styles[[#This Row],[Font Size]]&lt;&gt;"",Table_Styles[[#This Row],[Font Size]],IF(Table_Styles[[#This Row],[Font Size Default]]&lt;&gt;"",Table_Styles[[#This Row],[Font Size Default]],""))</f>
        <v/>
      </c>
      <c r="J7" s="34"/>
      <c r="K7" s="34"/>
      <c r="L7" s="15" t="str">
        <f>IF(Table_Styles[[#This Row],[Font Weight]]&lt;&gt;"",Table_Styles[[#This Row],[Font Weight]],IF(Table_Styles[[#This Row],[Font Weight Default]]&lt;&gt;"",Table_Styles[[#This Row],[Font Weight Default]],""))</f>
        <v/>
      </c>
      <c r="M7" s="34"/>
      <c r="N7" s="34"/>
      <c r="O7" s="15" t="str">
        <f>IF(Table_Styles[[#This Row],[Colour]]&lt;&gt;"",Table_Styles[[#This Row],[Colour]],IF(Table_Styles[[#This Row],[Colour Default]]&lt;&gt;"",Table_Styles[[#This Row],[Colour Default]],""))</f>
        <v/>
      </c>
      <c r="P7" s="34"/>
      <c r="Q7" s="34"/>
      <c r="R7" s="15" t="str">
        <f>IF(Table_Styles[[#This Row],[Background]]&lt;&gt;"",Table_Styles[[#This Row],[Background]],IF(Table_Styles[[#This Row],[Background Default]]&lt;&gt;"",Table_Styles[[#This Row],[Background Default]],""))</f>
        <v/>
      </c>
      <c r="S7" s="34"/>
      <c r="T7" s="34"/>
      <c r="U7" s="15" t="str">
        <f>IF(Table_Styles[[#This Row],[Border]]&lt;&gt;"",Table_Styles[[#This Row],[Border]],IF(Table_Styles[[#This Row],[Border Default]]&lt;&gt;"",Table_Styles[[#This Row],[Border Default]],""))</f>
        <v/>
      </c>
      <c r="V7" s="34"/>
      <c r="W7" s="34"/>
      <c r="X7" s="15" t="str">
        <f>IF(Table_Styles[[#This Row],[Border Radius]]&lt;&gt;"",Table_Styles[[#This Row],[Border Radius]],IF(Table_Styles[[#This Row],[Border Radius Default]]&lt;&gt;"",Table_Styles[[#This Row],[Border Radius Default]],""))</f>
        <v/>
      </c>
      <c r="Y7" s="34"/>
      <c r="Z7" s="34"/>
      <c r="AA7" s="15" t="str">
        <f>IF(Table_Styles[[#This Row],[MT]]&lt;&gt;"",Table_Styles[[#This Row],[MT]],IF(Table_Styles[[#This Row],[MT Default]]&lt;&gt;"",Table_Styles[[#This Row],[MT Default]],""))</f>
        <v/>
      </c>
      <c r="AB7" s="34"/>
      <c r="AC7" s="34"/>
      <c r="AD7" s="15" t="str">
        <f>IF(Table_Styles[[#This Row],[MR]]&lt;&gt;"",Table_Styles[[#This Row],[MR]],IF(Table_Styles[[#This Row],[MR Default]]&lt;&gt;"",Table_Styles[[#This Row],[MR Default]],""))</f>
        <v/>
      </c>
      <c r="AE7" s="34"/>
      <c r="AF7" s="34"/>
      <c r="AG7" s="15" t="str">
        <f>IF(Table_Styles[[#This Row],[MB]]&lt;&gt;"",Table_Styles[[#This Row],[MB]],IF(Table_Styles[[#This Row],[MB Default]]&lt;&gt;"",Table_Styles[[#This Row],[MB Default]],""))</f>
        <v/>
      </c>
      <c r="AH7" s="34"/>
      <c r="AI7" s="34"/>
      <c r="AJ7" s="15" t="str">
        <f>IF(Table_Styles[[#This Row],[ML]]&lt;&gt;"",Table_Styles[[#This Row],[ML]],IF(Table_Styles[[#This Row],[ML Default]]&lt;&gt;"",Table_Styles[[#This Row],[ML Default]],""))</f>
        <v/>
      </c>
      <c r="AK7" s="34"/>
      <c r="AL7" s="34"/>
      <c r="AM7" s="15" t="str">
        <f>IF(Table_Styles[[#This Row],[PT]]&lt;&gt;"",Table_Styles[[#This Row],[PT]],IF(Table_Styles[[#This Row],[PT Default]]&lt;&gt;"",Table_Styles[[#This Row],[PT Default]],""))</f>
        <v/>
      </c>
      <c r="AN7" s="34"/>
      <c r="AO7" s="34"/>
      <c r="AP7" s="15" t="str">
        <f>IF(Table_Styles[[#This Row],[PR]]&lt;&gt;"",Table_Styles[[#This Row],[PR]],IF(Table_Styles[[#This Row],[PR Default]]&lt;&gt;"",Table_Styles[[#This Row],[PR Default]],""))</f>
        <v/>
      </c>
      <c r="AQ7" s="34"/>
      <c r="AR7" s="34"/>
      <c r="AS7" s="15" t="str">
        <f>IF(Table_Styles[[#This Row],[PB]]&lt;&gt;"",Table_Styles[[#This Row],[PB]],IF(Table_Styles[[#This Row],[PB Default]]&lt;&gt;"",Table_Styles[[#This Row],[PB Default]],""))</f>
        <v/>
      </c>
      <c r="AT7" s="34"/>
      <c r="AU7" s="34"/>
      <c r="AV7" s="15" t="str">
        <f>IF(Table_Styles[[#This Row],[PL]]&lt;&gt;"",Table_Styles[[#This Row],[PL]],IF(Table_Styles[[#This Row],[PL Default]]&lt;&gt;"",Table_Styles[[#This Row],[PL Default]],""))</f>
        <v/>
      </c>
      <c r="AW7" s="34"/>
      <c r="AX7" s="34"/>
      <c r="AY7" s="15" t="str">
        <f>IF(Table_Styles[[#This Row],[BT]]&lt;&gt;"",Table_Styles[[#This Row],[BT]],IF(Table_Styles[[#This Row],[BT Default]]&lt;&gt;"",Table_Styles[[#This Row],[BT Default]],""))</f>
        <v/>
      </c>
      <c r="AZ7" s="34"/>
      <c r="BA7" s="34"/>
      <c r="BB7" s="15" t="str">
        <f>IF(Table_Styles[[#This Row],[BR]]&lt;&gt;"",Table_Styles[[#This Row],[BR]],IF(Table_Styles[[#This Row],[BR Default]]&lt;&gt;"",Table_Styles[[#This Row],[BR Default]],""))</f>
        <v/>
      </c>
      <c r="BC7" s="34"/>
      <c r="BD7" s="34"/>
      <c r="BE7" s="15" t="str">
        <f>IF(Table_Styles[[#This Row],[BB]]&lt;&gt;"",Table_Styles[[#This Row],[BB]],IF(Table_Styles[[#This Row],[BB Default]]&lt;&gt;"",Table_Styles[[#This Row],[BB Default]],""))</f>
        <v/>
      </c>
      <c r="BF7" s="34"/>
      <c r="BG7" s="34"/>
      <c r="BH7" s="15" t="str">
        <f>IF(Table_Styles[[#This Row],[BL]]&lt;&gt;"",Table_Styles[[#This Row],[BL]],IF(Table_Styles[[#This Row],[BL Default]]&lt;&gt;"",Table_Styles[[#This Row],[BL Default]],""))</f>
        <v/>
      </c>
      <c r="BI7" s="34"/>
      <c r="BJ7" s="34"/>
      <c r="BK7" s="15" t="str">
        <f>IF(Table_Styles[[#This Row],[Width]]&lt;&gt;"",Table_Styles[[#This Row],[Width]],IF(Table_Styles[[#This Row],[Width Default]]&lt;&gt;"",Table_Styles[[#This Row],[Width Default]],""))</f>
        <v/>
      </c>
      <c r="BL7" s="34"/>
      <c r="BM7" s="34"/>
      <c r="BN7" s="15" t="str">
        <f>IF(Table_Styles[[#This Row],[Height]]&lt;&gt;"",Table_Styles[[#This Row],[Height]],IF(Table_Styles[[#This Row],[Height Default]]&lt;&gt;"",Table_Styles[[#This Row],[Height Default]],""))</f>
        <v/>
      </c>
      <c r="BO7" s="15"/>
      <c r="BP7" s="15"/>
      <c r="BQ7" s="15" t="str">
        <f>IF(Table_Styles[[#This Row],[Top]]&lt;&gt;"",Table_Styles[[#This Row],[Top]],IF(Table_Styles[[#This Row],[Top Default]]&lt;&gt;"",Table_Styles[[#This Row],[Top Default]],""))</f>
        <v/>
      </c>
      <c r="BR7" s="15"/>
      <c r="BS7" s="15"/>
      <c r="BT7" s="15" t="str">
        <f>IF(Table_Styles[[#This Row],[Right]]&lt;&gt;"",Table_Styles[[#This Row],[Right]],IF(Table_Styles[[#This Row],[Right Default]]&lt;&gt;"",Table_Styles[[#This Row],[Right Default]],""))</f>
        <v/>
      </c>
      <c r="BU7" s="15"/>
      <c r="BV7" s="15"/>
      <c r="BW7" s="15" t="str">
        <f>IF(Table_Styles[[#This Row],[Bottom]]&lt;&gt;"",Table_Styles[[#This Row],[Bottom]],IF(Table_Styles[[#This Row],[Bottom Default]]&lt;&gt;"",Table_Styles[[#This Row],[Bottom Default]],""))</f>
        <v/>
      </c>
      <c r="BX7" s="15"/>
      <c r="BY7" s="15"/>
      <c r="BZ7" s="15" t="str">
        <f>IF(Table_Styles[[#This Row],[Left]]&lt;&gt;"",Table_Styles[[#This Row],[Left]],IF(Table_Styles[[#This Row],[Left Default]]&lt;&gt;"",Table_Styles[[#This Row],[Left Default]],""))</f>
        <v/>
      </c>
      <c r="CA7" s="34"/>
      <c r="CB7" s="17" t="str">
        <f>IF(AND(Table_Styles[[#This Row],[Selector]]&lt;&gt;"",Table_Styles[[#This Row],[Font Family Used]]&lt;&gt;"",Table_Styles[[#This Row],[Font Weight Used]]&lt;&gt;""),Table_Styles[[#This Row],[Font Family Used]]&amp;" "&amp;Table_Styles[[#This Row],[Font Weight Used]],"")</f>
        <v/>
      </c>
      <c r="CC7" s="17" t="str">
        <f ca="1">IF(AND(Table_Styles[[#This Row],[Selector]],COUNTIF(OFFSET(CC:CC,0,0,ROW()-1,1),"="&amp;Table_Styles[[#This Row],[Font]])=0),Table_Styles[[#This Row],[Font]],"")</f>
        <v/>
      </c>
      <c r="CD7" s="17" t="str">
        <f ca="1">IF(Table_Styles[[#This Row],[Unique Font]]&lt;&gt;"",
"{""fontFamily"":"""&amp;Table_Styles[[#This Row],[Font Family Used]]&amp;""",""fontWeight"":"&amp;Table_Styles[[#This Row],[Font Weight Used]]&amp;"}","")</f>
        <v/>
      </c>
      <c r="CE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7" t="str">
        <f>IF(AND(Table_Styles[[#This Row],[Selector]]&lt;&gt;"", Table_Styles[[#This Row],[Config Properties]]&lt;&gt;""),
Table_Styles[[#This Row],[Selector]]&amp;" { "&amp;Table_Styles[[#This Row],[Config Properties]]&amp;" }","")</f>
        <v/>
      </c>
      <c r="CG7" s="17" t="str">
        <f xml:space="preserve">
SUBSTITUTE(SUBSTITUTE(SUBSTITUTE(SUBSTITUTE(SUBSTITUTE(SUBSTITUTE(SUBSTITUTE(SUBSTITUTE(Table_Styles[[#This Row],[Config]],
" {","{"),
"{ ","{"),
" }","}"),
"} ","}"),
" ,",","),
", ",","),
" :",":"),
": ",":")</f>
        <v/>
      </c>
    </row>
    <row r="8" spans="2:85" ht="21" customHeight="1">
      <c r="B8" s="17" t="s">
        <v>604</v>
      </c>
      <c r="C8" s="17" t="s">
        <v>605</v>
      </c>
      <c r="D8" s="34"/>
      <c r="E8" s="34" t="str">
        <f>Settings_Styling_Font_Headings</f>
        <v>Montserrat</v>
      </c>
      <c r="F8" s="15" t="str">
        <f>IF(Table_Styles[[#This Row],[Font Family]]&lt;&gt;"",Table_Styles[[#This Row],[Font Family]],IF(Table_Styles[[#This Row],[Font Family Default]]&lt;&gt;"",Table_Styles[[#This Row],[Font Family Default]],""))</f>
        <v>Montserrat</v>
      </c>
      <c r="G8" s="34"/>
      <c r="H8" s="34" t="s">
        <v>606</v>
      </c>
      <c r="I8" s="15" t="str">
        <f>IF(Table_Styles[[#This Row],[Font Size]]&lt;&gt;"",Table_Styles[[#This Row],[Font Size]],IF(Table_Styles[[#This Row],[Font Size Default]]&lt;&gt;"",Table_Styles[[#This Row],[Font Size Default]],""))</f>
        <v>45px</v>
      </c>
      <c r="J8" s="34"/>
      <c r="K8" s="34">
        <f>Settings_Styling_Font_Weight_Headings</f>
        <v>400</v>
      </c>
      <c r="L8" s="15">
        <f>IF(Table_Styles[[#This Row],[Font Weight]]&lt;&gt;"",Table_Styles[[#This Row],[Font Weight]],IF(Table_Styles[[#This Row],[Font Weight Default]]&lt;&gt;"",Table_Styles[[#This Row],[Font Weight Default]],""))</f>
        <v>400</v>
      </c>
      <c r="M8" s="34"/>
      <c r="N8" s="34" t="str">
        <f>Colour_Foreground_1</f>
        <v>#1d1c1c</v>
      </c>
      <c r="O8" s="15" t="str">
        <f>IF(Table_Styles[[#This Row],[Colour]]&lt;&gt;"",Table_Styles[[#This Row],[Colour]],IF(Table_Styles[[#This Row],[Colour Default]]&lt;&gt;"",Table_Styles[[#This Row],[Colour Default]],""))</f>
        <v>#1d1c1c</v>
      </c>
      <c r="P8" s="34"/>
      <c r="Q8" s="34"/>
      <c r="R8" s="15" t="str">
        <f>IF(Table_Styles[[#This Row],[Background]]&lt;&gt;"",Table_Styles[[#This Row],[Background]],IF(Table_Styles[[#This Row],[Background Default]]&lt;&gt;"",Table_Styles[[#This Row],[Background Default]],""))</f>
        <v/>
      </c>
      <c r="S8" s="34"/>
      <c r="T8" s="34"/>
      <c r="U8" s="15" t="str">
        <f>IF(Table_Styles[[#This Row],[Border]]&lt;&gt;"",Table_Styles[[#This Row],[Border]],IF(Table_Styles[[#This Row],[Border Default]]&lt;&gt;"",Table_Styles[[#This Row],[Border Default]],""))</f>
        <v/>
      </c>
      <c r="V8" s="34"/>
      <c r="W8" s="34"/>
      <c r="X8" s="15" t="str">
        <f>IF(Table_Styles[[#This Row],[Border Radius]]&lt;&gt;"",Table_Styles[[#This Row],[Border Radius]],IF(Table_Styles[[#This Row],[Border Radius Default]]&lt;&gt;"",Table_Styles[[#This Row],[Border Radius Default]],""))</f>
        <v/>
      </c>
      <c r="Y8" s="34"/>
      <c r="Z8" s="34" t="s">
        <v>607</v>
      </c>
      <c r="AA8" s="15" t="str">
        <f>IF(Table_Styles[[#This Row],[MT]]&lt;&gt;"",Table_Styles[[#This Row],[MT]],IF(Table_Styles[[#This Row],[MT Default]]&lt;&gt;"",Table_Styles[[#This Row],[MT Default]],""))</f>
        <v>40px</v>
      </c>
      <c r="AB8" s="34"/>
      <c r="AC8" s="34" t="s">
        <v>600</v>
      </c>
      <c r="AD8" s="15" t="str">
        <f>IF(Table_Styles[[#This Row],[MR]]&lt;&gt;"",Table_Styles[[#This Row],[MR]],IF(Table_Styles[[#This Row],[MR Default]]&lt;&gt;"",Table_Styles[[#This Row],[MR Default]],""))</f>
        <v>30px</v>
      </c>
      <c r="AE8" s="34"/>
      <c r="AF8" s="34" t="s">
        <v>607</v>
      </c>
      <c r="AG8" s="15" t="str">
        <f>IF(Table_Styles[[#This Row],[MB]]&lt;&gt;"",Table_Styles[[#This Row],[MB]],IF(Table_Styles[[#This Row],[MB Default]]&lt;&gt;"",Table_Styles[[#This Row],[MB Default]],""))</f>
        <v>40px</v>
      </c>
      <c r="AH8" s="34"/>
      <c r="AI8" s="34" t="s">
        <v>600</v>
      </c>
      <c r="AJ8" s="15" t="str">
        <f>IF(Table_Styles[[#This Row],[ML]]&lt;&gt;"",Table_Styles[[#This Row],[ML]],IF(Table_Styles[[#This Row],[ML Default]]&lt;&gt;"",Table_Styles[[#This Row],[ML Default]],""))</f>
        <v>30px</v>
      </c>
      <c r="AK8" s="34"/>
      <c r="AL8" s="34"/>
      <c r="AM8" s="15" t="str">
        <f>IF(Table_Styles[[#This Row],[PT]]&lt;&gt;"",Table_Styles[[#This Row],[PT]],IF(Table_Styles[[#This Row],[PT Default]]&lt;&gt;"",Table_Styles[[#This Row],[PT Default]],""))</f>
        <v/>
      </c>
      <c r="AN8" s="34"/>
      <c r="AO8" s="34"/>
      <c r="AP8" s="15" t="str">
        <f>IF(Table_Styles[[#This Row],[PR]]&lt;&gt;"",Table_Styles[[#This Row],[PR]],IF(Table_Styles[[#This Row],[PR Default]]&lt;&gt;"",Table_Styles[[#This Row],[PR Default]],""))</f>
        <v/>
      </c>
      <c r="AQ8" s="34"/>
      <c r="AR8" s="34"/>
      <c r="AS8" s="15" t="str">
        <f>IF(Table_Styles[[#This Row],[PB]]&lt;&gt;"",Table_Styles[[#This Row],[PB]],IF(Table_Styles[[#This Row],[PB Default]]&lt;&gt;"",Table_Styles[[#This Row],[PB Default]],""))</f>
        <v/>
      </c>
      <c r="AT8" s="34"/>
      <c r="AU8" s="34"/>
      <c r="AV8" s="15" t="str">
        <f>IF(Table_Styles[[#This Row],[PL]]&lt;&gt;"",Table_Styles[[#This Row],[PL]],IF(Table_Styles[[#This Row],[PL Default]]&lt;&gt;"",Table_Styles[[#This Row],[PL Default]],""))</f>
        <v/>
      </c>
      <c r="AW8" s="34"/>
      <c r="AX8" s="34"/>
      <c r="AY8" s="15" t="str">
        <f>IF(Table_Styles[[#This Row],[BT]]&lt;&gt;"",Table_Styles[[#This Row],[BT]],IF(Table_Styles[[#This Row],[BT Default]]&lt;&gt;"",Table_Styles[[#This Row],[BT Default]],""))</f>
        <v/>
      </c>
      <c r="AZ8" s="34"/>
      <c r="BA8" s="34"/>
      <c r="BB8" s="15" t="str">
        <f>IF(Table_Styles[[#This Row],[BR]]&lt;&gt;"",Table_Styles[[#This Row],[BR]],IF(Table_Styles[[#This Row],[BR Default]]&lt;&gt;"",Table_Styles[[#This Row],[BR Default]],""))</f>
        <v/>
      </c>
      <c r="BC8" s="34"/>
      <c r="BD8" s="34"/>
      <c r="BE8" s="15" t="str">
        <f>IF(Table_Styles[[#This Row],[BB]]&lt;&gt;"",Table_Styles[[#This Row],[BB]],IF(Table_Styles[[#This Row],[BB Default]]&lt;&gt;"",Table_Styles[[#This Row],[BB Default]],""))</f>
        <v/>
      </c>
      <c r="BF8" s="34"/>
      <c r="BG8" s="34"/>
      <c r="BH8" s="15" t="str">
        <f>IF(Table_Styles[[#This Row],[BL]]&lt;&gt;"",Table_Styles[[#This Row],[BL]],IF(Table_Styles[[#This Row],[BL Default]]&lt;&gt;"",Table_Styles[[#This Row],[BL Default]],""))</f>
        <v/>
      </c>
      <c r="BI8" s="34"/>
      <c r="BJ8" s="34"/>
      <c r="BK8" s="15" t="str">
        <f>IF(Table_Styles[[#This Row],[Width]]&lt;&gt;"",Table_Styles[[#This Row],[Width]],IF(Table_Styles[[#This Row],[Width Default]]&lt;&gt;"",Table_Styles[[#This Row],[Width Default]],""))</f>
        <v/>
      </c>
      <c r="BL8" s="34"/>
      <c r="BM8" s="34"/>
      <c r="BN8" s="15" t="str">
        <f>IF(Table_Styles[[#This Row],[Height]]&lt;&gt;"",Table_Styles[[#This Row],[Height]],IF(Table_Styles[[#This Row],[Height Default]]&lt;&gt;"",Table_Styles[[#This Row],[Height Default]],""))</f>
        <v/>
      </c>
      <c r="BO8" s="15"/>
      <c r="BP8" s="15"/>
      <c r="BQ8" s="15" t="str">
        <f>IF(Table_Styles[[#This Row],[Top]]&lt;&gt;"",Table_Styles[[#This Row],[Top]],IF(Table_Styles[[#This Row],[Top Default]]&lt;&gt;"",Table_Styles[[#This Row],[Top Default]],""))</f>
        <v/>
      </c>
      <c r="BR8" s="15"/>
      <c r="BS8" s="15"/>
      <c r="BT8" s="15" t="str">
        <f>IF(Table_Styles[[#This Row],[Right]]&lt;&gt;"",Table_Styles[[#This Row],[Right]],IF(Table_Styles[[#This Row],[Right Default]]&lt;&gt;"",Table_Styles[[#This Row],[Right Default]],""))</f>
        <v/>
      </c>
      <c r="BU8" s="15"/>
      <c r="BV8" s="15"/>
      <c r="BW8" s="15" t="str">
        <f>IF(Table_Styles[[#This Row],[Bottom]]&lt;&gt;"",Table_Styles[[#This Row],[Bottom]],IF(Table_Styles[[#This Row],[Bottom Default]]&lt;&gt;"",Table_Styles[[#This Row],[Bottom Default]],""))</f>
        <v/>
      </c>
      <c r="BX8" s="15"/>
      <c r="BY8" s="15"/>
      <c r="BZ8" s="15" t="str">
        <f>IF(Table_Styles[[#This Row],[Left]]&lt;&gt;"",Table_Styles[[#This Row],[Left]],IF(Table_Styles[[#This Row],[Left Default]]&lt;&gt;"",Table_Styles[[#This Row],[Left Default]],""))</f>
        <v/>
      </c>
      <c r="CA8" s="34"/>
      <c r="CB8" s="17" t="str">
        <f>IF(AND(Table_Styles[[#This Row],[Selector]]&lt;&gt;"",Table_Styles[[#This Row],[Font Family Used]]&lt;&gt;"",Table_Styles[[#This Row],[Font Weight Used]]&lt;&gt;""),Table_Styles[[#This Row],[Font Family Used]]&amp;" "&amp;Table_Styles[[#This Row],[Font Weight Used]],"")</f>
        <v>Montserrat 400</v>
      </c>
      <c r="CC8" s="17" t="str">
        <f ca="1">IF(AND(Table_Styles[[#This Row],[Selector]],COUNTIF(OFFSET(CC:CC,0,0,ROW()-1,1),"="&amp;Table_Styles[[#This Row],[Font]])=0),Table_Styles[[#This Row],[Font]],"")</f>
        <v>Montserrat 400</v>
      </c>
      <c r="CD8" s="17" t="str">
        <f ca="1">IF(Table_Styles[[#This Row],[Unique Font]]&lt;&gt;"",
"{""fontFamily"":"""&amp;Table_Styles[[#This Row],[Font Family Used]]&amp;""",""fontWeight"":"&amp;Table_Styles[[#This Row],[Font Weight Used]]&amp;"}","")</f>
        <v>{"fontFamily":"Montserrat","fontWeight":400}</v>
      </c>
      <c r="CE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40px;margin-right: 30px;margin-bottom: 40px;margin-left: 30px</v>
      </c>
      <c r="CF8" s="17" t="str">
        <f>IF(AND(Table_Styles[[#This Row],[Selector]]&lt;&gt;"", Table_Styles[[#This Row],[Config Properties]]&lt;&gt;""),
Table_Styles[[#This Row],[Selector]]&amp;" { "&amp;Table_Styles[[#This Row],[Config Properties]]&amp;" }","")</f>
        <v>h1 { font-family: 'Montserrat';font-size: 45px;font-weight: 400;color: #1d1c1c;margin-top: 40px;margin-right: 30px;margin-bottom: 40px;margin-left: 30px }</v>
      </c>
      <c r="CG8" s="17" t="str">
        <f xml:space="preserve">
SUBSTITUTE(SUBSTITUTE(SUBSTITUTE(SUBSTITUTE(SUBSTITUTE(SUBSTITUTE(SUBSTITUTE(SUBSTITUTE(Table_Styles[[#This Row],[Config]],
" {","{"),
"{ ","{"),
" }","}"),
"} ","}"),
" ,",","),
", ",","),
" :",":"),
": ",":")</f>
        <v>h1{font-family:'Montserrat';font-size:45px;font-weight:400;color:#1d1c1c;margin-top:40px;margin-right:30px;margin-bottom:40px;margin-left:30px}</v>
      </c>
    </row>
    <row r="9" spans="2:85" ht="21" customHeight="1">
      <c r="B9" s="17" t="s">
        <v>608</v>
      </c>
      <c r="C9" s="37" t="s">
        <v>609</v>
      </c>
      <c r="D9" s="34"/>
      <c r="E9" s="34" t="str">
        <f>Settings_Styling_Font_Body_Text</f>
        <v>Nunito</v>
      </c>
      <c r="F9" s="15" t="str">
        <f>IF(Table_Styles[[#This Row],[Font Family]]&lt;&gt;"",Table_Styles[[#This Row],[Font Family]],IF(Table_Styles[[#This Row],[Font Family Default]]&lt;&gt;"",Table_Styles[[#This Row],[Font Family Default]],""))</f>
        <v>Nunito</v>
      </c>
      <c r="G9" s="34"/>
      <c r="H9" s="34"/>
      <c r="I9" s="15" t="str">
        <f>IF(Table_Styles[[#This Row],[Font Size]]&lt;&gt;"",Table_Styles[[#This Row],[Font Size]],IF(Table_Styles[[#This Row],[Font Size Default]]&lt;&gt;"",Table_Styles[[#This Row],[Font Size Default]],""))</f>
        <v/>
      </c>
      <c r="J9" s="34"/>
      <c r="K9" s="34">
        <f>Settings_Styling_Font_Weight_Body_Text</f>
        <v>300</v>
      </c>
      <c r="L9" s="15">
        <f>IF(Table_Styles[[#This Row],[Font Weight]]&lt;&gt;"",Table_Styles[[#This Row],[Font Weight]],IF(Table_Styles[[#This Row],[Font Weight Default]]&lt;&gt;"",Table_Styles[[#This Row],[Font Weight Default]],""))</f>
        <v>300</v>
      </c>
      <c r="M9" s="34"/>
      <c r="N9" s="34"/>
      <c r="O9" s="15" t="str">
        <f>IF(Table_Styles[[#This Row],[Colour]]&lt;&gt;"",Table_Styles[[#This Row],[Colour]],IF(Table_Styles[[#This Row],[Colour Default]]&lt;&gt;"",Table_Styles[[#This Row],[Colour Default]],""))</f>
        <v/>
      </c>
      <c r="P9" s="34"/>
      <c r="Q9" s="34"/>
      <c r="R9" s="15" t="str">
        <f>IF(Table_Styles[[#This Row],[Background]]&lt;&gt;"",Table_Styles[[#This Row],[Background]],IF(Table_Styles[[#This Row],[Background Default]]&lt;&gt;"",Table_Styles[[#This Row],[Background Default]],""))</f>
        <v/>
      </c>
      <c r="S9" s="34"/>
      <c r="T9" s="34"/>
      <c r="U9" s="15" t="str">
        <f>IF(Table_Styles[[#This Row],[Border]]&lt;&gt;"",Table_Styles[[#This Row],[Border]],IF(Table_Styles[[#This Row],[Border Default]]&lt;&gt;"",Table_Styles[[#This Row],[Border Default]],""))</f>
        <v/>
      </c>
      <c r="V9" s="34"/>
      <c r="W9" s="34"/>
      <c r="X9" s="15" t="str">
        <f>IF(Table_Styles[[#This Row],[Border Radius]]&lt;&gt;"",Table_Styles[[#This Row],[Border Radius]],IF(Table_Styles[[#This Row],[Border Radius Default]]&lt;&gt;"",Table_Styles[[#This Row],[Border Radius Default]],""))</f>
        <v/>
      </c>
      <c r="Y9" s="34"/>
      <c r="Z9" s="34"/>
      <c r="AA9" s="15" t="str">
        <f>IF(Table_Styles[[#This Row],[MT]]&lt;&gt;"",Table_Styles[[#This Row],[MT]],IF(Table_Styles[[#This Row],[MT Default]]&lt;&gt;"",Table_Styles[[#This Row],[MT Default]],""))</f>
        <v/>
      </c>
      <c r="AB9" s="34"/>
      <c r="AC9" s="34"/>
      <c r="AD9" s="15" t="str">
        <f>IF(Table_Styles[[#This Row],[MR]]&lt;&gt;"",Table_Styles[[#This Row],[MR]],IF(Table_Styles[[#This Row],[MR Default]]&lt;&gt;"",Table_Styles[[#This Row],[MR Default]],""))</f>
        <v/>
      </c>
      <c r="AE9" s="34"/>
      <c r="AF9" s="34"/>
      <c r="AG9" s="15" t="str">
        <f>IF(Table_Styles[[#This Row],[MB]]&lt;&gt;"",Table_Styles[[#This Row],[MB]],IF(Table_Styles[[#This Row],[MB Default]]&lt;&gt;"",Table_Styles[[#This Row],[MB Default]],""))</f>
        <v/>
      </c>
      <c r="AH9" s="34"/>
      <c r="AI9" s="34"/>
      <c r="AJ9" s="15" t="str">
        <f>IF(Table_Styles[[#This Row],[ML]]&lt;&gt;"",Table_Styles[[#This Row],[ML]],IF(Table_Styles[[#This Row],[ML Default]]&lt;&gt;"",Table_Styles[[#This Row],[ML Default]],""))</f>
        <v/>
      </c>
      <c r="AK9" s="34"/>
      <c r="AL9" s="34"/>
      <c r="AM9" s="15" t="str">
        <f>IF(Table_Styles[[#This Row],[PT]]&lt;&gt;"",Table_Styles[[#This Row],[PT]],IF(Table_Styles[[#This Row],[PT Default]]&lt;&gt;"",Table_Styles[[#This Row],[PT Default]],""))</f>
        <v/>
      </c>
      <c r="AN9" s="34"/>
      <c r="AO9" s="34"/>
      <c r="AP9" s="15" t="str">
        <f>IF(Table_Styles[[#This Row],[PR]]&lt;&gt;"",Table_Styles[[#This Row],[PR]],IF(Table_Styles[[#This Row],[PR Default]]&lt;&gt;"",Table_Styles[[#This Row],[PR Default]],""))</f>
        <v/>
      </c>
      <c r="AQ9" s="34"/>
      <c r="AR9" s="34"/>
      <c r="AS9" s="15" t="str">
        <f>IF(Table_Styles[[#This Row],[PB]]&lt;&gt;"",Table_Styles[[#This Row],[PB]],IF(Table_Styles[[#This Row],[PB Default]]&lt;&gt;"",Table_Styles[[#This Row],[PB Default]],""))</f>
        <v/>
      </c>
      <c r="AT9" s="34"/>
      <c r="AU9" s="34"/>
      <c r="AV9" s="15" t="str">
        <f>IF(Table_Styles[[#This Row],[PL]]&lt;&gt;"",Table_Styles[[#This Row],[PL]],IF(Table_Styles[[#This Row],[PL Default]]&lt;&gt;"",Table_Styles[[#This Row],[PL Default]],""))</f>
        <v/>
      </c>
      <c r="AW9" s="34"/>
      <c r="AX9" s="34"/>
      <c r="AY9" s="15" t="str">
        <f>IF(Table_Styles[[#This Row],[BT]]&lt;&gt;"",Table_Styles[[#This Row],[BT]],IF(Table_Styles[[#This Row],[BT Default]]&lt;&gt;"",Table_Styles[[#This Row],[BT Default]],""))</f>
        <v/>
      </c>
      <c r="AZ9" s="34"/>
      <c r="BA9" s="34"/>
      <c r="BB9" s="15" t="str">
        <f>IF(Table_Styles[[#This Row],[BR]]&lt;&gt;"",Table_Styles[[#This Row],[BR]],IF(Table_Styles[[#This Row],[BR Default]]&lt;&gt;"",Table_Styles[[#This Row],[BR Default]],""))</f>
        <v/>
      </c>
      <c r="BC9" s="34"/>
      <c r="BD9" s="34"/>
      <c r="BE9" s="15" t="str">
        <f>IF(Table_Styles[[#This Row],[BB]]&lt;&gt;"",Table_Styles[[#This Row],[BB]],IF(Table_Styles[[#This Row],[BB Default]]&lt;&gt;"",Table_Styles[[#This Row],[BB Default]],""))</f>
        <v/>
      </c>
      <c r="BF9" s="34"/>
      <c r="BG9" s="34"/>
      <c r="BH9" s="15" t="str">
        <f>IF(Table_Styles[[#This Row],[BL]]&lt;&gt;"",Table_Styles[[#This Row],[BL]],IF(Table_Styles[[#This Row],[BL Default]]&lt;&gt;"",Table_Styles[[#This Row],[BL Default]],""))</f>
        <v/>
      </c>
      <c r="BI9" s="34"/>
      <c r="BJ9" s="34"/>
      <c r="BK9" s="15" t="str">
        <f>IF(Table_Styles[[#This Row],[Width]]&lt;&gt;"",Table_Styles[[#This Row],[Width]],IF(Table_Styles[[#This Row],[Width Default]]&lt;&gt;"",Table_Styles[[#This Row],[Width Default]],""))</f>
        <v/>
      </c>
      <c r="BL9" s="34"/>
      <c r="BM9" s="34"/>
      <c r="BN9" s="15" t="str">
        <f>IF(Table_Styles[[#This Row],[Height]]&lt;&gt;"",Table_Styles[[#This Row],[Height]],IF(Table_Styles[[#This Row],[Height Default]]&lt;&gt;"",Table_Styles[[#This Row],[Height Default]],""))</f>
        <v/>
      </c>
      <c r="BO9" s="15"/>
      <c r="BP9" s="15"/>
      <c r="BQ9" s="15" t="str">
        <f>IF(Table_Styles[[#This Row],[Top]]&lt;&gt;"",Table_Styles[[#This Row],[Top]],IF(Table_Styles[[#This Row],[Top Default]]&lt;&gt;"",Table_Styles[[#This Row],[Top Default]],""))</f>
        <v/>
      </c>
      <c r="BR9" s="15"/>
      <c r="BS9" s="15"/>
      <c r="BT9" s="15" t="str">
        <f>IF(Table_Styles[[#This Row],[Right]]&lt;&gt;"",Table_Styles[[#This Row],[Right]],IF(Table_Styles[[#This Row],[Right Default]]&lt;&gt;"",Table_Styles[[#This Row],[Right Default]],""))</f>
        <v/>
      </c>
      <c r="BU9" s="15"/>
      <c r="BV9" s="15"/>
      <c r="BW9" s="15" t="str">
        <f>IF(Table_Styles[[#This Row],[Bottom]]&lt;&gt;"",Table_Styles[[#This Row],[Bottom]],IF(Table_Styles[[#This Row],[Bottom Default]]&lt;&gt;"",Table_Styles[[#This Row],[Bottom Default]],""))</f>
        <v/>
      </c>
      <c r="BX9" s="15"/>
      <c r="BY9" s="15"/>
      <c r="BZ9" s="15" t="str">
        <f>IF(Table_Styles[[#This Row],[Left]]&lt;&gt;"",Table_Styles[[#This Row],[Left]],IF(Table_Styles[[#This Row],[Left Default]]&lt;&gt;"",Table_Styles[[#This Row],[Left Default]],""))</f>
        <v/>
      </c>
      <c r="CA9" s="34"/>
      <c r="CB9" s="17" t="str">
        <f>IF(AND(Table_Styles[[#This Row],[Selector]]&lt;&gt;"",Table_Styles[[#This Row],[Font Family Used]]&lt;&gt;"",Table_Styles[[#This Row],[Font Weight Used]]&lt;&gt;""),Table_Styles[[#This Row],[Font Family Used]]&amp;" "&amp;Table_Styles[[#This Row],[Font Weight Used]],"")</f>
        <v>Nunito 300</v>
      </c>
      <c r="CC9" s="17" t="str">
        <f ca="1">IF(AND(Table_Styles[[#This Row],[Selector]],COUNTIF(OFFSET(CC:CC,0,0,ROW()-1,1),"="&amp;Table_Styles[[#This Row],[Font]])=0),Table_Styles[[#This Row],[Font]],"")</f>
        <v/>
      </c>
      <c r="CD9" s="17" t="str">
        <f ca="1">IF(Table_Styles[[#This Row],[Unique Font]]&lt;&gt;"",
"{""fontFamily"":"""&amp;Table_Styles[[#This Row],[Font Family Used]]&amp;""",""fontWeight"":"&amp;Table_Styles[[#This Row],[Font Weight Used]]&amp;"}","")</f>
        <v/>
      </c>
      <c r="CE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v>
      </c>
      <c r="CF9" s="17" t="str">
        <f>IF(AND(Table_Styles[[#This Row],[Selector]]&lt;&gt;"", Table_Styles[[#This Row],[Config Properties]]&lt;&gt;""),
Table_Styles[[#This Row],[Selector]]&amp;" { "&amp;Table_Styles[[#This Row],[Config Properties]]&amp;" }","")</f>
        <v>aside#sidebar { font-family: 'Nunito';font-weight: 300 }</v>
      </c>
      <c r="CG9" s="17" t="str">
        <f xml:space="preserve">
SUBSTITUTE(SUBSTITUTE(SUBSTITUTE(SUBSTITUTE(SUBSTITUTE(SUBSTITUTE(SUBSTITUTE(SUBSTITUTE(Table_Styles[[#This Row],[Config]],
" {","{"),
"{ ","{"),
" }","}"),
"} ","}"),
" ,",","),
", ",","),
" :",":"),
": ",":")</f>
        <v>aside#sidebar{font-family:'Nunito';font-weight:300}</v>
      </c>
    </row>
    <row r="10" spans="2:85" ht="21" customHeight="1">
      <c r="B10" s="17" t="s">
        <v>610</v>
      </c>
      <c r="C10" s="17" t="s">
        <v>611</v>
      </c>
      <c r="D10" s="34"/>
      <c r="E10" s="34"/>
      <c r="F10" s="15" t="str">
        <f>IF(Table_Styles[[#This Row],[Font Family]]&lt;&gt;"",Table_Styles[[#This Row],[Font Family]],IF(Table_Styles[[#This Row],[Font Family Default]]&lt;&gt;"",Table_Styles[[#This Row],[Font Family Default]],""))</f>
        <v/>
      </c>
      <c r="G10" s="34"/>
      <c r="H10" s="34"/>
      <c r="I10" s="15" t="str">
        <f>IF(Table_Styles[[#This Row],[Font Size]]&lt;&gt;"",Table_Styles[[#This Row],[Font Size]],IF(Table_Styles[[#This Row],[Font Size Default]]&lt;&gt;"",Table_Styles[[#This Row],[Font Size Default]],""))</f>
        <v/>
      </c>
      <c r="J10" s="34"/>
      <c r="K10" s="34"/>
      <c r="L10" s="15" t="str">
        <f>IF(Table_Styles[[#This Row],[Font Weight]]&lt;&gt;"",Table_Styles[[#This Row],[Font Weight]],IF(Table_Styles[[#This Row],[Font Weight Default]]&lt;&gt;"",Table_Styles[[#This Row],[Font Weight Default]],""))</f>
        <v/>
      </c>
      <c r="M10" s="34"/>
      <c r="N10" s="34"/>
      <c r="O10" s="15" t="str">
        <f>IF(Table_Styles[[#This Row],[Colour]]&lt;&gt;"",Table_Styles[[#This Row],[Colour]],IF(Table_Styles[[#This Row],[Colour Default]]&lt;&gt;"",Table_Styles[[#This Row],[Colour Default]],""))</f>
        <v/>
      </c>
      <c r="P10" s="34"/>
      <c r="Q10" s="34"/>
      <c r="R10" s="15" t="str">
        <f>IF(Table_Styles[[#This Row],[Background]]&lt;&gt;"",Table_Styles[[#This Row],[Background]],IF(Table_Styles[[#This Row],[Background Default]]&lt;&gt;"",Table_Styles[[#This Row],[Background Default]],""))</f>
        <v/>
      </c>
      <c r="S10" s="34"/>
      <c r="T10" s="34"/>
      <c r="U10" s="15" t="str">
        <f>IF(Table_Styles[[#This Row],[Border]]&lt;&gt;"",Table_Styles[[#This Row],[Border]],IF(Table_Styles[[#This Row],[Border Default]]&lt;&gt;"",Table_Styles[[#This Row],[Border Default]],""))</f>
        <v/>
      </c>
      <c r="V10" s="34"/>
      <c r="W10" s="34"/>
      <c r="X10" s="15" t="str">
        <f>IF(Table_Styles[[#This Row],[Border Radius]]&lt;&gt;"",Table_Styles[[#This Row],[Border Radius]],IF(Table_Styles[[#This Row],[Border Radius Default]]&lt;&gt;"",Table_Styles[[#This Row],[Border Radius Default]],""))</f>
        <v/>
      </c>
      <c r="Y10" s="34"/>
      <c r="Z10" s="34"/>
      <c r="AA10" s="15" t="str">
        <f>IF(Table_Styles[[#This Row],[MT]]&lt;&gt;"",Table_Styles[[#This Row],[MT]],IF(Table_Styles[[#This Row],[MT Default]]&lt;&gt;"",Table_Styles[[#This Row],[MT Default]],""))</f>
        <v/>
      </c>
      <c r="AB10" s="34"/>
      <c r="AC10" s="34"/>
      <c r="AD10" s="15" t="str">
        <f>IF(Table_Styles[[#This Row],[MR]]&lt;&gt;"",Table_Styles[[#This Row],[MR]],IF(Table_Styles[[#This Row],[MR Default]]&lt;&gt;"",Table_Styles[[#This Row],[MR Default]],""))</f>
        <v/>
      </c>
      <c r="AE10" s="34"/>
      <c r="AF10" s="34"/>
      <c r="AG10" s="15" t="str">
        <f>IF(Table_Styles[[#This Row],[MB]]&lt;&gt;"",Table_Styles[[#This Row],[MB]],IF(Table_Styles[[#This Row],[MB Default]]&lt;&gt;"",Table_Styles[[#This Row],[MB Default]],""))</f>
        <v/>
      </c>
      <c r="AH10" s="34"/>
      <c r="AI10" s="34"/>
      <c r="AJ10" s="15" t="str">
        <f>IF(Table_Styles[[#This Row],[ML]]&lt;&gt;"",Table_Styles[[#This Row],[ML]],IF(Table_Styles[[#This Row],[ML Default]]&lt;&gt;"",Table_Styles[[#This Row],[ML Default]],""))</f>
        <v/>
      </c>
      <c r="AK10" s="34"/>
      <c r="AL10" s="34"/>
      <c r="AM10" s="15" t="str">
        <f>IF(Table_Styles[[#This Row],[PT]]&lt;&gt;"",Table_Styles[[#This Row],[PT]],IF(Table_Styles[[#This Row],[PT Default]]&lt;&gt;"",Table_Styles[[#This Row],[PT Default]],""))</f>
        <v/>
      </c>
      <c r="AN10" s="34"/>
      <c r="AO10" s="34"/>
      <c r="AP10" s="15" t="str">
        <f>IF(Table_Styles[[#This Row],[PR]]&lt;&gt;"",Table_Styles[[#This Row],[PR]],IF(Table_Styles[[#This Row],[PR Default]]&lt;&gt;"",Table_Styles[[#This Row],[PR Default]],""))</f>
        <v/>
      </c>
      <c r="AQ10" s="34"/>
      <c r="AR10" s="34"/>
      <c r="AS10" s="15" t="str">
        <f>IF(Table_Styles[[#This Row],[PB]]&lt;&gt;"",Table_Styles[[#This Row],[PB]],IF(Table_Styles[[#This Row],[PB Default]]&lt;&gt;"",Table_Styles[[#This Row],[PB Default]],""))</f>
        <v/>
      </c>
      <c r="AT10" s="34"/>
      <c r="AU10" s="34"/>
      <c r="AV10" s="15" t="str">
        <f>IF(Table_Styles[[#This Row],[PL]]&lt;&gt;"",Table_Styles[[#This Row],[PL]],IF(Table_Styles[[#This Row],[PL Default]]&lt;&gt;"",Table_Styles[[#This Row],[PL Default]],""))</f>
        <v/>
      </c>
      <c r="AW10" s="34"/>
      <c r="AX10" s="34"/>
      <c r="AY10" s="15" t="str">
        <f>IF(Table_Styles[[#This Row],[BT]]&lt;&gt;"",Table_Styles[[#This Row],[BT]],IF(Table_Styles[[#This Row],[BT Default]]&lt;&gt;"",Table_Styles[[#This Row],[BT Default]],""))</f>
        <v/>
      </c>
      <c r="AZ10" s="34"/>
      <c r="BA10" s="34"/>
      <c r="BB10" s="15" t="str">
        <f>IF(Table_Styles[[#This Row],[BR]]&lt;&gt;"",Table_Styles[[#This Row],[BR]],IF(Table_Styles[[#This Row],[BR Default]]&lt;&gt;"",Table_Styles[[#This Row],[BR Default]],""))</f>
        <v/>
      </c>
      <c r="BC10" s="34"/>
      <c r="BD10" s="34"/>
      <c r="BE10" s="15" t="str">
        <f>IF(Table_Styles[[#This Row],[BB]]&lt;&gt;"",Table_Styles[[#This Row],[BB]],IF(Table_Styles[[#This Row],[BB Default]]&lt;&gt;"",Table_Styles[[#This Row],[BB Default]],""))</f>
        <v/>
      </c>
      <c r="BF10" s="34"/>
      <c r="BG10" s="34"/>
      <c r="BH10" s="15" t="str">
        <f>IF(Table_Styles[[#This Row],[BL]]&lt;&gt;"",Table_Styles[[#This Row],[BL]],IF(Table_Styles[[#This Row],[BL Default]]&lt;&gt;"",Table_Styles[[#This Row],[BL Default]],""))</f>
        <v/>
      </c>
      <c r="BI10" s="34"/>
      <c r="BJ10" s="34"/>
      <c r="BK10" s="15" t="str">
        <f>IF(Table_Styles[[#This Row],[Width]]&lt;&gt;"",Table_Styles[[#This Row],[Width]],IF(Table_Styles[[#This Row],[Width Default]]&lt;&gt;"",Table_Styles[[#This Row],[Width Default]],""))</f>
        <v/>
      </c>
      <c r="BL10" s="34"/>
      <c r="BM10" s="34"/>
      <c r="BN10" s="15" t="str">
        <f>IF(Table_Styles[[#This Row],[Height]]&lt;&gt;"",Table_Styles[[#This Row],[Height]],IF(Table_Styles[[#This Row],[Height Default]]&lt;&gt;"",Table_Styles[[#This Row],[Height Default]],""))</f>
        <v/>
      </c>
      <c r="BO10" s="15"/>
      <c r="BP10" s="15"/>
      <c r="BQ10" s="15" t="str">
        <f>IF(Table_Styles[[#This Row],[Top]]&lt;&gt;"",Table_Styles[[#This Row],[Top]],IF(Table_Styles[[#This Row],[Top Default]]&lt;&gt;"",Table_Styles[[#This Row],[Top Default]],""))</f>
        <v/>
      </c>
      <c r="BR10" s="15"/>
      <c r="BS10" s="15"/>
      <c r="BT10" s="15" t="str">
        <f>IF(Table_Styles[[#This Row],[Right]]&lt;&gt;"",Table_Styles[[#This Row],[Right]],IF(Table_Styles[[#This Row],[Right Default]]&lt;&gt;"",Table_Styles[[#This Row],[Right Default]],""))</f>
        <v/>
      </c>
      <c r="BU10" s="15"/>
      <c r="BV10" s="15"/>
      <c r="BW10" s="15" t="str">
        <f>IF(Table_Styles[[#This Row],[Bottom]]&lt;&gt;"",Table_Styles[[#This Row],[Bottom]],IF(Table_Styles[[#This Row],[Bottom Default]]&lt;&gt;"",Table_Styles[[#This Row],[Bottom Default]],""))</f>
        <v/>
      </c>
      <c r="BX10" s="15"/>
      <c r="BY10" s="15"/>
      <c r="BZ10" s="15" t="str">
        <f>IF(Table_Styles[[#This Row],[Left]]&lt;&gt;"",Table_Styles[[#This Row],[Left]],IF(Table_Styles[[#This Row],[Left Default]]&lt;&gt;"",Table_Styles[[#This Row],[Left Default]],""))</f>
        <v/>
      </c>
      <c r="CA10" s="34"/>
      <c r="CB10" s="17" t="str">
        <f>IF(AND(Table_Styles[[#This Row],[Selector]]&lt;&gt;"",Table_Styles[[#This Row],[Font Family Used]]&lt;&gt;"",Table_Styles[[#This Row],[Font Weight Used]]&lt;&gt;""),Table_Styles[[#This Row],[Font Family Used]]&amp;" "&amp;Table_Styles[[#This Row],[Font Weight Used]],"")</f>
        <v/>
      </c>
      <c r="CC10" s="17" t="str">
        <f ca="1">IF(AND(Table_Styles[[#This Row],[Selector]],COUNTIF(OFFSET(CC:CC,0,0,ROW()-1,1),"="&amp;Table_Styles[[#This Row],[Font]])=0),Table_Styles[[#This Row],[Font]],"")</f>
        <v/>
      </c>
      <c r="CD10" s="17" t="str">
        <f ca="1">IF(Table_Styles[[#This Row],[Unique Font]]&lt;&gt;"",
"{""fontFamily"":"""&amp;Table_Styles[[#This Row],[Font Family Used]]&amp;""",""fontWeight"":"&amp;Table_Styles[[#This Row],[Font Weight Used]]&amp;"}","")</f>
        <v/>
      </c>
      <c r="CE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7" t="str">
        <f>IF(AND(Table_Styles[[#This Row],[Selector]]&lt;&gt;"", Table_Styles[[#This Row],[Config Properties]]&lt;&gt;""),
Table_Styles[[#This Row],[Selector]]&amp;" { "&amp;Table_Styles[[#This Row],[Config Properties]]&amp;" }","")</f>
        <v/>
      </c>
      <c r="CG10" s="17" t="str">
        <f xml:space="preserve">
SUBSTITUTE(SUBSTITUTE(SUBSTITUTE(SUBSTITUTE(SUBSTITUTE(SUBSTITUTE(SUBSTITUTE(SUBSTITUTE(Table_Styles[[#This Row],[Config]],
" {","{"),
"{ ","{"),
" }","}"),
"} ","}"),
" ,",","),
", ",","),
" :",":"),
": ",":")</f>
        <v/>
      </c>
    </row>
    <row r="11" spans="2:85" ht="21" customHeight="1">
      <c r="B11" s="17" t="s">
        <v>612</v>
      </c>
      <c r="C11" s="37" t="s">
        <v>613</v>
      </c>
      <c r="D11" s="34"/>
      <c r="E11" s="34"/>
      <c r="F11" s="15" t="str">
        <f>IF(Table_Styles[[#This Row],[Font Family]]&lt;&gt;"",Table_Styles[[#This Row],[Font Family]],IF(Table_Styles[[#This Row],[Font Family Default]]&lt;&gt;"",Table_Styles[[#This Row],[Font Family Default]],""))</f>
        <v/>
      </c>
      <c r="G11" s="34"/>
      <c r="H11" s="34"/>
      <c r="I11" s="15" t="str">
        <f>IF(Table_Styles[[#This Row],[Font Size]]&lt;&gt;"",Table_Styles[[#This Row],[Font Size]],IF(Table_Styles[[#This Row],[Font Size Default]]&lt;&gt;"",Table_Styles[[#This Row],[Font Size Default]],""))</f>
        <v/>
      </c>
      <c r="J11" s="34"/>
      <c r="K11" s="34"/>
      <c r="L11" s="15" t="str">
        <f>IF(Table_Styles[[#This Row],[Font Weight]]&lt;&gt;"",Table_Styles[[#This Row],[Font Weight]],IF(Table_Styles[[#This Row],[Font Weight Default]]&lt;&gt;"",Table_Styles[[#This Row],[Font Weight Default]],""))</f>
        <v/>
      </c>
      <c r="M11" s="34"/>
      <c r="N11" s="34"/>
      <c r="O11" s="15" t="str">
        <f>IF(Table_Styles[[#This Row],[Colour]]&lt;&gt;"",Table_Styles[[#This Row],[Colour]],IF(Table_Styles[[#This Row],[Colour Default]]&lt;&gt;"",Table_Styles[[#This Row],[Colour Default]],""))</f>
        <v/>
      </c>
      <c r="P11" s="34"/>
      <c r="Q11" s="34" t="s">
        <v>614</v>
      </c>
      <c r="R11" s="15" t="str">
        <f>IF(Table_Styles[[#This Row],[Background]]&lt;&gt;"",Table_Styles[[#This Row],[Background]],IF(Table_Styles[[#This Row],[Background Default]]&lt;&gt;"",Table_Styles[[#This Row],[Background Default]],""))</f>
        <v>#ffffff</v>
      </c>
      <c r="S11" s="34"/>
      <c r="T11" s="34"/>
      <c r="U11" s="15" t="str">
        <f>IF(Table_Styles[[#This Row],[Border]]&lt;&gt;"",Table_Styles[[#This Row],[Border]],IF(Table_Styles[[#This Row],[Border Default]]&lt;&gt;"",Table_Styles[[#This Row],[Border Default]],""))</f>
        <v/>
      </c>
      <c r="V11" s="34"/>
      <c r="W11" s="34"/>
      <c r="X11" s="15" t="str">
        <f>IF(Table_Styles[[#This Row],[Border Radius]]&lt;&gt;"",Table_Styles[[#This Row],[Border Radius]],IF(Table_Styles[[#This Row],[Border Radius Default]]&lt;&gt;"",Table_Styles[[#This Row],[Border Radius Default]],""))</f>
        <v/>
      </c>
      <c r="Y11" s="34"/>
      <c r="Z11" s="34"/>
      <c r="AA11" s="15" t="str">
        <f>IF(Table_Styles[[#This Row],[MT]]&lt;&gt;"",Table_Styles[[#This Row],[MT]],IF(Table_Styles[[#This Row],[MT Default]]&lt;&gt;"",Table_Styles[[#This Row],[MT Default]],""))</f>
        <v/>
      </c>
      <c r="AB11" s="34"/>
      <c r="AC11" s="34"/>
      <c r="AD11" s="15" t="str">
        <f>IF(Table_Styles[[#This Row],[MR]]&lt;&gt;"",Table_Styles[[#This Row],[MR]],IF(Table_Styles[[#This Row],[MR Default]]&lt;&gt;"",Table_Styles[[#This Row],[MR Default]],""))</f>
        <v/>
      </c>
      <c r="AE11" s="34"/>
      <c r="AF11" s="34" t="s">
        <v>600</v>
      </c>
      <c r="AG11" s="15" t="str">
        <f>IF(Table_Styles[[#This Row],[MB]]&lt;&gt;"",Table_Styles[[#This Row],[MB]],IF(Table_Styles[[#This Row],[MB Default]]&lt;&gt;"",Table_Styles[[#This Row],[MB Default]],""))</f>
        <v>30px</v>
      </c>
      <c r="AH11" s="34"/>
      <c r="AI11" s="34"/>
      <c r="AJ11" s="15" t="str">
        <f>IF(Table_Styles[[#This Row],[ML]]&lt;&gt;"",Table_Styles[[#This Row],[ML]],IF(Table_Styles[[#This Row],[ML Default]]&lt;&gt;"",Table_Styles[[#This Row],[ML Default]],""))</f>
        <v/>
      </c>
      <c r="AK11" s="36" t="s">
        <v>119</v>
      </c>
      <c r="AL11" s="36" t="s">
        <v>615</v>
      </c>
      <c r="AM11" s="15" t="str">
        <f>IF(Table_Styles[[#This Row],[PT]]&lt;&gt;"",Table_Styles[[#This Row],[PT]],IF(Table_Styles[[#This Row],[PT Default]]&lt;&gt;"",Table_Styles[[#This Row],[PT Default]],""))</f>
        <v>0</v>
      </c>
      <c r="AN11" s="86" t="s">
        <v>119</v>
      </c>
      <c r="AO11" s="36" t="s">
        <v>600</v>
      </c>
      <c r="AP11" s="15" t="str">
        <f>IF(Table_Styles[[#This Row],[PR]]&lt;&gt;"",Table_Styles[[#This Row],[PR]],IF(Table_Styles[[#This Row],[PR Default]]&lt;&gt;"",Table_Styles[[#This Row],[PR Default]],""))</f>
        <v>0</v>
      </c>
      <c r="AQ11" s="36" t="s">
        <v>119</v>
      </c>
      <c r="AR11" s="36" t="s">
        <v>616</v>
      </c>
      <c r="AS11" s="15" t="str">
        <f>IF(Table_Styles[[#This Row],[PB]]&lt;&gt;"",Table_Styles[[#This Row],[PB]],IF(Table_Styles[[#This Row],[PB Default]]&lt;&gt;"",Table_Styles[[#This Row],[PB Default]],""))</f>
        <v>0</v>
      </c>
      <c r="AT11" s="86" t="s">
        <v>119</v>
      </c>
      <c r="AU11" s="36" t="s">
        <v>600</v>
      </c>
      <c r="AV11" s="15" t="str">
        <f>IF(Table_Styles[[#This Row],[PL]]&lt;&gt;"",Table_Styles[[#This Row],[PL]],IF(Table_Styles[[#This Row],[PL Default]]&lt;&gt;"",Table_Styles[[#This Row],[PL Default]],""))</f>
        <v>0</v>
      </c>
      <c r="AW11" s="34"/>
      <c r="AX11" s="34"/>
      <c r="AY11" s="15" t="str">
        <f>IF(Table_Styles[[#This Row],[BT]]&lt;&gt;"",Table_Styles[[#This Row],[BT]],IF(Table_Styles[[#This Row],[BT Default]]&lt;&gt;"",Table_Styles[[#This Row],[BT Default]],""))</f>
        <v/>
      </c>
      <c r="AZ11" s="34"/>
      <c r="BA11" s="34"/>
      <c r="BB11" s="15" t="str">
        <f>IF(Table_Styles[[#This Row],[BR]]&lt;&gt;"",Table_Styles[[#This Row],[BR]],IF(Table_Styles[[#This Row],[BR Default]]&lt;&gt;"",Table_Styles[[#This Row],[BR Default]],""))</f>
        <v/>
      </c>
      <c r="BC11" s="34"/>
      <c r="BD11" s="34"/>
      <c r="BE11" s="15" t="str">
        <f>IF(Table_Styles[[#This Row],[BB]]&lt;&gt;"",Table_Styles[[#This Row],[BB]],IF(Table_Styles[[#This Row],[BB Default]]&lt;&gt;"",Table_Styles[[#This Row],[BB Default]],""))</f>
        <v/>
      </c>
      <c r="BF11" s="34"/>
      <c r="BG11" s="34"/>
      <c r="BH11" s="15" t="str">
        <f>IF(Table_Styles[[#This Row],[BL]]&lt;&gt;"",Table_Styles[[#This Row],[BL]],IF(Table_Styles[[#This Row],[BL Default]]&lt;&gt;"",Table_Styles[[#This Row],[BL Default]],""))</f>
        <v/>
      </c>
      <c r="BI11" s="34"/>
      <c r="BJ11" s="34"/>
      <c r="BK11" s="15" t="str">
        <f>IF(Table_Styles[[#This Row],[Width]]&lt;&gt;"",Table_Styles[[#This Row],[Width]],IF(Table_Styles[[#This Row],[Width Default]]&lt;&gt;"",Table_Styles[[#This Row],[Width Default]],""))</f>
        <v/>
      </c>
      <c r="BL11" s="34"/>
      <c r="BM11" s="34"/>
      <c r="BN11" s="15" t="str">
        <f>IF(Table_Styles[[#This Row],[Height]]&lt;&gt;"",Table_Styles[[#This Row],[Height]],IF(Table_Styles[[#This Row],[Height Default]]&lt;&gt;"",Table_Styles[[#This Row],[Height Default]],""))</f>
        <v/>
      </c>
      <c r="BO11" s="15"/>
      <c r="BP11" s="15"/>
      <c r="BQ11" s="15" t="str">
        <f>IF(Table_Styles[[#This Row],[Top]]&lt;&gt;"",Table_Styles[[#This Row],[Top]],IF(Table_Styles[[#This Row],[Top Default]]&lt;&gt;"",Table_Styles[[#This Row],[Top Default]],""))</f>
        <v/>
      </c>
      <c r="BR11" s="15"/>
      <c r="BS11" s="15"/>
      <c r="BT11" s="15" t="str">
        <f>IF(Table_Styles[[#This Row],[Right]]&lt;&gt;"",Table_Styles[[#This Row],[Right]],IF(Table_Styles[[#This Row],[Right Default]]&lt;&gt;"",Table_Styles[[#This Row],[Right Default]],""))</f>
        <v/>
      </c>
      <c r="BU11" s="15"/>
      <c r="BV11" s="15"/>
      <c r="BW11" s="15" t="str">
        <f>IF(Table_Styles[[#This Row],[Bottom]]&lt;&gt;"",Table_Styles[[#This Row],[Bottom]],IF(Table_Styles[[#This Row],[Bottom Default]]&lt;&gt;"",Table_Styles[[#This Row],[Bottom Default]],""))</f>
        <v/>
      </c>
      <c r="BX11" s="15"/>
      <c r="BY11" s="15"/>
      <c r="BZ11" s="15" t="str">
        <f>IF(Table_Styles[[#This Row],[Left]]&lt;&gt;"",Table_Styles[[#This Row],[Left]],IF(Table_Styles[[#This Row],[Left Default]]&lt;&gt;"",Table_Styles[[#This Row],[Left Default]],""))</f>
        <v/>
      </c>
      <c r="CA11" s="34"/>
      <c r="CB11" s="17" t="str">
        <f>IF(AND(Table_Styles[[#This Row],[Selector]]&lt;&gt;"",Table_Styles[[#This Row],[Font Family Used]]&lt;&gt;"",Table_Styles[[#This Row],[Font Weight Used]]&lt;&gt;""),Table_Styles[[#This Row],[Font Family Used]]&amp;" "&amp;Table_Styles[[#This Row],[Font Weight Used]],"")</f>
        <v/>
      </c>
      <c r="CC11" s="17" t="str">
        <f ca="1">IF(AND(Table_Styles[[#This Row],[Selector]],COUNTIF(OFFSET(CC:CC,0,0,ROW()-1,1),"="&amp;Table_Styles[[#This Row],[Font]])=0),Table_Styles[[#This Row],[Font]],"")</f>
        <v/>
      </c>
      <c r="CD11" s="17" t="str">
        <f ca="1">IF(Table_Styles[[#This Row],[Unique Font]]&lt;&gt;"",
"{""fontFamily"":"""&amp;Table_Styles[[#This Row],[Font Family Used]]&amp;""",""fontWeight"":"&amp;Table_Styles[[#This Row],[Font Weight Used]]&amp;"}","")</f>
        <v/>
      </c>
      <c r="CE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#ffffff;margin-bottom: 30px;padding-top: 0;padding-right: 0;padding-bottom: 0;padding-left: 0</v>
      </c>
      <c r="CF11" s="17" t="str">
        <f>IF(AND(Table_Styles[[#This Row],[Selector]]&lt;&gt;"", Table_Styles[[#This Row],[Config Properties]]&lt;&gt;""),
Table_Styles[[#This Row],[Selector]]&amp;" { "&amp;Table_Styles[[#This Row],[Config Properties]]&amp;" }","")</f>
        <v>article { background: #ffffff;margin-bottom: 30px;padding-top: 0;padding-right: 0;padding-bottom: 0;padding-left: 0 }</v>
      </c>
      <c r="CG11" s="17" t="str">
        <f xml:space="preserve">
SUBSTITUTE(SUBSTITUTE(SUBSTITUTE(SUBSTITUTE(SUBSTITUTE(SUBSTITUTE(SUBSTITUTE(SUBSTITUTE(Table_Styles[[#This Row],[Config]],
" {","{"),
"{ ","{"),
" }","}"),
"} ","}"),
" ,",","),
", ",","),
" :",":"),
": ",":")</f>
        <v>article{background:#ffffff;margin-bottom:30px;padding-top:0;padding-right:0;padding-bottom:0;padding-left:0}</v>
      </c>
    </row>
    <row r="12" spans="2:85" ht="21" customHeight="1">
      <c r="B12" s="17" t="s">
        <v>617</v>
      </c>
      <c r="C12" s="37" t="s">
        <v>618</v>
      </c>
      <c r="D12" s="34"/>
      <c r="E12" s="34"/>
      <c r="F12" s="15" t="str">
        <f>IF(Table_Styles[[#This Row],[Font Family]]&lt;&gt;"",Table_Styles[[#This Row],[Font Family]],IF(Table_Styles[[#This Row],[Font Family Default]]&lt;&gt;"",Table_Styles[[#This Row],[Font Family Default]],""))</f>
        <v/>
      </c>
      <c r="G12" s="34"/>
      <c r="H12" s="34"/>
      <c r="I12" s="15" t="str">
        <f>IF(Table_Styles[[#This Row],[Font Size]]&lt;&gt;"",Table_Styles[[#This Row],[Font Size]],IF(Table_Styles[[#This Row],[Font Size Default]]&lt;&gt;"",Table_Styles[[#This Row],[Font Size Default]],""))</f>
        <v/>
      </c>
      <c r="J12" s="34"/>
      <c r="K12" s="34"/>
      <c r="L12" s="15" t="str">
        <f>IF(Table_Styles[[#This Row],[Font Weight]]&lt;&gt;"",Table_Styles[[#This Row],[Font Weight]],IF(Table_Styles[[#This Row],[Font Weight Default]]&lt;&gt;"",Table_Styles[[#This Row],[Font Weight Default]],""))</f>
        <v/>
      </c>
      <c r="M12" s="34"/>
      <c r="N12" s="34"/>
      <c r="O12" s="15" t="str">
        <f>IF(Table_Styles[[#This Row],[Colour]]&lt;&gt;"",Table_Styles[[#This Row],[Colour]],IF(Table_Styles[[#This Row],[Colour Default]]&lt;&gt;"",Table_Styles[[#This Row],[Colour Default]],""))</f>
        <v/>
      </c>
      <c r="P12" s="34"/>
      <c r="Q12" s="34"/>
      <c r="R12" s="15" t="str">
        <f>IF(Table_Styles[[#This Row],[Background]]&lt;&gt;"",Table_Styles[[#This Row],[Background]],IF(Table_Styles[[#This Row],[Background Default]]&lt;&gt;"",Table_Styles[[#This Row],[Background Default]],""))</f>
        <v/>
      </c>
      <c r="S12" s="34"/>
      <c r="T12" s="34"/>
      <c r="U12" s="15" t="str">
        <f>IF(Table_Styles[[#This Row],[Border]]&lt;&gt;"",Table_Styles[[#This Row],[Border]],IF(Table_Styles[[#This Row],[Border Default]]&lt;&gt;"",Table_Styles[[#This Row],[Border Default]],""))</f>
        <v/>
      </c>
      <c r="V12" s="34"/>
      <c r="W12" s="34"/>
      <c r="X12" s="15" t="str">
        <f>IF(Table_Styles[[#This Row],[Border Radius]]&lt;&gt;"",Table_Styles[[#This Row],[Border Radius]],IF(Table_Styles[[#This Row],[Border Radius Default]]&lt;&gt;"",Table_Styles[[#This Row],[Border Radius Default]],""))</f>
        <v/>
      </c>
      <c r="Y12" s="34"/>
      <c r="Z12" s="34"/>
      <c r="AA12" s="15" t="str">
        <f>IF(Table_Styles[[#This Row],[MT]]&lt;&gt;"",Table_Styles[[#This Row],[MT]],IF(Table_Styles[[#This Row],[MT Default]]&lt;&gt;"",Table_Styles[[#This Row],[MT Default]],""))</f>
        <v/>
      </c>
      <c r="AB12" s="34"/>
      <c r="AC12" s="34"/>
      <c r="AD12" s="15" t="str">
        <f>IF(Table_Styles[[#This Row],[MR]]&lt;&gt;"",Table_Styles[[#This Row],[MR]],IF(Table_Styles[[#This Row],[MR Default]]&lt;&gt;"",Table_Styles[[#This Row],[MR Default]],""))</f>
        <v/>
      </c>
      <c r="AE12" s="34"/>
      <c r="AF12" s="34"/>
      <c r="AG12" s="15" t="str">
        <f>IF(Table_Styles[[#This Row],[MB]]&lt;&gt;"",Table_Styles[[#This Row],[MB]],IF(Table_Styles[[#This Row],[MB Default]]&lt;&gt;"",Table_Styles[[#This Row],[MB Default]],""))</f>
        <v/>
      </c>
      <c r="AH12" s="34"/>
      <c r="AI12" s="34"/>
      <c r="AJ12" s="15" t="str">
        <f>IF(Table_Styles[[#This Row],[ML]]&lt;&gt;"",Table_Styles[[#This Row],[ML]],IF(Table_Styles[[#This Row],[ML Default]]&lt;&gt;"",Table_Styles[[#This Row],[ML Default]],""))</f>
        <v/>
      </c>
      <c r="AK12" s="34"/>
      <c r="AL12" s="34"/>
      <c r="AM12" s="15" t="str">
        <f>IF(Table_Styles[[#This Row],[PT]]&lt;&gt;"",Table_Styles[[#This Row],[PT]],IF(Table_Styles[[#This Row],[PT Default]]&lt;&gt;"",Table_Styles[[#This Row],[PT Default]],""))</f>
        <v/>
      </c>
      <c r="AN12" s="34"/>
      <c r="AO12" s="34"/>
      <c r="AP12" s="15" t="str">
        <f>IF(Table_Styles[[#This Row],[PR]]&lt;&gt;"",Table_Styles[[#This Row],[PR]],IF(Table_Styles[[#This Row],[PR Default]]&lt;&gt;"",Table_Styles[[#This Row],[PR Default]],""))</f>
        <v/>
      </c>
      <c r="AQ12" s="34"/>
      <c r="AR12" s="34"/>
      <c r="AS12" s="15" t="str">
        <f>IF(Table_Styles[[#This Row],[PB]]&lt;&gt;"",Table_Styles[[#This Row],[PB]],IF(Table_Styles[[#This Row],[PB Default]]&lt;&gt;"",Table_Styles[[#This Row],[PB Default]],""))</f>
        <v/>
      </c>
      <c r="AT12" s="34"/>
      <c r="AU12" s="34"/>
      <c r="AV12" s="15" t="str">
        <f>IF(Table_Styles[[#This Row],[PL]]&lt;&gt;"",Table_Styles[[#This Row],[PL]],IF(Table_Styles[[#This Row],[PL Default]]&lt;&gt;"",Table_Styles[[#This Row],[PL Default]],""))</f>
        <v/>
      </c>
      <c r="AW12" s="34"/>
      <c r="AX12" s="34"/>
      <c r="AY12" s="15" t="str">
        <f>IF(Table_Styles[[#This Row],[BT]]&lt;&gt;"",Table_Styles[[#This Row],[BT]],IF(Table_Styles[[#This Row],[BT Default]]&lt;&gt;"",Table_Styles[[#This Row],[BT Default]],""))</f>
        <v/>
      </c>
      <c r="AZ12" s="34"/>
      <c r="BA12" s="34"/>
      <c r="BB12" s="15" t="str">
        <f>IF(Table_Styles[[#This Row],[BR]]&lt;&gt;"",Table_Styles[[#This Row],[BR]],IF(Table_Styles[[#This Row],[BR Default]]&lt;&gt;"",Table_Styles[[#This Row],[BR Default]],""))</f>
        <v/>
      </c>
      <c r="BC12" s="34"/>
      <c r="BD12" s="34"/>
      <c r="BE12" s="15" t="str">
        <f>IF(Table_Styles[[#This Row],[BB]]&lt;&gt;"",Table_Styles[[#This Row],[BB]],IF(Table_Styles[[#This Row],[BB Default]]&lt;&gt;"",Table_Styles[[#This Row],[BB Default]],""))</f>
        <v/>
      </c>
      <c r="BF12" s="34"/>
      <c r="BG12" s="34"/>
      <c r="BH12" s="15" t="str">
        <f>IF(Table_Styles[[#This Row],[BL]]&lt;&gt;"",Table_Styles[[#This Row],[BL]],IF(Table_Styles[[#This Row],[BL Default]]&lt;&gt;"",Table_Styles[[#This Row],[BL Default]],""))</f>
        <v/>
      </c>
      <c r="BI12" s="34"/>
      <c r="BJ12" s="34"/>
      <c r="BK12" s="15" t="str">
        <f>IF(Table_Styles[[#This Row],[Width]]&lt;&gt;"",Table_Styles[[#This Row],[Width]],IF(Table_Styles[[#This Row],[Width Default]]&lt;&gt;"",Table_Styles[[#This Row],[Width Default]],""))</f>
        <v/>
      </c>
      <c r="BL12" s="34"/>
      <c r="BM12" s="34"/>
      <c r="BN12" s="15" t="str">
        <f>IF(Table_Styles[[#This Row],[Height]]&lt;&gt;"",Table_Styles[[#This Row],[Height]],IF(Table_Styles[[#This Row],[Height Default]]&lt;&gt;"",Table_Styles[[#This Row],[Height Default]],""))</f>
        <v/>
      </c>
      <c r="BO12" s="15"/>
      <c r="BP12" s="15"/>
      <c r="BQ12" s="15" t="str">
        <f>IF(Table_Styles[[#This Row],[Top]]&lt;&gt;"",Table_Styles[[#This Row],[Top]],IF(Table_Styles[[#This Row],[Top Default]]&lt;&gt;"",Table_Styles[[#This Row],[Top Default]],""))</f>
        <v/>
      </c>
      <c r="BR12" s="15"/>
      <c r="BS12" s="15"/>
      <c r="BT12" s="15" t="str">
        <f>IF(Table_Styles[[#This Row],[Right]]&lt;&gt;"",Table_Styles[[#This Row],[Right]],IF(Table_Styles[[#This Row],[Right Default]]&lt;&gt;"",Table_Styles[[#This Row],[Right Default]],""))</f>
        <v/>
      </c>
      <c r="BU12" s="15"/>
      <c r="BV12" s="15"/>
      <c r="BW12" s="15" t="str">
        <f>IF(Table_Styles[[#This Row],[Bottom]]&lt;&gt;"",Table_Styles[[#This Row],[Bottom]],IF(Table_Styles[[#This Row],[Bottom Default]]&lt;&gt;"",Table_Styles[[#This Row],[Bottom Default]],""))</f>
        <v/>
      </c>
      <c r="BX12" s="15"/>
      <c r="BY12" s="15"/>
      <c r="BZ12" s="15" t="str">
        <f>IF(Table_Styles[[#This Row],[Left]]&lt;&gt;"",Table_Styles[[#This Row],[Left]],IF(Table_Styles[[#This Row],[Left Default]]&lt;&gt;"",Table_Styles[[#This Row],[Left Default]],""))</f>
        <v/>
      </c>
      <c r="CA12" s="34"/>
      <c r="CB12" s="17" t="str">
        <f>IF(AND(Table_Styles[[#This Row],[Selector]]&lt;&gt;"",Table_Styles[[#This Row],[Font Family Used]]&lt;&gt;"",Table_Styles[[#This Row],[Font Weight Used]]&lt;&gt;""),Table_Styles[[#This Row],[Font Family Used]]&amp;" "&amp;Table_Styles[[#This Row],[Font Weight Used]],"")</f>
        <v/>
      </c>
      <c r="CC12" s="17" t="str">
        <f ca="1">IF(AND(Table_Styles[[#This Row],[Selector]],COUNTIF(OFFSET(CC:CC,0,0,ROW()-1,1),"="&amp;Table_Styles[[#This Row],[Font]])=0),Table_Styles[[#This Row],[Font]],"")</f>
        <v/>
      </c>
      <c r="CD12" s="17" t="str">
        <f ca="1">IF(Table_Styles[[#This Row],[Unique Font]]&lt;&gt;"",
"{""fontFamily"":"""&amp;Table_Styles[[#This Row],[Font Family Used]]&amp;""",""fontWeight"":"&amp;Table_Styles[[#This Row],[Font Weight Used]]&amp;"}","")</f>
        <v/>
      </c>
      <c r="CE1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7" t="str">
        <f>IF(AND(Table_Styles[[#This Row],[Selector]]&lt;&gt;"", Table_Styles[[#This Row],[Config Properties]]&lt;&gt;""),
Table_Styles[[#This Row],[Selector]]&amp;" { "&amp;Table_Styles[[#This Row],[Config Properties]]&amp;" }","")</f>
        <v/>
      </c>
      <c r="CG12" s="17" t="str">
        <f xml:space="preserve">
SUBSTITUTE(SUBSTITUTE(SUBSTITUTE(SUBSTITUTE(SUBSTITUTE(SUBSTITUTE(SUBSTITUTE(SUBSTITUTE(Table_Styles[[#This Row],[Config]],
" {","{"),
"{ ","{"),
" }","}"),
"} ","}"),
" ,",","),
", ",","),
" :",":"),
": ",":")</f>
        <v/>
      </c>
    </row>
    <row r="13" spans="2:85" ht="29.4" thickBot="1">
      <c r="B13" s="18" t="s">
        <v>619</v>
      </c>
      <c r="C13" s="18"/>
      <c r="D13" s="33"/>
      <c r="E13" s="33"/>
      <c r="F13" s="18" t="str">
        <f>IF(Table_Styles[[#This Row],[Font Family]]&lt;&gt;"",Table_Styles[[#This Row],[Font Family]],IF(Table_Styles[[#This Row],[Font Family Default]]&lt;&gt;"",Table_Styles[[#This Row],[Font Family Default]],""))</f>
        <v/>
      </c>
      <c r="G13" s="33"/>
      <c r="H13" s="33"/>
      <c r="I13" s="18" t="str">
        <f>IF(Table_Styles[[#This Row],[Font Size]]&lt;&gt;"",Table_Styles[[#This Row],[Font Size]],IF(Table_Styles[[#This Row],[Font Size Default]]&lt;&gt;"",Table_Styles[[#This Row],[Font Size Default]],""))</f>
        <v/>
      </c>
      <c r="J13" s="33"/>
      <c r="K13" s="33"/>
      <c r="L13" s="18" t="str">
        <f>IF(Table_Styles[[#This Row],[Font Weight]]&lt;&gt;"",Table_Styles[[#This Row],[Font Weight]],IF(Table_Styles[[#This Row],[Font Weight Default]]&lt;&gt;"",Table_Styles[[#This Row],[Font Weight Default]],""))</f>
        <v/>
      </c>
      <c r="M13" s="33"/>
      <c r="N13" s="33"/>
      <c r="O13" s="18" t="str">
        <f>IF(Table_Styles[[#This Row],[Colour]]&lt;&gt;"",Table_Styles[[#This Row],[Colour]],IF(Table_Styles[[#This Row],[Colour Default]]&lt;&gt;"",Table_Styles[[#This Row],[Colour Default]],""))</f>
        <v/>
      </c>
      <c r="P13" s="33"/>
      <c r="Q13" s="33"/>
      <c r="R13" s="18" t="str">
        <f>IF(Table_Styles[[#This Row],[Background]]&lt;&gt;"",Table_Styles[[#This Row],[Background]],IF(Table_Styles[[#This Row],[Background Default]]&lt;&gt;"",Table_Styles[[#This Row],[Background Default]],""))</f>
        <v/>
      </c>
      <c r="S13" s="33"/>
      <c r="T13" s="33"/>
      <c r="U13" s="18" t="str">
        <f>IF(Table_Styles[[#This Row],[Border]]&lt;&gt;"",Table_Styles[[#This Row],[Border]],IF(Table_Styles[[#This Row],[Border Default]]&lt;&gt;"",Table_Styles[[#This Row],[Border Default]],""))</f>
        <v/>
      </c>
      <c r="V13" s="33"/>
      <c r="W13" s="33"/>
      <c r="X13" s="18" t="str">
        <f>IF(Table_Styles[[#This Row],[Border Radius]]&lt;&gt;"",Table_Styles[[#This Row],[Border Radius]],IF(Table_Styles[[#This Row],[Border Radius Default]]&lt;&gt;"",Table_Styles[[#This Row],[Border Radius Default]],""))</f>
        <v/>
      </c>
      <c r="Y13" s="33"/>
      <c r="Z13" s="33"/>
      <c r="AA13" s="18" t="str">
        <f>IF(Table_Styles[[#This Row],[MT]]&lt;&gt;"",Table_Styles[[#This Row],[MT]],IF(Table_Styles[[#This Row],[MT Default]]&lt;&gt;"",Table_Styles[[#This Row],[MT Default]],""))</f>
        <v/>
      </c>
      <c r="AB13" s="33"/>
      <c r="AC13" s="33"/>
      <c r="AD13" s="18" t="str">
        <f>IF(Table_Styles[[#This Row],[MR]]&lt;&gt;"",Table_Styles[[#This Row],[MR]],IF(Table_Styles[[#This Row],[MR Default]]&lt;&gt;"",Table_Styles[[#This Row],[MR Default]],""))</f>
        <v/>
      </c>
      <c r="AE13" s="33"/>
      <c r="AF13" s="33"/>
      <c r="AG13" s="18" t="str">
        <f>IF(Table_Styles[[#This Row],[MB]]&lt;&gt;"",Table_Styles[[#This Row],[MB]],IF(Table_Styles[[#This Row],[MB Default]]&lt;&gt;"",Table_Styles[[#This Row],[MB Default]],""))</f>
        <v/>
      </c>
      <c r="AH13" s="33"/>
      <c r="AI13" s="33"/>
      <c r="AJ13" s="18" t="str">
        <f>IF(Table_Styles[[#This Row],[ML]]&lt;&gt;"",Table_Styles[[#This Row],[ML]],IF(Table_Styles[[#This Row],[ML Default]]&lt;&gt;"",Table_Styles[[#This Row],[ML Default]],""))</f>
        <v/>
      </c>
      <c r="AK13" s="33"/>
      <c r="AL13" s="33"/>
      <c r="AM13" s="18" t="str">
        <f>IF(Table_Styles[[#This Row],[PT]]&lt;&gt;"",Table_Styles[[#This Row],[PT]],IF(Table_Styles[[#This Row],[PT Default]]&lt;&gt;"",Table_Styles[[#This Row],[PT Default]],""))</f>
        <v/>
      </c>
      <c r="AN13" s="33"/>
      <c r="AO13" s="33"/>
      <c r="AP13" s="18" t="str">
        <f>IF(Table_Styles[[#This Row],[PR]]&lt;&gt;"",Table_Styles[[#This Row],[PR]],IF(Table_Styles[[#This Row],[PR Default]]&lt;&gt;"",Table_Styles[[#This Row],[PR Default]],""))</f>
        <v/>
      </c>
      <c r="AQ13" s="33"/>
      <c r="AR13" s="33"/>
      <c r="AS13" s="18" t="str">
        <f>IF(Table_Styles[[#This Row],[PB]]&lt;&gt;"",Table_Styles[[#This Row],[PB]],IF(Table_Styles[[#This Row],[PB Default]]&lt;&gt;"",Table_Styles[[#This Row],[PB Default]],""))</f>
        <v/>
      </c>
      <c r="AT13" s="33"/>
      <c r="AU13" s="33"/>
      <c r="AV13" s="18" t="str">
        <f>IF(Table_Styles[[#This Row],[PL]]&lt;&gt;"",Table_Styles[[#This Row],[PL]],IF(Table_Styles[[#This Row],[PL Default]]&lt;&gt;"",Table_Styles[[#This Row],[PL Default]],""))</f>
        <v/>
      </c>
      <c r="AW13" s="33"/>
      <c r="AX13" s="33"/>
      <c r="AY13" s="18" t="str">
        <f>IF(Table_Styles[[#This Row],[BT]]&lt;&gt;"",Table_Styles[[#This Row],[BT]],IF(Table_Styles[[#This Row],[BT Default]]&lt;&gt;"",Table_Styles[[#This Row],[BT Default]],""))</f>
        <v/>
      </c>
      <c r="AZ13" s="33"/>
      <c r="BA13" s="33"/>
      <c r="BB13" s="18" t="str">
        <f>IF(Table_Styles[[#This Row],[BR]]&lt;&gt;"",Table_Styles[[#This Row],[BR]],IF(Table_Styles[[#This Row],[BR Default]]&lt;&gt;"",Table_Styles[[#This Row],[BR Default]],""))</f>
        <v/>
      </c>
      <c r="BC13" s="33"/>
      <c r="BD13" s="33"/>
      <c r="BE13" s="18" t="str">
        <f>IF(Table_Styles[[#This Row],[BB]]&lt;&gt;"",Table_Styles[[#This Row],[BB]],IF(Table_Styles[[#This Row],[BB Default]]&lt;&gt;"",Table_Styles[[#This Row],[BB Default]],""))</f>
        <v/>
      </c>
      <c r="BF13" s="33"/>
      <c r="BG13" s="33"/>
      <c r="BH13" s="18" t="str">
        <f>IF(Table_Styles[[#This Row],[BL]]&lt;&gt;"",Table_Styles[[#This Row],[BL]],IF(Table_Styles[[#This Row],[BL Default]]&lt;&gt;"",Table_Styles[[#This Row],[BL Default]],""))</f>
        <v/>
      </c>
      <c r="BI13" s="33"/>
      <c r="BJ13" s="33"/>
      <c r="BK13" s="18" t="str">
        <f>IF(Table_Styles[[#This Row],[Width]]&lt;&gt;"",Table_Styles[[#This Row],[Width]],IF(Table_Styles[[#This Row],[Width Default]]&lt;&gt;"",Table_Styles[[#This Row],[Width Default]],""))</f>
        <v/>
      </c>
      <c r="BL13" s="33"/>
      <c r="BM13" s="33"/>
      <c r="BN13" s="18" t="str">
        <f>IF(Table_Styles[[#This Row],[Height]]&lt;&gt;"",Table_Styles[[#This Row],[Height]],IF(Table_Styles[[#This Row],[Height Default]]&lt;&gt;"",Table_Styles[[#This Row],[Height Default]],""))</f>
        <v/>
      </c>
      <c r="BO13" s="18"/>
      <c r="BP13" s="18"/>
      <c r="BQ13" s="18" t="str">
        <f>IF(Table_Styles[[#This Row],[Top]]&lt;&gt;"",Table_Styles[[#This Row],[Top]],IF(Table_Styles[[#This Row],[Top Default]]&lt;&gt;"",Table_Styles[[#This Row],[Top Default]],""))</f>
        <v/>
      </c>
      <c r="BR13" s="18"/>
      <c r="BS13" s="18"/>
      <c r="BT13" s="18" t="str">
        <f>IF(Table_Styles[[#This Row],[Right]]&lt;&gt;"",Table_Styles[[#This Row],[Right]],IF(Table_Styles[[#This Row],[Right Default]]&lt;&gt;"",Table_Styles[[#This Row],[Right Default]],""))</f>
        <v/>
      </c>
      <c r="BU13" s="18"/>
      <c r="BV13" s="18"/>
      <c r="BW13" s="18" t="str">
        <f>IF(Table_Styles[[#This Row],[Bottom]]&lt;&gt;"",Table_Styles[[#This Row],[Bottom]],IF(Table_Styles[[#This Row],[Bottom Default]]&lt;&gt;"",Table_Styles[[#This Row],[Bottom Default]],""))</f>
        <v/>
      </c>
      <c r="BX13" s="18"/>
      <c r="BY13" s="18"/>
      <c r="BZ13" s="18" t="str">
        <f>IF(Table_Styles[[#This Row],[Left]]&lt;&gt;"",Table_Styles[[#This Row],[Left]],IF(Table_Styles[[#This Row],[Left Default]]&lt;&gt;"",Table_Styles[[#This Row],[Left Default]],""))</f>
        <v/>
      </c>
      <c r="CA13" s="33"/>
      <c r="CB13" s="18" t="str">
        <f>IF(AND(Table_Styles[[#This Row],[Selector]]&lt;&gt;"",Table_Styles[[#This Row],[Font Family Used]]&lt;&gt;"",Table_Styles[[#This Row],[Font Weight Used]]&lt;&gt;""),Table_Styles[[#This Row],[Font Family Used]]&amp;" "&amp;Table_Styles[[#This Row],[Font Weight Used]],"")</f>
        <v/>
      </c>
      <c r="CC13" s="18" t="str">
        <f ca="1">IF(AND(Table_Styles[[#This Row],[Selector]],COUNTIF(OFFSET(CC:CC,0,0,ROW()-1,1),"="&amp;Table_Styles[[#This Row],[Font]])=0),Table_Styles[[#This Row],[Font]],"")</f>
        <v/>
      </c>
      <c r="CD13" s="18" t="str">
        <f ca="1">IF(Table_Styles[[#This Row],[Unique Font]]&lt;&gt;"",
"{""fontFamily"":"""&amp;Table_Styles[[#This Row],[Font Family Used]]&amp;""",""fontWeight"":"&amp;Table_Styles[[#This Row],[Font Weight Used]]&amp;"}","")</f>
        <v/>
      </c>
      <c r="CE1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8" t="str">
        <f>IF(AND(Table_Styles[[#This Row],[Selector]]&lt;&gt;"", Table_Styles[[#This Row],[Config Properties]]&lt;&gt;""),
Table_Styles[[#This Row],[Selector]]&amp;" { "&amp;Table_Styles[[#This Row],[Config Properties]]&amp;" }","")</f>
        <v/>
      </c>
      <c r="CG13" s="18" t="str">
        <f xml:space="preserve">
SUBSTITUTE(SUBSTITUTE(SUBSTITUTE(SUBSTITUTE(SUBSTITUTE(SUBSTITUTE(SUBSTITUTE(SUBSTITUTE(Table_Styles[[#This Row],[Config]],
" {","{"),
"{ ","{"),
" }","}"),
"} ","}"),
" ,",","),
", ",","),
" :",":"),
": ",":")</f>
        <v/>
      </c>
    </row>
    <row r="14" spans="2:85" ht="21" customHeight="1" thickBot="1">
      <c r="B14" t="s">
        <v>620</v>
      </c>
      <c r="C14" s="17" t="s">
        <v>605</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4"/>
      <c r="CB14" s="18" t="str">
        <f>IF(AND(Table_Styles[[#This Row],[Selector]]&lt;&gt;"",Table_Styles[[#This Row],[Font Family Used]]&lt;&gt;"",Table_Styles[[#This Row],[Font Weight Used]]&lt;&gt;""),Table_Styles[[#This Row],[Font Family Used]]&amp;" "&amp;Table_Styles[[#This Row],[Font Weight Used]],"")</f>
        <v/>
      </c>
      <c r="CC14" s="18" t="str">
        <f ca="1">IF(AND(Table_Styles[[#This Row],[Selector]],COUNTIF(OFFSET(CC:CC,0,0,ROW()-1,1),"="&amp;Table_Styles[[#This Row],[Font]])=0),Table_Styles[[#This Row],[Font]],"")</f>
        <v/>
      </c>
      <c r="CD14" s="18" t="str">
        <f ca="1">IF(Table_Styles[[#This Row],[Unique Font]]&lt;&gt;"",
"{""fontFamily"":"""&amp;Table_Styles[[#This Row],[Font Family Used]]&amp;""",""fontWeight"":"&amp;Table_Styles[[#This Row],[Font Weight Used]]&amp;"}","")</f>
        <v/>
      </c>
      <c r="CE1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7" t="str">
        <f>IF(AND(Table_Styles[[#This Row],[Selector]]&lt;&gt;"", Table_Styles[[#This Row],[Config Properties]]&lt;&gt;""),
Table_Styles[[#This Row],[Selector]]&amp;" { "&amp;Table_Styles[[#This Row],[Config Properties]]&amp;" }","")</f>
        <v/>
      </c>
      <c r="CG14" s="17" t="str">
        <f xml:space="preserve">
SUBSTITUTE(SUBSTITUTE(SUBSTITUTE(SUBSTITUTE(SUBSTITUTE(SUBSTITUTE(SUBSTITUTE(SUBSTITUTE(Table_Styles[[#This Row],[Config]],
" {","{"),
"{ ","{"),
" }","}"),
"} ","}"),
" ,",","),
", ",","),
" :",":"),
": ",":")</f>
        <v/>
      </c>
    </row>
    <row r="15" spans="2:85" ht="21" customHeight="1">
      <c r="B15" s="17" t="s">
        <v>23</v>
      </c>
      <c r="C15" s="37" t="s">
        <v>621</v>
      </c>
      <c r="D15" s="34"/>
      <c r="E15" s="34" t="str">
        <f>Settings_Styling_Font_Headings</f>
        <v>Montserrat</v>
      </c>
      <c r="F15" s="15" t="str">
        <f>IF(Table_Styles[[#This Row],[Font Family]]&lt;&gt;"",Table_Styles[[#This Row],[Font Family]],IF(Table_Styles[[#This Row],[Font Family Default]]&lt;&gt;"",Table_Styles[[#This Row],[Font Family Default]],""))</f>
        <v>Montserrat</v>
      </c>
      <c r="G15" s="34" t="s">
        <v>600</v>
      </c>
      <c r="H15" s="34" t="s">
        <v>622</v>
      </c>
      <c r="I15" s="15" t="str">
        <f>IF(Table_Styles[[#This Row],[Font Size]]&lt;&gt;"",Table_Styles[[#This Row],[Font Size]],IF(Table_Styles[[#This Row],[Font Size Default]]&lt;&gt;"",Table_Styles[[#This Row],[Font Size Default]],""))</f>
        <v>30px</v>
      </c>
      <c r="J15" s="34"/>
      <c r="K15" s="34">
        <f>Settings_Styling_Font_Weight_Headings</f>
        <v>400</v>
      </c>
      <c r="L15" s="15">
        <f>IF(Table_Styles[[#This Row],[Font Weight]]&lt;&gt;"",Table_Styles[[#This Row],[Font Weight]],IF(Table_Styles[[#This Row],[Font Weight Default]]&lt;&gt;"",Table_Styles[[#This Row],[Font Weight Default]],""))</f>
        <v>400</v>
      </c>
      <c r="M15" s="34"/>
      <c r="N15" s="34"/>
      <c r="O15" s="15" t="str">
        <f>IF(Table_Styles[[#This Row],[Colour]]&lt;&gt;"",Table_Styles[[#This Row],[Colour]],IF(Table_Styles[[#This Row],[Colour Default]]&lt;&gt;"",Table_Styles[[#This Row],[Colour Default]],""))</f>
        <v/>
      </c>
      <c r="P15" s="34"/>
      <c r="Q15" s="34"/>
      <c r="R15" s="15" t="str">
        <f>IF(Table_Styles[[#This Row],[Background]]&lt;&gt;"",Table_Styles[[#This Row],[Background]],IF(Table_Styles[[#This Row],[Background Default]]&lt;&gt;"",Table_Styles[[#This Row],[Background Default]],""))</f>
        <v/>
      </c>
      <c r="S15" s="34"/>
      <c r="T15" s="34"/>
      <c r="U15" s="15" t="str">
        <f>IF(Table_Styles[[#This Row],[Border]]&lt;&gt;"",Table_Styles[[#This Row],[Border]],IF(Table_Styles[[#This Row],[Border Default]]&lt;&gt;"",Table_Styles[[#This Row],[Border Default]],""))</f>
        <v/>
      </c>
      <c r="V15" s="34"/>
      <c r="W15" s="34"/>
      <c r="X15" s="15" t="str">
        <f>IF(Table_Styles[[#This Row],[Border Radius]]&lt;&gt;"",Table_Styles[[#This Row],[Border Radius]],IF(Table_Styles[[#This Row],[Border Radius Default]]&lt;&gt;"",Table_Styles[[#This Row],[Border Radius Default]],""))</f>
        <v/>
      </c>
      <c r="Y15" s="34"/>
      <c r="Z15" s="34" t="s">
        <v>623</v>
      </c>
      <c r="AA15" s="15" t="str">
        <f>IF(Table_Styles[[#This Row],[MT]]&lt;&gt;"",Table_Styles[[#This Row],[MT]],IF(Table_Styles[[#This Row],[MT Default]]&lt;&gt;"",Table_Styles[[#This Row],[MT Default]],""))</f>
        <v>10px</v>
      </c>
      <c r="AB15" s="34"/>
      <c r="AC15" s="34"/>
      <c r="AD15" s="15" t="str">
        <f>IF(Table_Styles[[#This Row],[MR]]&lt;&gt;"",Table_Styles[[#This Row],[MR]],IF(Table_Styles[[#This Row],[MR Default]]&lt;&gt;"",Table_Styles[[#This Row],[MR Default]],""))</f>
        <v/>
      </c>
      <c r="AE15" s="34"/>
      <c r="AF15" s="34">
        <v>0</v>
      </c>
      <c r="AG15" s="15">
        <f>IF(Table_Styles[[#This Row],[MB]]&lt;&gt;"",Table_Styles[[#This Row],[MB]],IF(Table_Styles[[#This Row],[MB Default]]&lt;&gt;"",Table_Styles[[#This Row],[MB Default]],""))</f>
        <v>0</v>
      </c>
      <c r="AH15" s="34"/>
      <c r="AI15" s="34"/>
      <c r="AJ15" s="15" t="str">
        <f>IF(Table_Styles[[#This Row],[ML]]&lt;&gt;"",Table_Styles[[#This Row],[ML]],IF(Table_Styles[[#This Row],[ML Default]]&lt;&gt;"",Table_Styles[[#This Row],[ML Default]],""))</f>
        <v/>
      </c>
      <c r="AK15" s="34"/>
      <c r="AL15" s="34"/>
      <c r="AM15" s="15" t="str">
        <f>IF(Table_Styles[[#This Row],[PT]]&lt;&gt;"",Table_Styles[[#This Row],[PT]],IF(Table_Styles[[#This Row],[PT Default]]&lt;&gt;"",Table_Styles[[#This Row],[PT Default]],""))</f>
        <v/>
      </c>
      <c r="AN15" s="34"/>
      <c r="AO15" s="34"/>
      <c r="AP15" s="15" t="str">
        <f>IF(Table_Styles[[#This Row],[PR]]&lt;&gt;"",Table_Styles[[#This Row],[PR]],IF(Table_Styles[[#This Row],[PR Default]]&lt;&gt;"",Table_Styles[[#This Row],[PR Default]],""))</f>
        <v/>
      </c>
      <c r="AQ15" s="34"/>
      <c r="AR15" s="34"/>
      <c r="AS15" s="15" t="str">
        <f>IF(Table_Styles[[#This Row],[PB]]&lt;&gt;"",Table_Styles[[#This Row],[PB]],IF(Table_Styles[[#This Row],[PB Default]]&lt;&gt;"",Table_Styles[[#This Row],[PB Default]],""))</f>
        <v/>
      </c>
      <c r="AT15" s="34"/>
      <c r="AU15" s="34"/>
      <c r="AV15" s="15" t="str">
        <f>IF(Table_Styles[[#This Row],[PL]]&lt;&gt;"",Table_Styles[[#This Row],[PL]],IF(Table_Styles[[#This Row],[PL Default]]&lt;&gt;"",Table_Styles[[#This Row],[PL Default]],""))</f>
        <v/>
      </c>
      <c r="AW15" s="34"/>
      <c r="AX15" s="34"/>
      <c r="AY15" s="15" t="str">
        <f>IF(Table_Styles[[#This Row],[BT]]&lt;&gt;"",Table_Styles[[#This Row],[BT]],IF(Table_Styles[[#This Row],[BT Default]]&lt;&gt;"",Table_Styles[[#This Row],[BT Default]],""))</f>
        <v/>
      </c>
      <c r="AZ15" s="34"/>
      <c r="BA15" s="34"/>
      <c r="BB15" s="15" t="str">
        <f>IF(Table_Styles[[#This Row],[BR]]&lt;&gt;"",Table_Styles[[#This Row],[BR]],IF(Table_Styles[[#This Row],[BR Default]]&lt;&gt;"",Table_Styles[[#This Row],[BR Default]],""))</f>
        <v/>
      </c>
      <c r="BC15" s="34"/>
      <c r="BD15" s="34"/>
      <c r="BE15" s="15" t="str">
        <f>IF(Table_Styles[[#This Row],[BB]]&lt;&gt;"",Table_Styles[[#This Row],[BB]],IF(Table_Styles[[#This Row],[BB Default]]&lt;&gt;"",Table_Styles[[#This Row],[BB Default]],""))</f>
        <v/>
      </c>
      <c r="BF15" s="34"/>
      <c r="BG15" s="34"/>
      <c r="BH15" s="15" t="str">
        <f>IF(Table_Styles[[#This Row],[BL]]&lt;&gt;"",Table_Styles[[#This Row],[BL]],IF(Table_Styles[[#This Row],[BL Default]]&lt;&gt;"",Table_Styles[[#This Row],[BL Default]],""))</f>
        <v/>
      </c>
      <c r="BI15" s="34"/>
      <c r="BJ15" s="34"/>
      <c r="BK15" s="15" t="str">
        <f>IF(Table_Styles[[#This Row],[Width]]&lt;&gt;"",Table_Styles[[#This Row],[Width]],IF(Table_Styles[[#This Row],[Width Default]]&lt;&gt;"",Table_Styles[[#This Row],[Width Default]],""))</f>
        <v/>
      </c>
      <c r="BL15" s="34"/>
      <c r="BM15" s="34"/>
      <c r="BN15" s="15" t="str">
        <f>IF(Table_Styles[[#This Row],[Height]]&lt;&gt;"",Table_Styles[[#This Row],[Height]],IF(Table_Styles[[#This Row],[Height Default]]&lt;&gt;"",Table_Styles[[#This Row],[Height Default]],""))</f>
        <v/>
      </c>
      <c r="BO15" s="15"/>
      <c r="BP15" s="15"/>
      <c r="BQ15" s="15" t="str">
        <f>IF(Table_Styles[[#This Row],[Top]]&lt;&gt;"",Table_Styles[[#This Row],[Top]],IF(Table_Styles[[#This Row],[Top Default]]&lt;&gt;"",Table_Styles[[#This Row],[Top Default]],""))</f>
        <v/>
      </c>
      <c r="BR15" s="15"/>
      <c r="BS15" s="15"/>
      <c r="BT15" s="15" t="str">
        <f>IF(Table_Styles[[#This Row],[Right]]&lt;&gt;"",Table_Styles[[#This Row],[Right]],IF(Table_Styles[[#This Row],[Right Default]]&lt;&gt;"",Table_Styles[[#This Row],[Right Default]],""))</f>
        <v/>
      </c>
      <c r="BU15" s="15"/>
      <c r="BV15" s="15"/>
      <c r="BW15" s="15" t="str">
        <f>IF(Table_Styles[[#This Row],[Bottom]]&lt;&gt;"",Table_Styles[[#This Row],[Bottom]],IF(Table_Styles[[#This Row],[Bottom Default]]&lt;&gt;"",Table_Styles[[#This Row],[Bottom Default]],""))</f>
        <v/>
      </c>
      <c r="BX15" s="15"/>
      <c r="BY15" s="15"/>
      <c r="BZ15" s="15" t="str">
        <f>IF(Table_Styles[[#This Row],[Left]]&lt;&gt;"",Table_Styles[[#This Row],[Left]],IF(Table_Styles[[#This Row],[Left Default]]&lt;&gt;"",Table_Styles[[#This Row],[Left Default]],""))</f>
        <v/>
      </c>
      <c r="CA15" s="34"/>
      <c r="CB15" s="17" t="str">
        <f>IF(AND(Table_Styles[[#This Row],[Selector]]&lt;&gt;"",Table_Styles[[#This Row],[Font Family Used]]&lt;&gt;"",Table_Styles[[#This Row],[Font Weight Used]]&lt;&gt;""),Table_Styles[[#This Row],[Font Family Used]]&amp;" "&amp;Table_Styles[[#This Row],[Font Weight Used]],"")</f>
        <v>Montserrat 400</v>
      </c>
      <c r="CC15" s="17" t="str">
        <f ca="1">IF(AND(Table_Styles[[#This Row],[Selector]],COUNTIF(OFFSET(CC:CC,0,0,ROW()-1,1),"="&amp;Table_Styles[[#This Row],[Font]])=0),Table_Styles[[#This Row],[Font]],"")</f>
        <v/>
      </c>
      <c r="CD15" s="17" t="str">
        <f ca="1">IF(Table_Styles[[#This Row],[Unique Font]]&lt;&gt;"",
"{""fontFamily"":"""&amp;Table_Styles[[#This Row],[Font Family Used]]&amp;""",""fontWeight"":"&amp;Table_Styles[[#This Row],[Font Weight Used]]&amp;"}","")</f>
        <v/>
      </c>
      <c r="CE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30px;font-weight: 400;margin-top: 10px;margin-bottom: 0</v>
      </c>
      <c r="CF15" s="17" t="str">
        <f>IF(AND(Table_Styles[[#This Row],[Selector]]&lt;&gt;"", Table_Styles[[#This Row],[Config Properties]]&lt;&gt;""),
Table_Styles[[#This Row],[Selector]]&amp;" { "&amp;Table_Styles[[#This Row],[Config Properties]]&amp;" }","")</f>
        <v>section h2 { font-family: 'Montserrat';font-size: 30px;font-weight: 400;margin-top: 10px;margin-bottom: 0 }</v>
      </c>
      <c r="CG15" s="17" t="str">
        <f xml:space="preserve">
SUBSTITUTE(SUBSTITUTE(SUBSTITUTE(SUBSTITUTE(SUBSTITUTE(SUBSTITUTE(SUBSTITUTE(SUBSTITUTE(Table_Styles[[#This Row],[Config]],
" {","{"),
"{ ","{"),
" }","}"),
"} ","}"),
" ,",","),
", ",","),
" :",":"),
": ",":")</f>
        <v>section h2{font-family:'Montserrat';font-size:30px;font-weight:400;margin-top:10px;margin-bottom:0}</v>
      </c>
    </row>
    <row r="16" spans="2:85" ht="21" customHeight="1">
      <c r="B16" s="17" t="s">
        <v>24</v>
      </c>
      <c r="C16" s="37" t="s">
        <v>624</v>
      </c>
      <c r="D16" s="34"/>
      <c r="E16" s="34" t="str">
        <f>Settings_Styling_Font_Headings</f>
        <v>Montserrat</v>
      </c>
      <c r="F16" s="15" t="str">
        <f>IF(Table_Styles[[#This Row],[Font Family]]&lt;&gt;"",Table_Styles[[#This Row],[Font Family]],IF(Table_Styles[[#This Row],[Font Family Default]]&lt;&gt;"",Table_Styles[[#This Row],[Font Family Default]],""))</f>
        <v>Montserrat</v>
      </c>
      <c r="G16" s="34"/>
      <c r="H16" s="34" t="s">
        <v>625</v>
      </c>
      <c r="I16" s="15" t="str">
        <f>IF(Table_Styles[[#This Row],[Font Size]]&lt;&gt;"",Table_Styles[[#This Row],[Font Size]],IF(Table_Styles[[#This Row],[Font Size Default]]&lt;&gt;"",Table_Styles[[#This Row],[Font Size Default]],""))</f>
        <v>24px</v>
      </c>
      <c r="J16" s="34"/>
      <c r="K16" s="34">
        <v>400</v>
      </c>
      <c r="L16" s="15">
        <f>IF(Table_Styles[[#This Row],[Font Weight]]&lt;&gt;"",Table_Styles[[#This Row],[Font Weight]],IF(Table_Styles[[#This Row],[Font Weight Default]]&lt;&gt;"",Table_Styles[[#This Row],[Font Weight Default]],""))</f>
        <v>400</v>
      </c>
      <c r="M16" s="34"/>
      <c r="N16" s="34"/>
      <c r="O16" s="15" t="str">
        <f>IF(Table_Styles[[#This Row],[Colour]]&lt;&gt;"",Table_Styles[[#This Row],[Colour]],IF(Table_Styles[[#This Row],[Colour Default]]&lt;&gt;"",Table_Styles[[#This Row],[Colour Default]],""))</f>
        <v/>
      </c>
      <c r="P16" s="34"/>
      <c r="Q16" s="34"/>
      <c r="R16" s="15" t="str">
        <f>IF(Table_Styles[[#This Row],[Background]]&lt;&gt;"",Table_Styles[[#This Row],[Background]],IF(Table_Styles[[#This Row],[Background Default]]&lt;&gt;"",Table_Styles[[#This Row],[Background Default]],""))</f>
        <v/>
      </c>
      <c r="S16" s="34"/>
      <c r="T16" s="34"/>
      <c r="U16" s="15" t="str">
        <f>IF(Table_Styles[[#This Row],[Border]]&lt;&gt;"",Table_Styles[[#This Row],[Border]],IF(Table_Styles[[#This Row],[Border Default]]&lt;&gt;"",Table_Styles[[#This Row],[Border Default]],""))</f>
        <v/>
      </c>
      <c r="V16" s="34"/>
      <c r="W16" s="34"/>
      <c r="X16" s="15" t="str">
        <f>IF(Table_Styles[[#This Row],[Border Radius]]&lt;&gt;"",Table_Styles[[#This Row],[Border Radius]],IF(Table_Styles[[#This Row],[Border Radius Default]]&lt;&gt;"",Table_Styles[[#This Row],[Border Radius Default]],""))</f>
        <v/>
      </c>
      <c r="Y16" s="34" t="s">
        <v>616</v>
      </c>
      <c r="Z16" s="34" t="s">
        <v>607</v>
      </c>
      <c r="AA16" s="15" t="str">
        <f>IF(Table_Styles[[#This Row],[MT]]&lt;&gt;"",Table_Styles[[#This Row],[MT]],IF(Table_Styles[[#This Row],[MT Default]]&lt;&gt;"",Table_Styles[[#This Row],[MT Default]],""))</f>
        <v>20px</v>
      </c>
      <c r="AB16" s="34"/>
      <c r="AC16" s="34"/>
      <c r="AD16" s="15" t="str">
        <f>IF(Table_Styles[[#This Row],[MR]]&lt;&gt;"",Table_Styles[[#This Row],[MR]],IF(Table_Styles[[#This Row],[MR Default]]&lt;&gt;"",Table_Styles[[#This Row],[MR Default]],""))</f>
        <v/>
      </c>
      <c r="AE16" s="34"/>
      <c r="AF16" s="34">
        <v>0</v>
      </c>
      <c r="AG16" s="15">
        <f>IF(Table_Styles[[#This Row],[MB]]&lt;&gt;"",Table_Styles[[#This Row],[MB]],IF(Table_Styles[[#This Row],[MB Default]]&lt;&gt;"",Table_Styles[[#This Row],[MB Default]],""))</f>
        <v>0</v>
      </c>
      <c r="AH16" s="34"/>
      <c r="AI16" s="34"/>
      <c r="AJ16" s="15" t="str">
        <f>IF(Table_Styles[[#This Row],[ML]]&lt;&gt;"",Table_Styles[[#This Row],[ML]],IF(Table_Styles[[#This Row],[ML Default]]&lt;&gt;"",Table_Styles[[#This Row],[ML Default]],""))</f>
        <v/>
      </c>
      <c r="AK16" s="34"/>
      <c r="AL16" s="34"/>
      <c r="AM16" s="15" t="str">
        <f>IF(Table_Styles[[#This Row],[PT]]&lt;&gt;"",Table_Styles[[#This Row],[PT]],IF(Table_Styles[[#This Row],[PT Default]]&lt;&gt;"",Table_Styles[[#This Row],[PT Default]],""))</f>
        <v/>
      </c>
      <c r="AN16" s="34"/>
      <c r="AO16" s="34"/>
      <c r="AP16" s="15" t="str">
        <f>IF(Table_Styles[[#This Row],[PR]]&lt;&gt;"",Table_Styles[[#This Row],[PR]],IF(Table_Styles[[#This Row],[PR Default]]&lt;&gt;"",Table_Styles[[#This Row],[PR Default]],""))</f>
        <v/>
      </c>
      <c r="AQ16" s="34"/>
      <c r="AR16" s="34"/>
      <c r="AS16" s="15" t="str">
        <f>IF(Table_Styles[[#This Row],[PB]]&lt;&gt;"",Table_Styles[[#This Row],[PB]],IF(Table_Styles[[#This Row],[PB Default]]&lt;&gt;"",Table_Styles[[#This Row],[PB Default]],""))</f>
        <v/>
      </c>
      <c r="AT16" s="34"/>
      <c r="AU16" s="34"/>
      <c r="AV16" s="15" t="str">
        <f>IF(Table_Styles[[#This Row],[PL]]&lt;&gt;"",Table_Styles[[#This Row],[PL]],IF(Table_Styles[[#This Row],[PL Default]]&lt;&gt;"",Table_Styles[[#This Row],[PL Default]],""))</f>
        <v/>
      </c>
      <c r="AW16" s="34"/>
      <c r="AX16" s="34"/>
      <c r="AY16" s="15" t="str">
        <f>IF(Table_Styles[[#This Row],[BT]]&lt;&gt;"",Table_Styles[[#This Row],[BT]],IF(Table_Styles[[#This Row],[BT Default]]&lt;&gt;"",Table_Styles[[#This Row],[BT Default]],""))</f>
        <v/>
      </c>
      <c r="AZ16" s="34"/>
      <c r="BA16" s="34"/>
      <c r="BB16" s="15" t="str">
        <f>IF(Table_Styles[[#This Row],[BR]]&lt;&gt;"",Table_Styles[[#This Row],[BR]],IF(Table_Styles[[#This Row],[BR Default]]&lt;&gt;"",Table_Styles[[#This Row],[BR Default]],""))</f>
        <v/>
      </c>
      <c r="BC16" s="34"/>
      <c r="BD16" s="34"/>
      <c r="BE16" s="15" t="str">
        <f>IF(Table_Styles[[#This Row],[BB]]&lt;&gt;"",Table_Styles[[#This Row],[BB]],IF(Table_Styles[[#This Row],[BB Default]]&lt;&gt;"",Table_Styles[[#This Row],[BB Default]],""))</f>
        <v/>
      </c>
      <c r="BF16" s="34"/>
      <c r="BG16" s="34"/>
      <c r="BH16" s="15" t="str">
        <f>IF(Table_Styles[[#This Row],[BL]]&lt;&gt;"",Table_Styles[[#This Row],[BL]],IF(Table_Styles[[#This Row],[BL Default]]&lt;&gt;"",Table_Styles[[#This Row],[BL Default]],""))</f>
        <v/>
      </c>
      <c r="BI16" s="34"/>
      <c r="BJ16" s="34"/>
      <c r="BK16" s="15" t="str">
        <f>IF(Table_Styles[[#This Row],[Width]]&lt;&gt;"",Table_Styles[[#This Row],[Width]],IF(Table_Styles[[#This Row],[Width Default]]&lt;&gt;"",Table_Styles[[#This Row],[Width Default]],""))</f>
        <v/>
      </c>
      <c r="BL16" s="34"/>
      <c r="BM16" s="34"/>
      <c r="BN16" s="15" t="str">
        <f>IF(Table_Styles[[#This Row],[Height]]&lt;&gt;"",Table_Styles[[#This Row],[Height]],IF(Table_Styles[[#This Row],[Height Default]]&lt;&gt;"",Table_Styles[[#This Row],[Height Default]],""))</f>
        <v/>
      </c>
      <c r="BO16" s="15"/>
      <c r="BP16" s="15"/>
      <c r="BQ16" s="15" t="str">
        <f>IF(Table_Styles[[#This Row],[Top]]&lt;&gt;"",Table_Styles[[#This Row],[Top]],IF(Table_Styles[[#This Row],[Top Default]]&lt;&gt;"",Table_Styles[[#This Row],[Top Default]],""))</f>
        <v/>
      </c>
      <c r="BR16" s="15"/>
      <c r="BS16" s="15"/>
      <c r="BT16" s="15" t="str">
        <f>IF(Table_Styles[[#This Row],[Right]]&lt;&gt;"",Table_Styles[[#This Row],[Right]],IF(Table_Styles[[#This Row],[Right Default]]&lt;&gt;"",Table_Styles[[#This Row],[Right Default]],""))</f>
        <v/>
      </c>
      <c r="BU16" s="15"/>
      <c r="BV16" s="15"/>
      <c r="BW16" s="15" t="str">
        <f>IF(Table_Styles[[#This Row],[Bottom]]&lt;&gt;"",Table_Styles[[#This Row],[Bottom]],IF(Table_Styles[[#This Row],[Bottom Default]]&lt;&gt;"",Table_Styles[[#This Row],[Bottom Default]],""))</f>
        <v/>
      </c>
      <c r="BX16" s="15"/>
      <c r="BY16" s="15"/>
      <c r="BZ16" s="15" t="str">
        <f>IF(Table_Styles[[#This Row],[Left]]&lt;&gt;"",Table_Styles[[#This Row],[Left]],IF(Table_Styles[[#This Row],[Left Default]]&lt;&gt;"",Table_Styles[[#This Row],[Left Default]],""))</f>
        <v/>
      </c>
      <c r="CA16" s="34"/>
      <c r="CB16" s="17" t="str">
        <f>IF(AND(Table_Styles[[#This Row],[Selector]]&lt;&gt;"",Table_Styles[[#This Row],[Font Family Used]]&lt;&gt;"",Table_Styles[[#This Row],[Font Weight Used]]&lt;&gt;""),Table_Styles[[#This Row],[Font Family Used]]&amp;" "&amp;Table_Styles[[#This Row],[Font Weight Used]],"")</f>
        <v>Montserrat 400</v>
      </c>
      <c r="CC16" s="17" t="str">
        <f ca="1">IF(AND(Table_Styles[[#This Row],[Selector]],COUNTIF(OFFSET(CC:CC,0,0,ROW()-1,1),"="&amp;Table_Styles[[#This Row],[Font]])=0),Table_Styles[[#This Row],[Font]],"")</f>
        <v/>
      </c>
      <c r="CD16" s="17" t="str">
        <f ca="1">IF(Table_Styles[[#This Row],[Unique Font]]&lt;&gt;"",
"{""fontFamily"":"""&amp;Table_Styles[[#This Row],[Font Family Used]]&amp;""",""fontWeight"":"&amp;Table_Styles[[#This Row],[Font Weight Used]]&amp;"}","")</f>
        <v/>
      </c>
      <c r="CE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20px;margin-bottom: 0</v>
      </c>
      <c r="CF16" s="17" t="str">
        <f>IF(AND(Table_Styles[[#This Row],[Selector]]&lt;&gt;"", Table_Styles[[#This Row],[Config Properties]]&lt;&gt;""),
Table_Styles[[#This Row],[Selector]]&amp;" { "&amp;Table_Styles[[#This Row],[Config Properties]]&amp;" }","")</f>
        <v>section h3 { font-family: 'Montserrat';font-size: 24px;font-weight: 400;margin-top: 20px;margin-bottom: 0 }</v>
      </c>
      <c r="CG16" s="17" t="str">
        <f xml:space="preserve">
SUBSTITUTE(SUBSTITUTE(SUBSTITUTE(SUBSTITUTE(SUBSTITUTE(SUBSTITUTE(SUBSTITUTE(SUBSTITUTE(Table_Styles[[#This Row],[Config]],
" {","{"),
"{ ","{"),
" }","}"),
"} ","}"),
" ,",","),
", ",","),
" :",":"),
": ",":")</f>
        <v>section h3{font-family:'Montserrat';font-size:24px;font-weight:400;margin-top:20px;margin-bottom:0}</v>
      </c>
    </row>
    <row r="17" spans="2:85" ht="21" customHeight="1">
      <c r="B17" s="17" t="s">
        <v>25</v>
      </c>
      <c r="C17" s="37" t="s">
        <v>626</v>
      </c>
      <c r="D17" s="34"/>
      <c r="E17" s="34" t="str">
        <f>Settings_Styling_Font_Headings</f>
        <v>Montserrat</v>
      </c>
      <c r="F17" s="15" t="str">
        <f>IF(Table_Styles[[#This Row],[Font Family]]&lt;&gt;"",Table_Styles[[#This Row],[Font Family]],IF(Table_Styles[[#This Row],[Font Family Default]]&lt;&gt;"",Table_Styles[[#This Row],[Font Family Default]],""))</f>
        <v>Montserrat</v>
      </c>
      <c r="G17" s="34"/>
      <c r="H17" s="34" t="s">
        <v>616</v>
      </c>
      <c r="I17" s="15" t="str">
        <f>IF(Table_Styles[[#This Row],[Font Size]]&lt;&gt;"",Table_Styles[[#This Row],[Font Size]],IF(Table_Styles[[#This Row],[Font Size Default]]&lt;&gt;"",Table_Styles[[#This Row],[Font Size Default]],""))</f>
        <v>20px</v>
      </c>
      <c r="J17" s="34"/>
      <c r="K17" s="34">
        <v>400</v>
      </c>
      <c r="L17" s="15">
        <f>IF(Table_Styles[[#This Row],[Font Weight]]&lt;&gt;"",Table_Styles[[#This Row],[Font Weight]],IF(Table_Styles[[#This Row],[Font Weight Default]]&lt;&gt;"",Table_Styles[[#This Row],[Font Weight Default]],""))</f>
        <v>400</v>
      </c>
      <c r="M17" s="34"/>
      <c r="N17" s="34"/>
      <c r="O17" s="15" t="str">
        <f>IF(Table_Styles[[#This Row],[Colour]]&lt;&gt;"",Table_Styles[[#This Row],[Colour]],IF(Table_Styles[[#This Row],[Colour Default]]&lt;&gt;"",Table_Styles[[#This Row],[Colour Default]],""))</f>
        <v/>
      </c>
      <c r="P17" s="34"/>
      <c r="Q17" s="34"/>
      <c r="R17" s="15" t="str">
        <f>IF(Table_Styles[[#This Row],[Background]]&lt;&gt;"",Table_Styles[[#This Row],[Background]],IF(Table_Styles[[#This Row],[Background Default]]&lt;&gt;"",Table_Styles[[#This Row],[Background Default]],""))</f>
        <v/>
      </c>
      <c r="S17" s="34"/>
      <c r="T17" s="34"/>
      <c r="U17" s="15" t="str">
        <f>IF(Table_Styles[[#This Row],[Border]]&lt;&gt;"",Table_Styles[[#This Row],[Border]],IF(Table_Styles[[#This Row],[Border Default]]&lt;&gt;"",Table_Styles[[#This Row],[Border Default]],""))</f>
        <v/>
      </c>
      <c r="V17" s="34"/>
      <c r="W17" s="34"/>
      <c r="X17" s="15" t="str">
        <f>IF(Table_Styles[[#This Row],[Border Radius]]&lt;&gt;"",Table_Styles[[#This Row],[Border Radius]],IF(Table_Styles[[#This Row],[Border Radius Default]]&lt;&gt;"",Table_Styles[[#This Row],[Border Radius Default]],""))</f>
        <v/>
      </c>
      <c r="Y17" s="34"/>
      <c r="Z17" s="34">
        <v>0</v>
      </c>
      <c r="AA17" s="15">
        <f>IF(Table_Styles[[#This Row],[MT]]&lt;&gt;"",Table_Styles[[#This Row],[MT]],IF(Table_Styles[[#This Row],[MT Default]]&lt;&gt;"",Table_Styles[[#This Row],[MT Default]],""))</f>
        <v>0</v>
      </c>
      <c r="AB17" s="34"/>
      <c r="AC17" s="34"/>
      <c r="AD17" s="15" t="str">
        <f>IF(Table_Styles[[#This Row],[MR]]&lt;&gt;"",Table_Styles[[#This Row],[MR]],IF(Table_Styles[[#This Row],[MR Default]]&lt;&gt;"",Table_Styles[[#This Row],[MR Default]],""))</f>
        <v/>
      </c>
      <c r="AE17" s="34"/>
      <c r="AF17" s="34">
        <v>0</v>
      </c>
      <c r="AG17" s="15">
        <f>IF(Table_Styles[[#This Row],[MB]]&lt;&gt;"",Table_Styles[[#This Row],[MB]],IF(Table_Styles[[#This Row],[MB Default]]&lt;&gt;"",Table_Styles[[#This Row],[MB Default]],""))</f>
        <v>0</v>
      </c>
      <c r="AH17" s="34"/>
      <c r="AI17" s="34"/>
      <c r="AJ17" s="15" t="str">
        <f>IF(Table_Styles[[#This Row],[ML]]&lt;&gt;"",Table_Styles[[#This Row],[ML]],IF(Table_Styles[[#This Row],[ML Default]]&lt;&gt;"",Table_Styles[[#This Row],[ML Default]],""))</f>
        <v/>
      </c>
      <c r="AK17" s="34"/>
      <c r="AL17" s="34"/>
      <c r="AM17" s="15" t="str">
        <f>IF(Table_Styles[[#This Row],[PT]]&lt;&gt;"",Table_Styles[[#This Row],[PT]],IF(Table_Styles[[#This Row],[PT Default]]&lt;&gt;"",Table_Styles[[#This Row],[PT Default]],""))</f>
        <v/>
      </c>
      <c r="AN17" s="34"/>
      <c r="AO17" s="34"/>
      <c r="AP17" s="15" t="str">
        <f>IF(Table_Styles[[#This Row],[PR]]&lt;&gt;"",Table_Styles[[#This Row],[PR]],IF(Table_Styles[[#This Row],[PR Default]]&lt;&gt;"",Table_Styles[[#This Row],[PR Default]],""))</f>
        <v/>
      </c>
      <c r="AQ17" s="34"/>
      <c r="AR17" s="34"/>
      <c r="AS17" s="15" t="str">
        <f>IF(Table_Styles[[#This Row],[PB]]&lt;&gt;"",Table_Styles[[#This Row],[PB]],IF(Table_Styles[[#This Row],[PB Default]]&lt;&gt;"",Table_Styles[[#This Row],[PB Default]],""))</f>
        <v/>
      </c>
      <c r="AT17" s="34"/>
      <c r="AU17" s="34"/>
      <c r="AV17" s="15" t="str">
        <f>IF(Table_Styles[[#This Row],[PL]]&lt;&gt;"",Table_Styles[[#This Row],[PL]],IF(Table_Styles[[#This Row],[PL Default]]&lt;&gt;"",Table_Styles[[#This Row],[PL Default]],""))</f>
        <v/>
      </c>
      <c r="AW17" s="34"/>
      <c r="AX17" s="34"/>
      <c r="AY17" s="15" t="str">
        <f>IF(Table_Styles[[#This Row],[BT]]&lt;&gt;"",Table_Styles[[#This Row],[BT]],IF(Table_Styles[[#This Row],[BT Default]]&lt;&gt;"",Table_Styles[[#This Row],[BT Default]],""))</f>
        <v/>
      </c>
      <c r="AZ17" s="34"/>
      <c r="BA17" s="34"/>
      <c r="BB17" s="15" t="str">
        <f>IF(Table_Styles[[#This Row],[BR]]&lt;&gt;"",Table_Styles[[#This Row],[BR]],IF(Table_Styles[[#This Row],[BR Default]]&lt;&gt;"",Table_Styles[[#This Row],[BR Default]],""))</f>
        <v/>
      </c>
      <c r="BC17" s="34"/>
      <c r="BD17" s="34"/>
      <c r="BE17" s="15" t="str">
        <f>IF(Table_Styles[[#This Row],[BB]]&lt;&gt;"",Table_Styles[[#This Row],[BB]],IF(Table_Styles[[#This Row],[BB Default]]&lt;&gt;"",Table_Styles[[#This Row],[BB Default]],""))</f>
        <v/>
      </c>
      <c r="BF17" s="34"/>
      <c r="BG17" s="34"/>
      <c r="BH17" s="15" t="str">
        <f>IF(Table_Styles[[#This Row],[BL]]&lt;&gt;"",Table_Styles[[#This Row],[BL]],IF(Table_Styles[[#This Row],[BL Default]]&lt;&gt;"",Table_Styles[[#This Row],[BL Default]],""))</f>
        <v/>
      </c>
      <c r="BI17" s="34"/>
      <c r="BJ17" s="34"/>
      <c r="BK17" s="15" t="str">
        <f>IF(Table_Styles[[#This Row],[Width]]&lt;&gt;"",Table_Styles[[#This Row],[Width]],IF(Table_Styles[[#This Row],[Width Default]]&lt;&gt;"",Table_Styles[[#This Row],[Width Default]],""))</f>
        <v/>
      </c>
      <c r="BL17" s="34"/>
      <c r="BM17" s="34"/>
      <c r="BN17" s="15" t="str">
        <f>IF(Table_Styles[[#This Row],[Height]]&lt;&gt;"",Table_Styles[[#This Row],[Height]],IF(Table_Styles[[#This Row],[Height Default]]&lt;&gt;"",Table_Styles[[#This Row],[Height Default]],""))</f>
        <v/>
      </c>
      <c r="BO17" s="15"/>
      <c r="BP17" s="15"/>
      <c r="BQ17" s="15" t="str">
        <f>IF(Table_Styles[[#This Row],[Top]]&lt;&gt;"",Table_Styles[[#This Row],[Top]],IF(Table_Styles[[#This Row],[Top Default]]&lt;&gt;"",Table_Styles[[#This Row],[Top Default]],""))</f>
        <v/>
      </c>
      <c r="BR17" s="15"/>
      <c r="BS17" s="15"/>
      <c r="BT17" s="15" t="str">
        <f>IF(Table_Styles[[#This Row],[Right]]&lt;&gt;"",Table_Styles[[#This Row],[Right]],IF(Table_Styles[[#This Row],[Right Default]]&lt;&gt;"",Table_Styles[[#This Row],[Right Default]],""))</f>
        <v/>
      </c>
      <c r="BU17" s="15"/>
      <c r="BV17" s="15"/>
      <c r="BW17" s="15" t="str">
        <f>IF(Table_Styles[[#This Row],[Bottom]]&lt;&gt;"",Table_Styles[[#This Row],[Bottom]],IF(Table_Styles[[#This Row],[Bottom Default]]&lt;&gt;"",Table_Styles[[#This Row],[Bottom Default]],""))</f>
        <v/>
      </c>
      <c r="BX17" s="15"/>
      <c r="BY17" s="15"/>
      <c r="BZ17" s="15" t="str">
        <f>IF(Table_Styles[[#This Row],[Left]]&lt;&gt;"",Table_Styles[[#This Row],[Left]],IF(Table_Styles[[#This Row],[Left Default]]&lt;&gt;"",Table_Styles[[#This Row],[Left Default]],""))</f>
        <v/>
      </c>
      <c r="CA17" s="34"/>
      <c r="CB17" s="17" t="str">
        <f>IF(AND(Table_Styles[[#This Row],[Selector]]&lt;&gt;"",Table_Styles[[#This Row],[Font Family Used]]&lt;&gt;"",Table_Styles[[#This Row],[Font Weight Used]]&lt;&gt;""),Table_Styles[[#This Row],[Font Family Used]]&amp;" "&amp;Table_Styles[[#This Row],[Font Weight Used]],"")</f>
        <v>Montserrat 400</v>
      </c>
      <c r="CC17" s="17" t="str">
        <f ca="1">IF(AND(Table_Styles[[#This Row],[Selector]],COUNTIF(OFFSET(CC:CC,0,0,ROW()-1,1),"="&amp;Table_Styles[[#This Row],[Font]])=0),Table_Styles[[#This Row],[Font]],"")</f>
        <v/>
      </c>
      <c r="CD17" s="17" t="str">
        <f ca="1">IF(Table_Styles[[#This Row],[Unique Font]]&lt;&gt;"",
"{""fontFamily"":"""&amp;Table_Styles[[#This Row],[Font Family Used]]&amp;""",""fontWeight"":"&amp;Table_Styles[[#This Row],[Font Weight Used]]&amp;"}","")</f>
        <v/>
      </c>
      <c r="CE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20px;font-weight: 400;margin-top: 0;margin-bottom: 0</v>
      </c>
      <c r="CF17" s="17" t="str">
        <f>IF(AND(Table_Styles[[#This Row],[Selector]]&lt;&gt;"", Table_Styles[[#This Row],[Config Properties]]&lt;&gt;""),
Table_Styles[[#This Row],[Selector]]&amp;" { "&amp;Table_Styles[[#This Row],[Config Properties]]&amp;" }","")</f>
        <v>section h4 { font-family: 'Montserrat';font-size: 20px;font-weight: 400;margin-top: 0;margin-bottom: 0 }</v>
      </c>
      <c r="CG17" s="17" t="str">
        <f xml:space="preserve">
SUBSTITUTE(SUBSTITUTE(SUBSTITUTE(SUBSTITUTE(SUBSTITUTE(SUBSTITUTE(SUBSTITUTE(SUBSTITUTE(Table_Styles[[#This Row],[Config]],
" {","{"),
"{ ","{"),
" }","}"),
"} ","}"),
" ,",","),
", ",","),
" :",":"),
": ",":")</f>
        <v>section h4{font-family:'Montserrat';font-size:20px;font-weight:400;margin-top:0;margin-bottom:0}</v>
      </c>
    </row>
    <row r="18" spans="2:85" ht="21" customHeight="1">
      <c r="B18" s="17" t="s">
        <v>26</v>
      </c>
      <c r="C18" s="37" t="s">
        <v>627</v>
      </c>
      <c r="D18" s="34"/>
      <c r="E18" s="34" t="str">
        <f>Settings_Styling_Font_Body_Text</f>
        <v>Nunito</v>
      </c>
      <c r="F18" s="15" t="str">
        <f>IF(Table_Styles[[#This Row],[Font Family]]&lt;&gt;"",Table_Styles[[#This Row],[Font Family]],IF(Table_Styles[[#This Row],[Font Family Default]]&lt;&gt;"",Table_Styles[[#This Row],[Font Family Default]],""))</f>
        <v>Nunito</v>
      </c>
      <c r="G18" s="34"/>
      <c r="H18" s="86" t="s">
        <v>599</v>
      </c>
      <c r="I18" s="15" t="str">
        <f>IF(Table_Styles[[#This Row],[Font Size]]&lt;&gt;"",Table_Styles[[#This Row],[Font Size]],IF(Table_Styles[[#This Row],[Font Size Default]]&lt;&gt;"",Table_Styles[[#This Row],[Font Size Default]],""))</f>
        <v>15px</v>
      </c>
      <c r="J18" s="34"/>
      <c r="K18" s="34">
        <f>Settings_Styling_Font_Weight_Body_Text</f>
        <v>300</v>
      </c>
      <c r="L18" s="15">
        <f>IF(Table_Styles[[#This Row],[Font Weight]]&lt;&gt;"",Table_Styles[[#This Row],[Font Weight]],IF(Table_Styles[[#This Row],[Font Weight Default]]&lt;&gt;"",Table_Styles[[#This Row],[Font Weight Default]],""))</f>
        <v>300</v>
      </c>
      <c r="M18" s="34"/>
      <c r="N18" s="34"/>
      <c r="O18" s="15" t="str">
        <f>IF(Table_Styles[[#This Row],[Colour]]&lt;&gt;"",Table_Styles[[#This Row],[Colour]],IF(Table_Styles[[#This Row],[Colour Default]]&lt;&gt;"",Table_Styles[[#This Row],[Colour Default]],""))</f>
        <v/>
      </c>
      <c r="P18" s="34"/>
      <c r="Q18" s="34"/>
      <c r="R18" s="15" t="str">
        <f>IF(Table_Styles[[#This Row],[Background]]&lt;&gt;"",Table_Styles[[#This Row],[Background]],IF(Table_Styles[[#This Row],[Background Default]]&lt;&gt;"",Table_Styles[[#This Row],[Background Default]],""))</f>
        <v/>
      </c>
      <c r="S18" s="34"/>
      <c r="T18" s="34"/>
      <c r="U18" s="15" t="str">
        <f>IF(Table_Styles[[#This Row],[Border]]&lt;&gt;"",Table_Styles[[#This Row],[Border]],IF(Table_Styles[[#This Row],[Border Default]]&lt;&gt;"",Table_Styles[[#This Row],[Border Default]],""))</f>
        <v/>
      </c>
      <c r="V18" s="34"/>
      <c r="W18" s="34"/>
      <c r="X18" s="15" t="str">
        <f>IF(Table_Styles[[#This Row],[Border Radius]]&lt;&gt;"",Table_Styles[[#This Row],[Border Radius]],IF(Table_Styles[[#This Row],[Border Radius Default]]&lt;&gt;"",Table_Styles[[#This Row],[Border Radius Default]],""))</f>
        <v/>
      </c>
      <c r="Y18" s="34"/>
      <c r="Z18" s="34" t="s">
        <v>601</v>
      </c>
      <c r="AA18" s="15" t="str">
        <f>IF(Table_Styles[[#This Row],[MT]]&lt;&gt;"",Table_Styles[[#This Row],[MT]],IF(Table_Styles[[#This Row],[MT Default]]&lt;&gt;"",Table_Styles[[#This Row],[MT Default]],""))</f>
        <v>5px</v>
      </c>
      <c r="AB18" s="34"/>
      <c r="AC18" s="34"/>
      <c r="AD18" s="15" t="str">
        <f>IF(Table_Styles[[#This Row],[MR]]&lt;&gt;"",Table_Styles[[#This Row],[MR]],IF(Table_Styles[[#This Row],[MR Default]]&lt;&gt;"",Table_Styles[[#This Row],[MR Default]],""))</f>
        <v/>
      </c>
      <c r="AE18" s="34"/>
      <c r="AF18" s="34" t="s">
        <v>601</v>
      </c>
      <c r="AG18" s="15" t="str">
        <f>IF(Table_Styles[[#This Row],[MB]]&lt;&gt;"",Table_Styles[[#This Row],[MB]],IF(Table_Styles[[#This Row],[MB Default]]&lt;&gt;"",Table_Styles[[#This Row],[MB Default]],""))</f>
        <v>5px</v>
      </c>
      <c r="AH18" s="34"/>
      <c r="AI18" s="34"/>
      <c r="AJ18" s="15" t="str">
        <f>IF(Table_Styles[[#This Row],[ML]]&lt;&gt;"",Table_Styles[[#This Row],[ML]],IF(Table_Styles[[#This Row],[ML Default]]&lt;&gt;"",Table_Styles[[#This Row],[ML Default]],""))</f>
        <v/>
      </c>
      <c r="AK18" s="34"/>
      <c r="AL18" s="34"/>
      <c r="AM18" s="15" t="str">
        <f>IF(Table_Styles[[#This Row],[PT]]&lt;&gt;"",Table_Styles[[#This Row],[PT]],IF(Table_Styles[[#This Row],[PT Default]]&lt;&gt;"",Table_Styles[[#This Row],[PT Default]],""))</f>
        <v/>
      </c>
      <c r="AN18" s="34"/>
      <c r="AO18" s="34"/>
      <c r="AP18" s="15" t="str">
        <f>IF(Table_Styles[[#This Row],[PR]]&lt;&gt;"",Table_Styles[[#This Row],[PR]],IF(Table_Styles[[#This Row],[PR Default]]&lt;&gt;"",Table_Styles[[#This Row],[PR Default]],""))</f>
        <v/>
      </c>
      <c r="AQ18" s="34"/>
      <c r="AR18" s="34"/>
      <c r="AS18" s="15" t="str">
        <f>IF(Table_Styles[[#This Row],[PB]]&lt;&gt;"",Table_Styles[[#This Row],[PB]],IF(Table_Styles[[#This Row],[PB Default]]&lt;&gt;"",Table_Styles[[#This Row],[PB Default]],""))</f>
        <v/>
      </c>
      <c r="AT18" s="34"/>
      <c r="AU18" s="34"/>
      <c r="AV18" s="15" t="str">
        <f>IF(Table_Styles[[#This Row],[PL]]&lt;&gt;"",Table_Styles[[#This Row],[PL]],IF(Table_Styles[[#This Row],[PL Default]]&lt;&gt;"",Table_Styles[[#This Row],[PL Default]],""))</f>
        <v/>
      </c>
      <c r="AW18" s="34"/>
      <c r="AX18" s="34"/>
      <c r="AY18" s="15" t="str">
        <f>IF(Table_Styles[[#This Row],[BT]]&lt;&gt;"",Table_Styles[[#This Row],[BT]],IF(Table_Styles[[#This Row],[BT Default]]&lt;&gt;"",Table_Styles[[#This Row],[BT Default]],""))</f>
        <v/>
      </c>
      <c r="AZ18" s="34"/>
      <c r="BA18" s="34"/>
      <c r="BB18" s="15" t="str">
        <f>IF(Table_Styles[[#This Row],[BR]]&lt;&gt;"",Table_Styles[[#This Row],[BR]],IF(Table_Styles[[#This Row],[BR Default]]&lt;&gt;"",Table_Styles[[#This Row],[BR Default]],""))</f>
        <v/>
      </c>
      <c r="BC18" s="34"/>
      <c r="BD18" s="34"/>
      <c r="BE18" s="15" t="str">
        <f>IF(Table_Styles[[#This Row],[BB]]&lt;&gt;"",Table_Styles[[#This Row],[BB]],IF(Table_Styles[[#This Row],[BB Default]]&lt;&gt;"",Table_Styles[[#This Row],[BB Default]],""))</f>
        <v/>
      </c>
      <c r="BF18" s="34"/>
      <c r="BG18" s="34"/>
      <c r="BH18" s="15" t="str">
        <f>IF(Table_Styles[[#This Row],[BL]]&lt;&gt;"",Table_Styles[[#This Row],[BL]],IF(Table_Styles[[#This Row],[BL Default]]&lt;&gt;"",Table_Styles[[#This Row],[BL Default]],""))</f>
        <v/>
      </c>
      <c r="BI18" s="34"/>
      <c r="BJ18" s="34"/>
      <c r="BK18" s="15" t="str">
        <f>IF(Table_Styles[[#This Row],[Width]]&lt;&gt;"",Table_Styles[[#This Row],[Width]],IF(Table_Styles[[#This Row],[Width Default]]&lt;&gt;"",Table_Styles[[#This Row],[Width Default]],""))</f>
        <v/>
      </c>
      <c r="BL18" s="34"/>
      <c r="BM18" s="34"/>
      <c r="BN18" s="15" t="str">
        <f>IF(Table_Styles[[#This Row],[Height]]&lt;&gt;"",Table_Styles[[#This Row],[Height]],IF(Table_Styles[[#This Row],[Height Default]]&lt;&gt;"",Table_Styles[[#This Row],[Height Default]],""))</f>
        <v/>
      </c>
      <c r="BO18" s="15"/>
      <c r="BP18" s="15"/>
      <c r="BQ18" s="15" t="str">
        <f>IF(Table_Styles[[#This Row],[Top]]&lt;&gt;"",Table_Styles[[#This Row],[Top]],IF(Table_Styles[[#This Row],[Top Default]]&lt;&gt;"",Table_Styles[[#This Row],[Top Default]],""))</f>
        <v/>
      </c>
      <c r="BR18" s="15"/>
      <c r="BS18" s="15"/>
      <c r="BT18" s="15" t="str">
        <f>IF(Table_Styles[[#This Row],[Right]]&lt;&gt;"",Table_Styles[[#This Row],[Right]],IF(Table_Styles[[#This Row],[Right Default]]&lt;&gt;"",Table_Styles[[#This Row],[Right Default]],""))</f>
        <v/>
      </c>
      <c r="BU18" s="15"/>
      <c r="BV18" s="15"/>
      <c r="BW18" s="15" t="str">
        <f>IF(Table_Styles[[#This Row],[Bottom]]&lt;&gt;"",Table_Styles[[#This Row],[Bottom]],IF(Table_Styles[[#This Row],[Bottom Default]]&lt;&gt;"",Table_Styles[[#This Row],[Bottom Default]],""))</f>
        <v/>
      </c>
      <c r="BX18" s="15"/>
      <c r="BY18" s="15"/>
      <c r="BZ18" s="15" t="str">
        <f>IF(Table_Styles[[#This Row],[Left]]&lt;&gt;"",Table_Styles[[#This Row],[Left]],IF(Table_Styles[[#This Row],[Left Default]]&lt;&gt;"",Table_Styles[[#This Row],[Left Default]],""))</f>
        <v/>
      </c>
      <c r="CA18" s="34"/>
      <c r="CB18" s="17" t="str">
        <f>IF(AND(Table_Styles[[#This Row],[Selector]]&lt;&gt;"",Table_Styles[[#This Row],[Font Family Used]]&lt;&gt;"",Table_Styles[[#This Row],[Font Weight Used]]&lt;&gt;""),Table_Styles[[#This Row],[Font Family Used]]&amp;" "&amp;Table_Styles[[#This Row],[Font Weight Used]],"")</f>
        <v>Nunito 300</v>
      </c>
      <c r="CC18" s="17" t="str">
        <f ca="1">IF(AND(Table_Styles[[#This Row],[Selector]],COUNTIF(OFFSET(CC:CC,0,0,ROW()-1,1),"="&amp;Table_Styles[[#This Row],[Font]])=0),Table_Styles[[#This Row],[Font]],"")</f>
        <v/>
      </c>
      <c r="CD18" s="17" t="str">
        <f ca="1">IF(Table_Styles[[#This Row],[Unique Font]]&lt;&gt;"",
"{""fontFamily"":"""&amp;Table_Styles[[#This Row],[Font Family Used]]&amp;""",""fontWeight"":"&amp;Table_Styles[[#This Row],[Font Weight Used]]&amp;"}","")</f>
        <v/>
      </c>
      <c r="CE1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300;margin-top: 5px;margin-bottom: 5px</v>
      </c>
      <c r="CF18" s="17" t="str">
        <f>IF(AND(Table_Styles[[#This Row],[Selector]]&lt;&gt;"", Table_Styles[[#This Row],[Config Properties]]&lt;&gt;""),
Table_Styles[[#This Row],[Selector]]&amp;" { "&amp;Table_Styles[[#This Row],[Config Properties]]&amp;" }","")</f>
        <v>section p { font-family: 'Nunito';font-size: 15px;font-weight: 300;margin-top: 5px;margin-bottom: 5px }</v>
      </c>
      <c r="CG18" s="17" t="str">
        <f xml:space="preserve">
SUBSTITUTE(SUBSTITUTE(SUBSTITUTE(SUBSTITUTE(SUBSTITUTE(SUBSTITUTE(SUBSTITUTE(SUBSTITUTE(Table_Styles[[#This Row],[Config]],
" {","{"),
"{ ","{"),
" }","}"),
"} ","}"),
" ,",","),
", ",","),
" :",":"),
": ",":")</f>
        <v>section p{font-family:'Nunito';font-size:15px;font-weight:300;margin-top:5px;margin-bottom:5px}</v>
      </c>
    </row>
    <row r="19" spans="2:85" ht="29.4" thickBot="1">
      <c r="B19" s="18" t="s">
        <v>628</v>
      </c>
      <c r="C19" s="18"/>
      <c r="D19" s="33"/>
      <c r="E19" s="33"/>
      <c r="F19" s="18" t="str">
        <f>IF(Table_Styles[[#This Row],[Font Family]]&lt;&gt;"",Table_Styles[[#This Row],[Font Family]],IF(Table_Styles[[#This Row],[Font Family Default]]&lt;&gt;"",Table_Styles[[#This Row],[Font Family Default]],""))</f>
        <v/>
      </c>
      <c r="G19" s="33"/>
      <c r="H19" s="33"/>
      <c r="I19" s="18" t="str">
        <f>IF(Table_Styles[[#This Row],[Font Size]]&lt;&gt;"",Table_Styles[[#This Row],[Font Size]],IF(Table_Styles[[#This Row],[Font Size Default]]&lt;&gt;"",Table_Styles[[#This Row],[Font Size Default]],""))</f>
        <v/>
      </c>
      <c r="J19" s="33"/>
      <c r="K19" s="33"/>
      <c r="L19" s="18" t="str">
        <f>IF(Table_Styles[[#This Row],[Font Weight]]&lt;&gt;"",Table_Styles[[#This Row],[Font Weight]],IF(Table_Styles[[#This Row],[Font Weight Default]]&lt;&gt;"",Table_Styles[[#This Row],[Font Weight Default]],""))</f>
        <v/>
      </c>
      <c r="M19" s="33"/>
      <c r="N19" s="33"/>
      <c r="O19" s="18" t="str">
        <f>IF(Table_Styles[[#This Row],[Colour]]&lt;&gt;"",Table_Styles[[#This Row],[Colour]],IF(Table_Styles[[#This Row],[Colour Default]]&lt;&gt;"",Table_Styles[[#This Row],[Colour Default]],""))</f>
        <v/>
      </c>
      <c r="P19" s="33"/>
      <c r="Q19" s="33"/>
      <c r="R19" s="18" t="str">
        <f>IF(Table_Styles[[#This Row],[Background]]&lt;&gt;"",Table_Styles[[#This Row],[Background]],IF(Table_Styles[[#This Row],[Background Default]]&lt;&gt;"",Table_Styles[[#This Row],[Background Default]],""))</f>
        <v/>
      </c>
      <c r="S19" s="33"/>
      <c r="T19" s="33"/>
      <c r="U19" s="18" t="str">
        <f>IF(Table_Styles[[#This Row],[Border]]&lt;&gt;"",Table_Styles[[#This Row],[Border]],IF(Table_Styles[[#This Row],[Border Default]]&lt;&gt;"",Table_Styles[[#This Row],[Border Default]],""))</f>
        <v/>
      </c>
      <c r="V19" s="33"/>
      <c r="W19" s="33"/>
      <c r="X19" s="18" t="str">
        <f>IF(Table_Styles[[#This Row],[Border Radius]]&lt;&gt;"",Table_Styles[[#This Row],[Border Radius]],IF(Table_Styles[[#This Row],[Border Radius Default]]&lt;&gt;"",Table_Styles[[#This Row],[Border Radius Default]],""))</f>
        <v/>
      </c>
      <c r="Y19" s="33"/>
      <c r="Z19" s="33"/>
      <c r="AA19" s="18" t="str">
        <f>IF(Table_Styles[[#This Row],[MT]]&lt;&gt;"",Table_Styles[[#This Row],[MT]],IF(Table_Styles[[#This Row],[MT Default]]&lt;&gt;"",Table_Styles[[#This Row],[MT Default]],""))</f>
        <v/>
      </c>
      <c r="AB19" s="33"/>
      <c r="AC19" s="33"/>
      <c r="AD19" s="18" t="str">
        <f>IF(Table_Styles[[#This Row],[MR]]&lt;&gt;"",Table_Styles[[#This Row],[MR]],IF(Table_Styles[[#This Row],[MR Default]]&lt;&gt;"",Table_Styles[[#This Row],[MR Default]],""))</f>
        <v/>
      </c>
      <c r="AE19" s="33"/>
      <c r="AF19" s="33"/>
      <c r="AG19" s="18" t="str">
        <f>IF(Table_Styles[[#This Row],[MB]]&lt;&gt;"",Table_Styles[[#This Row],[MB]],IF(Table_Styles[[#This Row],[MB Default]]&lt;&gt;"",Table_Styles[[#This Row],[MB Default]],""))</f>
        <v/>
      </c>
      <c r="AH19" s="33"/>
      <c r="AI19" s="33"/>
      <c r="AJ19" s="18" t="str">
        <f>IF(Table_Styles[[#This Row],[ML]]&lt;&gt;"",Table_Styles[[#This Row],[ML]],IF(Table_Styles[[#This Row],[ML Default]]&lt;&gt;"",Table_Styles[[#This Row],[ML Default]],""))</f>
        <v/>
      </c>
      <c r="AK19" s="33"/>
      <c r="AL19" s="33"/>
      <c r="AM19" s="18" t="str">
        <f>IF(Table_Styles[[#This Row],[PT]]&lt;&gt;"",Table_Styles[[#This Row],[PT]],IF(Table_Styles[[#This Row],[PT Default]]&lt;&gt;"",Table_Styles[[#This Row],[PT Default]],""))</f>
        <v/>
      </c>
      <c r="AN19" s="33"/>
      <c r="AO19" s="33"/>
      <c r="AP19" s="18" t="str">
        <f>IF(Table_Styles[[#This Row],[PR]]&lt;&gt;"",Table_Styles[[#This Row],[PR]],IF(Table_Styles[[#This Row],[PR Default]]&lt;&gt;"",Table_Styles[[#This Row],[PR Default]],""))</f>
        <v/>
      </c>
      <c r="AQ19" s="33"/>
      <c r="AR19" s="33"/>
      <c r="AS19" s="18" t="str">
        <f>IF(Table_Styles[[#This Row],[PB]]&lt;&gt;"",Table_Styles[[#This Row],[PB]],IF(Table_Styles[[#This Row],[PB Default]]&lt;&gt;"",Table_Styles[[#This Row],[PB Default]],""))</f>
        <v/>
      </c>
      <c r="AT19" s="33"/>
      <c r="AU19" s="33"/>
      <c r="AV19" s="18" t="str">
        <f>IF(Table_Styles[[#This Row],[PL]]&lt;&gt;"",Table_Styles[[#This Row],[PL]],IF(Table_Styles[[#This Row],[PL Default]]&lt;&gt;"",Table_Styles[[#This Row],[PL Default]],""))</f>
        <v/>
      </c>
      <c r="AW19" s="33"/>
      <c r="AX19" s="33"/>
      <c r="AY19" s="18" t="str">
        <f>IF(Table_Styles[[#This Row],[BT]]&lt;&gt;"",Table_Styles[[#This Row],[BT]],IF(Table_Styles[[#This Row],[BT Default]]&lt;&gt;"",Table_Styles[[#This Row],[BT Default]],""))</f>
        <v/>
      </c>
      <c r="AZ19" s="33"/>
      <c r="BA19" s="33"/>
      <c r="BB19" s="18" t="str">
        <f>IF(Table_Styles[[#This Row],[BR]]&lt;&gt;"",Table_Styles[[#This Row],[BR]],IF(Table_Styles[[#This Row],[BR Default]]&lt;&gt;"",Table_Styles[[#This Row],[BR Default]],""))</f>
        <v/>
      </c>
      <c r="BC19" s="33"/>
      <c r="BD19" s="33"/>
      <c r="BE19" s="18" t="str">
        <f>IF(Table_Styles[[#This Row],[BB]]&lt;&gt;"",Table_Styles[[#This Row],[BB]],IF(Table_Styles[[#This Row],[BB Default]]&lt;&gt;"",Table_Styles[[#This Row],[BB Default]],""))</f>
        <v/>
      </c>
      <c r="BF19" s="33"/>
      <c r="BG19" s="33"/>
      <c r="BH19" s="18" t="str">
        <f>IF(Table_Styles[[#This Row],[BL]]&lt;&gt;"",Table_Styles[[#This Row],[BL]],IF(Table_Styles[[#This Row],[BL Default]]&lt;&gt;"",Table_Styles[[#This Row],[BL Default]],""))</f>
        <v/>
      </c>
      <c r="BI19" s="33"/>
      <c r="BJ19" s="33"/>
      <c r="BK19" s="18" t="str">
        <f>IF(Table_Styles[[#This Row],[Width]]&lt;&gt;"",Table_Styles[[#This Row],[Width]],IF(Table_Styles[[#This Row],[Width Default]]&lt;&gt;"",Table_Styles[[#This Row],[Width Default]],""))</f>
        <v/>
      </c>
      <c r="BL19" s="33"/>
      <c r="BM19" s="33"/>
      <c r="BN19" s="18" t="str">
        <f>IF(Table_Styles[[#This Row],[Height]]&lt;&gt;"",Table_Styles[[#This Row],[Height]],IF(Table_Styles[[#This Row],[Height Default]]&lt;&gt;"",Table_Styles[[#This Row],[Height Default]],""))</f>
        <v/>
      </c>
      <c r="BO19" s="18"/>
      <c r="BP19" s="18"/>
      <c r="BQ19" s="18" t="str">
        <f>IF(Table_Styles[[#This Row],[Top]]&lt;&gt;"",Table_Styles[[#This Row],[Top]],IF(Table_Styles[[#This Row],[Top Default]]&lt;&gt;"",Table_Styles[[#This Row],[Top Default]],""))</f>
        <v/>
      </c>
      <c r="BR19" s="18"/>
      <c r="BS19" s="18"/>
      <c r="BT19" s="18" t="str">
        <f>IF(Table_Styles[[#This Row],[Right]]&lt;&gt;"",Table_Styles[[#This Row],[Right]],IF(Table_Styles[[#This Row],[Right Default]]&lt;&gt;"",Table_Styles[[#This Row],[Right Default]],""))</f>
        <v/>
      </c>
      <c r="BU19" s="18"/>
      <c r="BV19" s="18"/>
      <c r="BW19" s="18" t="str">
        <f>IF(Table_Styles[[#This Row],[Bottom]]&lt;&gt;"",Table_Styles[[#This Row],[Bottom]],IF(Table_Styles[[#This Row],[Bottom Default]]&lt;&gt;"",Table_Styles[[#This Row],[Bottom Default]],""))</f>
        <v/>
      </c>
      <c r="BX19" s="18"/>
      <c r="BY19" s="18"/>
      <c r="BZ19" s="18" t="str">
        <f>IF(Table_Styles[[#This Row],[Left]]&lt;&gt;"",Table_Styles[[#This Row],[Left]],IF(Table_Styles[[#This Row],[Left Default]]&lt;&gt;"",Table_Styles[[#This Row],[Left Default]],""))</f>
        <v/>
      </c>
      <c r="CA19" s="33"/>
      <c r="CB19" s="18" t="str">
        <f>IF(AND(Table_Styles[[#This Row],[Selector]]&lt;&gt;"",Table_Styles[[#This Row],[Font Family Used]]&lt;&gt;"",Table_Styles[[#This Row],[Font Weight Used]]&lt;&gt;""),Table_Styles[[#This Row],[Font Family Used]]&amp;" "&amp;Table_Styles[[#This Row],[Font Weight Used]],"")</f>
        <v/>
      </c>
      <c r="CC19" s="18" t="str">
        <f ca="1">IF(AND(Table_Styles[[#This Row],[Selector]],COUNTIF(OFFSET(CC:CC,0,0,ROW()-1,1),"="&amp;Table_Styles[[#This Row],[Font]])=0),Table_Styles[[#This Row],[Font]],"")</f>
        <v/>
      </c>
      <c r="CD19" s="18" t="str">
        <f ca="1">IF(Table_Styles[[#This Row],[Unique Font]]&lt;&gt;"",
"{""fontFamily"":"""&amp;Table_Styles[[#This Row],[Font Family Used]]&amp;""",""fontWeight"":"&amp;Table_Styles[[#This Row],[Font Weight Used]]&amp;"}","")</f>
        <v/>
      </c>
      <c r="CE1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8" t="str">
        <f>IF(AND(Table_Styles[[#This Row],[Selector]]&lt;&gt;"", Table_Styles[[#This Row],[Config Properties]]&lt;&gt;""),
Table_Styles[[#This Row],[Selector]]&amp;" { "&amp;Table_Styles[[#This Row],[Config Properties]]&amp;" }","")</f>
        <v/>
      </c>
      <c r="CG19" s="18" t="str">
        <f xml:space="preserve">
SUBSTITUTE(SUBSTITUTE(SUBSTITUTE(SUBSTITUTE(SUBSTITUTE(SUBSTITUTE(SUBSTITUTE(SUBSTITUTE(Table_Styles[[#This Row],[Config]],
" {","{"),
"{ ","{"),
" }","}"),
"} ","}"),
" ,",","),
", ",","),
" :",":"),
": ",":")</f>
        <v/>
      </c>
    </row>
    <row r="20" spans="2:85" ht="21" customHeight="1">
      <c r="B20" s="37" t="s">
        <v>629</v>
      </c>
      <c r="C20" s="37" t="s">
        <v>630</v>
      </c>
      <c r="D20" s="34"/>
      <c r="E20" s="34"/>
      <c r="F20" s="15" t="str">
        <f>IF(Table_Styles[[#This Row],[Font Family]]&lt;&gt;"",Table_Styles[[#This Row],[Font Family]],IF(Table_Styles[[#This Row],[Font Family Default]]&lt;&gt;"",Table_Styles[[#This Row],[Font Family Default]],""))</f>
        <v/>
      </c>
      <c r="G20" s="34"/>
      <c r="H20" s="34"/>
      <c r="I20" s="15" t="str">
        <f>IF(Table_Styles[[#This Row],[Font Size]]&lt;&gt;"",Table_Styles[[#This Row],[Font Size]],IF(Table_Styles[[#This Row],[Font Size Default]]&lt;&gt;"",Table_Styles[[#This Row],[Font Size Default]],""))</f>
        <v/>
      </c>
      <c r="J20" s="34"/>
      <c r="K20" s="34"/>
      <c r="L20" s="15" t="str">
        <f>IF(Table_Styles[[#This Row],[Font Weight]]&lt;&gt;"",Table_Styles[[#This Row],[Font Weight]],IF(Table_Styles[[#This Row],[Font Weight Default]]&lt;&gt;"",Table_Styles[[#This Row],[Font Weight Default]],""))</f>
        <v/>
      </c>
      <c r="M20" s="34"/>
      <c r="N20" s="34"/>
      <c r="O20" s="15" t="str">
        <f>IF(Table_Styles[[#This Row],[Colour]]&lt;&gt;"",Table_Styles[[#This Row],[Colour]],IF(Table_Styles[[#This Row],[Colour Default]]&lt;&gt;"",Table_Styles[[#This Row],[Colour Default]],""))</f>
        <v/>
      </c>
      <c r="P20" s="34"/>
      <c r="Q20" s="34"/>
      <c r="R20" s="15" t="str">
        <f>IF(Table_Styles[[#This Row],[Background]]&lt;&gt;"",Table_Styles[[#This Row],[Background]],IF(Table_Styles[[#This Row],[Background Default]]&lt;&gt;"",Table_Styles[[#This Row],[Background Default]],""))</f>
        <v/>
      </c>
      <c r="S20" s="34"/>
      <c r="T20" s="34"/>
      <c r="U20" s="15" t="str">
        <f>IF(Table_Styles[[#This Row],[Border]]&lt;&gt;"",Table_Styles[[#This Row],[Border]],IF(Table_Styles[[#This Row],[Border Default]]&lt;&gt;"",Table_Styles[[#This Row],[Border Default]],""))</f>
        <v/>
      </c>
      <c r="V20" s="34"/>
      <c r="W20" s="34"/>
      <c r="X20" s="15" t="str">
        <f>IF(Table_Styles[[#This Row],[Border Radius]]&lt;&gt;"",Table_Styles[[#This Row],[Border Radius]],IF(Table_Styles[[#This Row],[Border Radius Default]]&lt;&gt;"",Table_Styles[[#This Row],[Border Radius Default]],""))</f>
        <v/>
      </c>
      <c r="Y20" s="36" t="s">
        <v>623</v>
      </c>
      <c r="Z20" s="34" t="s">
        <v>599</v>
      </c>
      <c r="AA20" s="15" t="str">
        <f>IF(Table_Styles[[#This Row],[MT]]&lt;&gt;"",Table_Styles[[#This Row],[MT]],IF(Table_Styles[[#This Row],[MT Default]]&lt;&gt;"",Table_Styles[[#This Row],[MT Default]],""))</f>
        <v>10px</v>
      </c>
      <c r="AB20" s="34"/>
      <c r="AC20" s="34"/>
      <c r="AD20" s="15" t="str">
        <f>IF(Table_Styles[[#This Row],[MR]]&lt;&gt;"",Table_Styles[[#This Row],[MR]],IF(Table_Styles[[#This Row],[MR Default]]&lt;&gt;"",Table_Styles[[#This Row],[MR Default]],""))</f>
        <v/>
      </c>
      <c r="AE20" s="36" t="s">
        <v>623</v>
      </c>
      <c r="AF20" s="34" t="s">
        <v>599</v>
      </c>
      <c r="AG20" s="15" t="str">
        <f>IF(Table_Styles[[#This Row],[MB]]&lt;&gt;"",Table_Styles[[#This Row],[MB]],IF(Table_Styles[[#This Row],[MB Default]]&lt;&gt;"",Table_Styles[[#This Row],[MB Default]],""))</f>
        <v>10px</v>
      </c>
      <c r="AH20" s="34"/>
      <c r="AI20" s="34"/>
      <c r="AJ20" s="15" t="str">
        <f>IF(Table_Styles[[#This Row],[ML]]&lt;&gt;"",Table_Styles[[#This Row],[ML]],IF(Table_Styles[[#This Row],[ML Default]]&lt;&gt;"",Table_Styles[[#This Row],[ML Default]],""))</f>
        <v/>
      </c>
      <c r="AK20" s="34"/>
      <c r="AL20" s="34"/>
      <c r="AM20" s="15" t="str">
        <f>IF(Table_Styles[[#This Row],[PT]]&lt;&gt;"",Table_Styles[[#This Row],[PT]],IF(Table_Styles[[#This Row],[PT Default]]&lt;&gt;"",Table_Styles[[#This Row],[PT Default]],""))</f>
        <v/>
      </c>
      <c r="AN20" s="34"/>
      <c r="AO20" s="34"/>
      <c r="AP20" s="15" t="str">
        <f>IF(Table_Styles[[#This Row],[PR]]&lt;&gt;"",Table_Styles[[#This Row],[PR]],IF(Table_Styles[[#This Row],[PR Default]]&lt;&gt;"",Table_Styles[[#This Row],[PR Default]],""))</f>
        <v/>
      </c>
      <c r="AQ20" s="34"/>
      <c r="AR20" s="34"/>
      <c r="AS20" s="15" t="str">
        <f>IF(Table_Styles[[#This Row],[PB]]&lt;&gt;"",Table_Styles[[#This Row],[PB]],IF(Table_Styles[[#This Row],[PB Default]]&lt;&gt;"",Table_Styles[[#This Row],[PB Default]],""))</f>
        <v/>
      </c>
      <c r="AT20" s="34"/>
      <c r="AU20" s="34"/>
      <c r="AV20" s="15" t="str">
        <f>IF(Table_Styles[[#This Row],[PL]]&lt;&gt;"",Table_Styles[[#This Row],[PL]],IF(Table_Styles[[#This Row],[PL Default]]&lt;&gt;"",Table_Styles[[#This Row],[PL Default]],""))</f>
        <v/>
      </c>
      <c r="AW20" s="34"/>
      <c r="AX20" s="34"/>
      <c r="AY20" s="15" t="str">
        <f>IF(Table_Styles[[#This Row],[BT]]&lt;&gt;"",Table_Styles[[#This Row],[BT]],IF(Table_Styles[[#This Row],[BT Default]]&lt;&gt;"",Table_Styles[[#This Row],[BT Default]],""))</f>
        <v/>
      </c>
      <c r="AZ20" s="34"/>
      <c r="BA20" s="34"/>
      <c r="BB20" s="15" t="str">
        <f>IF(Table_Styles[[#This Row],[BR]]&lt;&gt;"",Table_Styles[[#This Row],[BR]],IF(Table_Styles[[#This Row],[BR Default]]&lt;&gt;"",Table_Styles[[#This Row],[BR Default]],""))</f>
        <v/>
      </c>
      <c r="BC20" s="34"/>
      <c r="BD20" s="34"/>
      <c r="BE20" s="15" t="str">
        <f>IF(Table_Styles[[#This Row],[BB]]&lt;&gt;"",Table_Styles[[#This Row],[BB]],IF(Table_Styles[[#This Row],[BB Default]]&lt;&gt;"",Table_Styles[[#This Row],[BB Default]],""))</f>
        <v/>
      </c>
      <c r="BF20" s="34"/>
      <c r="BG20" s="34"/>
      <c r="BH20" s="15" t="str">
        <f>IF(Table_Styles[[#This Row],[BL]]&lt;&gt;"",Table_Styles[[#This Row],[BL]],IF(Table_Styles[[#This Row],[BL Default]]&lt;&gt;"",Table_Styles[[#This Row],[BL Default]],""))</f>
        <v/>
      </c>
      <c r="BI20" s="34"/>
      <c r="BJ20" s="34"/>
      <c r="BK20" s="15" t="str">
        <f>IF(Table_Styles[[#This Row],[Width]]&lt;&gt;"",Table_Styles[[#This Row],[Width]],IF(Table_Styles[[#This Row],[Width Default]]&lt;&gt;"",Table_Styles[[#This Row],[Width Default]],""))</f>
        <v/>
      </c>
      <c r="BL20" s="34"/>
      <c r="BM20" s="34"/>
      <c r="BN20" s="15" t="str">
        <f>IF(Table_Styles[[#This Row],[Height]]&lt;&gt;"",Table_Styles[[#This Row],[Height]],IF(Table_Styles[[#This Row],[Height Default]]&lt;&gt;"",Table_Styles[[#This Row],[Height Default]],""))</f>
        <v/>
      </c>
      <c r="BO20" s="15"/>
      <c r="BP20" s="15"/>
      <c r="BQ20" s="15" t="str">
        <f>IF(Table_Styles[[#This Row],[Top]]&lt;&gt;"",Table_Styles[[#This Row],[Top]],IF(Table_Styles[[#This Row],[Top Default]]&lt;&gt;"",Table_Styles[[#This Row],[Top Default]],""))</f>
        <v/>
      </c>
      <c r="BR20" s="15"/>
      <c r="BS20" s="15"/>
      <c r="BT20" s="15" t="str">
        <f>IF(Table_Styles[[#This Row],[Right]]&lt;&gt;"",Table_Styles[[#This Row],[Right]],IF(Table_Styles[[#This Row],[Right Default]]&lt;&gt;"",Table_Styles[[#This Row],[Right Default]],""))</f>
        <v/>
      </c>
      <c r="BU20" s="15"/>
      <c r="BV20" s="15"/>
      <c r="BW20" s="15" t="str">
        <f>IF(Table_Styles[[#This Row],[Bottom]]&lt;&gt;"",Table_Styles[[#This Row],[Bottom]],IF(Table_Styles[[#This Row],[Bottom Default]]&lt;&gt;"",Table_Styles[[#This Row],[Bottom Default]],""))</f>
        <v/>
      </c>
      <c r="BX20" s="15"/>
      <c r="BY20" s="15"/>
      <c r="BZ20" s="15" t="str">
        <f>IF(Table_Styles[[#This Row],[Left]]&lt;&gt;"",Table_Styles[[#This Row],[Left]],IF(Table_Styles[[#This Row],[Left Default]]&lt;&gt;"",Table_Styles[[#This Row],[Left Default]],""))</f>
        <v/>
      </c>
      <c r="CA20" s="34"/>
      <c r="CB20" s="17" t="str">
        <f>IF(AND(Table_Styles[[#This Row],[Selector]]&lt;&gt;"",Table_Styles[[#This Row],[Font Family Used]]&lt;&gt;"",Table_Styles[[#This Row],[Font Weight Used]]&lt;&gt;""),Table_Styles[[#This Row],[Font Family Used]]&amp;" "&amp;Table_Styles[[#This Row],[Font Weight Used]],"")</f>
        <v/>
      </c>
      <c r="CC20" s="17" t="str">
        <f ca="1">IF(AND(Table_Styles[[#This Row],[Selector]],COUNTIF(OFFSET(CC:CC,0,0,ROW()-1,1),"="&amp;Table_Styles[[#This Row],[Font]])=0),Table_Styles[[#This Row],[Font]],"")</f>
        <v/>
      </c>
      <c r="CD20" s="17" t="str">
        <f ca="1">IF(Table_Styles[[#This Row],[Unique Font]]&lt;&gt;"",
"{""fontFamily"":"""&amp;Table_Styles[[#This Row],[Font Family Used]]&amp;""",""fontWeight"":"&amp;Table_Styles[[#This Row],[Font Weight Used]]&amp;"}","")</f>
        <v/>
      </c>
      <c r="CE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10px;margin-bottom: 10px</v>
      </c>
      <c r="CF20" s="17" t="str">
        <f>IF(AND(Table_Styles[[#This Row],[Selector]]&lt;&gt;"", Table_Styles[[#This Row],[Config Properties]]&lt;&gt;""),
Table_Styles[[#This Row],[Selector]]&amp;" { "&amp;Table_Styles[[#This Row],[Config Properties]]&amp;" }","")</f>
        <v>formly-field .form-group { margin-top: 10px;margin-bottom: 10px }</v>
      </c>
      <c r="CG20" s="17" t="str">
        <f xml:space="preserve">
SUBSTITUTE(SUBSTITUTE(SUBSTITUTE(SUBSTITUTE(SUBSTITUTE(SUBSTITUTE(SUBSTITUTE(SUBSTITUTE(Table_Styles[[#This Row],[Config]],
" {","{"),
"{ ","{"),
" }","}"),
"} ","}"),
" ,",","),
", ",","),
" :",":"),
": ",":")</f>
        <v>formly-field .form-group{margin-top:10px;margin-bottom:10px}</v>
      </c>
    </row>
    <row r="21" spans="2:85" ht="21" customHeight="1">
      <c r="B21" s="17" t="s">
        <v>631</v>
      </c>
      <c r="C21" s="37" t="s">
        <v>632</v>
      </c>
      <c r="D21" s="49"/>
      <c r="E21" s="34"/>
      <c r="F21" s="15" t="str">
        <f>IF(Table_Styles[[#This Row],[Font Family]]&lt;&gt;"",Table_Styles[[#This Row],[Font Family]],IF(Table_Styles[[#This Row],[Font Family Default]]&lt;&gt;"",Table_Styles[[#This Row],[Font Family Default]],""))</f>
        <v/>
      </c>
      <c r="G21" s="49"/>
      <c r="H21" s="34"/>
      <c r="I21" s="15" t="str">
        <f>IF(Table_Styles[[#This Row],[Font Size]]&lt;&gt;"",Table_Styles[[#This Row],[Font Size]],IF(Table_Styles[[#This Row],[Font Size Default]]&lt;&gt;"",Table_Styles[[#This Row],[Font Size Default]],""))</f>
        <v/>
      </c>
      <c r="J21" s="49"/>
      <c r="K21" s="34"/>
      <c r="L21" s="15" t="str">
        <f>IF(Table_Styles[[#This Row],[Font Weight]]&lt;&gt;"",Table_Styles[[#This Row],[Font Weight]],IF(Table_Styles[[#This Row],[Font Weight Default]]&lt;&gt;"",Table_Styles[[#This Row],[Font Weight Default]],""))</f>
        <v/>
      </c>
      <c r="M21" s="49"/>
      <c r="N21" s="34"/>
      <c r="O21" s="15" t="str">
        <f>IF(Table_Styles[[#This Row],[Colour]]&lt;&gt;"",Table_Styles[[#This Row],[Colour]],IF(Table_Styles[[#This Row],[Colour Default]]&lt;&gt;"",Table_Styles[[#This Row],[Colour Default]],""))</f>
        <v/>
      </c>
      <c r="P21" s="49"/>
      <c r="Q21" s="34"/>
      <c r="R21" s="15" t="str">
        <f>IF(Table_Styles[[#This Row],[Background]]&lt;&gt;"",Table_Styles[[#This Row],[Background]],IF(Table_Styles[[#This Row],[Background Default]]&lt;&gt;"",Table_Styles[[#This Row],[Background Default]],""))</f>
        <v/>
      </c>
      <c r="S21" s="49"/>
      <c r="T21" s="34"/>
      <c r="U21" s="15" t="str">
        <f>IF(Table_Styles[[#This Row],[Border]]&lt;&gt;"",Table_Styles[[#This Row],[Border]],IF(Table_Styles[[#This Row],[Border Default]]&lt;&gt;"",Table_Styles[[#This Row],[Border Default]],""))</f>
        <v/>
      </c>
      <c r="V21" s="34"/>
      <c r="W21" s="34"/>
      <c r="X21" s="15" t="str">
        <f>IF(Table_Styles[[#This Row],[Border Radius]]&lt;&gt;"",Table_Styles[[#This Row],[Border Radius]],IF(Table_Styles[[#This Row],[Border Radius Default]]&lt;&gt;"",Table_Styles[[#This Row],[Border Radius Default]],""))</f>
        <v/>
      </c>
      <c r="Y21" s="49"/>
      <c r="Z21" s="34"/>
      <c r="AA21" s="15" t="str">
        <f>IF(Table_Styles[[#This Row],[MT]]&lt;&gt;"",Table_Styles[[#This Row],[MT]],IF(Table_Styles[[#This Row],[MT Default]]&lt;&gt;"",Table_Styles[[#This Row],[MT Default]],""))</f>
        <v/>
      </c>
      <c r="AB21" s="49"/>
      <c r="AC21" s="34"/>
      <c r="AD21" s="15" t="str">
        <f>IF(Table_Styles[[#This Row],[MR]]&lt;&gt;"",Table_Styles[[#This Row],[MR]],IF(Table_Styles[[#This Row],[MR Default]]&lt;&gt;"",Table_Styles[[#This Row],[MR Default]],""))</f>
        <v/>
      </c>
      <c r="AE21" s="49"/>
      <c r="AF21" s="34" t="s">
        <v>599</v>
      </c>
      <c r="AG21" s="15" t="str">
        <f>IF(Table_Styles[[#This Row],[MB]]&lt;&gt;"",Table_Styles[[#This Row],[MB]],IF(Table_Styles[[#This Row],[MB Default]]&lt;&gt;"",Table_Styles[[#This Row],[MB Default]],""))</f>
        <v>15px</v>
      </c>
      <c r="AH21" s="49"/>
      <c r="AI21" s="34"/>
      <c r="AJ21" s="15" t="str">
        <f>IF(Table_Styles[[#This Row],[ML]]&lt;&gt;"",Table_Styles[[#This Row],[ML]],IF(Table_Styles[[#This Row],[ML Default]]&lt;&gt;"",Table_Styles[[#This Row],[ML Default]],""))</f>
        <v/>
      </c>
      <c r="AK21" s="49"/>
      <c r="AL21" s="34"/>
      <c r="AM21" s="15" t="str">
        <f>IF(Table_Styles[[#This Row],[PT]]&lt;&gt;"",Table_Styles[[#This Row],[PT]],IF(Table_Styles[[#This Row],[PT Default]]&lt;&gt;"",Table_Styles[[#This Row],[PT Default]],""))</f>
        <v/>
      </c>
      <c r="AN21" s="49"/>
      <c r="AO21" s="34"/>
      <c r="AP21" s="15" t="str">
        <f>IF(Table_Styles[[#This Row],[PR]]&lt;&gt;"",Table_Styles[[#This Row],[PR]],IF(Table_Styles[[#This Row],[PR Default]]&lt;&gt;"",Table_Styles[[#This Row],[PR Default]],""))</f>
        <v/>
      </c>
      <c r="AQ21" s="49"/>
      <c r="AR21" s="34"/>
      <c r="AS21" s="15" t="str">
        <f>IF(Table_Styles[[#This Row],[PB]]&lt;&gt;"",Table_Styles[[#This Row],[PB]],IF(Table_Styles[[#This Row],[PB Default]]&lt;&gt;"",Table_Styles[[#This Row],[PB Default]],""))</f>
        <v/>
      </c>
      <c r="AT21" s="49"/>
      <c r="AU21" s="34"/>
      <c r="AV21" s="15" t="str">
        <f>IF(Table_Styles[[#This Row],[PL]]&lt;&gt;"",Table_Styles[[#This Row],[PL]],IF(Table_Styles[[#This Row],[PL Default]]&lt;&gt;"",Table_Styles[[#This Row],[PL Default]],""))</f>
        <v/>
      </c>
      <c r="AW21" s="49"/>
      <c r="AX21" s="34"/>
      <c r="AY21" s="15" t="str">
        <f>IF(Table_Styles[[#This Row],[BT]]&lt;&gt;"",Table_Styles[[#This Row],[BT]],IF(Table_Styles[[#This Row],[BT Default]]&lt;&gt;"",Table_Styles[[#This Row],[BT Default]],""))</f>
        <v/>
      </c>
      <c r="AZ21" s="49"/>
      <c r="BA21" s="34"/>
      <c r="BB21" s="15" t="str">
        <f>IF(Table_Styles[[#This Row],[BR]]&lt;&gt;"",Table_Styles[[#This Row],[BR]],IF(Table_Styles[[#This Row],[BR Default]]&lt;&gt;"",Table_Styles[[#This Row],[BR Default]],""))</f>
        <v/>
      </c>
      <c r="BC21" s="49"/>
      <c r="BD21" s="34"/>
      <c r="BE21" s="15" t="str">
        <f>IF(Table_Styles[[#This Row],[BB]]&lt;&gt;"",Table_Styles[[#This Row],[BB]],IF(Table_Styles[[#This Row],[BB Default]]&lt;&gt;"",Table_Styles[[#This Row],[BB Default]],""))</f>
        <v/>
      </c>
      <c r="BF21" s="49"/>
      <c r="BG21" s="34"/>
      <c r="BH21" s="15" t="str">
        <f>IF(Table_Styles[[#This Row],[BL]]&lt;&gt;"",Table_Styles[[#This Row],[BL]],IF(Table_Styles[[#This Row],[BL Default]]&lt;&gt;"",Table_Styles[[#This Row],[BL Default]],""))</f>
        <v/>
      </c>
      <c r="BI21" s="34"/>
      <c r="BJ21" s="34"/>
      <c r="BK21" s="15" t="str">
        <f>IF(Table_Styles[[#This Row],[Width]]&lt;&gt;"",Table_Styles[[#This Row],[Width]],IF(Table_Styles[[#This Row],[Width Default]]&lt;&gt;"",Table_Styles[[#This Row],[Width Default]],""))</f>
        <v/>
      </c>
      <c r="BL21" s="34"/>
      <c r="BM21" s="34"/>
      <c r="BN21" s="15" t="str">
        <f>IF(Table_Styles[[#This Row],[Height]]&lt;&gt;"",Table_Styles[[#This Row],[Height]],IF(Table_Styles[[#This Row],[Height Default]]&lt;&gt;"",Table_Styles[[#This Row],[Height Default]],""))</f>
        <v/>
      </c>
      <c r="BO21" s="15"/>
      <c r="BP21" s="15"/>
      <c r="BQ21" s="15" t="str">
        <f>IF(Table_Styles[[#This Row],[Top]]&lt;&gt;"",Table_Styles[[#This Row],[Top]],IF(Table_Styles[[#This Row],[Top Default]]&lt;&gt;"",Table_Styles[[#This Row],[Top Default]],""))</f>
        <v/>
      </c>
      <c r="BR21" s="15"/>
      <c r="BS21" s="15"/>
      <c r="BT21" s="15" t="str">
        <f>IF(Table_Styles[[#This Row],[Right]]&lt;&gt;"",Table_Styles[[#This Row],[Right]],IF(Table_Styles[[#This Row],[Right Default]]&lt;&gt;"",Table_Styles[[#This Row],[Right Default]],""))</f>
        <v/>
      </c>
      <c r="BU21" s="15"/>
      <c r="BV21" s="15"/>
      <c r="BW21" s="15" t="str">
        <f>IF(Table_Styles[[#This Row],[Bottom]]&lt;&gt;"",Table_Styles[[#This Row],[Bottom]],IF(Table_Styles[[#This Row],[Bottom Default]]&lt;&gt;"",Table_Styles[[#This Row],[Bottom Default]],""))</f>
        <v/>
      </c>
      <c r="BX21" s="15"/>
      <c r="BY21" s="15"/>
      <c r="BZ21" s="15" t="str">
        <f>IF(Table_Styles[[#This Row],[Left]]&lt;&gt;"",Table_Styles[[#This Row],[Left]],IF(Table_Styles[[#This Row],[Left Default]]&lt;&gt;"",Table_Styles[[#This Row],[Left Default]],""))</f>
        <v/>
      </c>
      <c r="CA21" s="49"/>
      <c r="CB21" s="17" t="str">
        <f>IF(AND(Table_Styles[[#This Row],[Selector]]&lt;&gt;"",Table_Styles[[#This Row],[Font Family Used]]&lt;&gt;"",Table_Styles[[#This Row],[Font Weight Used]]&lt;&gt;""),Table_Styles[[#This Row],[Font Family Used]]&amp;" "&amp;Table_Styles[[#This Row],[Font Weight Used]],"")</f>
        <v/>
      </c>
      <c r="CC21" s="17" t="str">
        <f ca="1">IF(AND(Table_Styles[[#This Row],[Selector]],COUNTIF(OFFSET(CC:CC,0,0,ROW()-1,1),"="&amp;Table_Styles[[#This Row],[Font]])=0),Table_Styles[[#This Row],[Font]],"")</f>
        <v/>
      </c>
      <c r="CD21" s="17" t="str">
        <f ca="1">IF(Table_Styles[[#This Row],[Unique Font]]&lt;&gt;"",
"{""fontFamily"":"""&amp;Table_Styles[[#This Row],[Font Family Used]]&amp;""",""fontWeight"":"&amp;Table_Styles[[#This Row],[Font Weight Used]]&amp;"}","")</f>
        <v/>
      </c>
      <c r="CE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7" t="str">
        <f>IF(AND(Table_Styles[[#This Row],[Selector]]&lt;&gt;"", Table_Styles[[#This Row],[Config Properties]]&lt;&gt;""),
Table_Styles[[#This Row],[Selector]]&amp;" { "&amp;Table_Styles[[#This Row],[Config Properties]]&amp;" }","")</f>
        <v>formly-field .field-content { margin-bottom: 15px }</v>
      </c>
      <c r="CG21" s="17" t="str">
        <f xml:space="preserve">
SUBSTITUTE(SUBSTITUTE(SUBSTITUTE(SUBSTITUTE(SUBSTITUTE(SUBSTITUTE(SUBSTITUTE(SUBSTITUTE(Table_Styles[[#This Row],[Config]],
" {","{"),
"{ ","{"),
" }","}"),
"} ","}"),
" ,",","),
", ",","),
" :",":"),
": ",":")</f>
        <v>formly-field .field-content{margin-bottom:15px}</v>
      </c>
    </row>
    <row r="22" spans="2:85" ht="21" customHeight="1">
      <c r="B22" s="37" t="s">
        <v>19</v>
      </c>
      <c r="C22" s="37" t="s">
        <v>633</v>
      </c>
      <c r="D22" s="34"/>
      <c r="E22" s="34" t="str">
        <f>Settings_Styling_Font_Labels</f>
        <v>Nunito</v>
      </c>
      <c r="F22" s="15" t="str">
        <f>IF(Table_Styles[[#This Row],[Font Family]]&lt;&gt;"",Table_Styles[[#This Row],[Font Family]],IF(Table_Styles[[#This Row],[Font Family Default]]&lt;&gt;"",Table_Styles[[#This Row],[Font Family Default]],""))</f>
        <v>Nunito</v>
      </c>
      <c r="G22" s="34" t="s">
        <v>634</v>
      </c>
      <c r="H22" s="36" t="s">
        <v>635</v>
      </c>
      <c r="I22" s="15" t="str">
        <f>IF(Table_Styles[[#This Row],[Font Size]]&lt;&gt;"",Table_Styles[[#This Row],[Font Size]],IF(Table_Styles[[#This Row],[Font Size Default]]&lt;&gt;"",Table_Styles[[#This Row],[Font Size Default]],""))</f>
        <v>16px</v>
      </c>
      <c r="J22" s="34"/>
      <c r="K22" s="34">
        <f>Settings_Styling_Font_Weight_Labels</f>
        <v>700</v>
      </c>
      <c r="L22" s="15">
        <f>IF(Table_Styles[[#This Row],[Font Weight]]&lt;&gt;"",Table_Styles[[#This Row],[Font Weight]],IF(Table_Styles[[#This Row],[Font Weight Default]]&lt;&gt;"",Table_Styles[[#This Row],[Font Weight Default]],""))</f>
        <v>700</v>
      </c>
      <c r="M22" s="34"/>
      <c r="N22" s="34" t="str">
        <f>Colour_Foreground_1</f>
        <v>#1d1c1c</v>
      </c>
      <c r="O22" s="15" t="str">
        <f>IF(Table_Styles[[#This Row],[Colour]]&lt;&gt;"",Table_Styles[[#This Row],[Colour]],IF(Table_Styles[[#This Row],[Colour Default]]&lt;&gt;"",Table_Styles[[#This Row],[Colour Default]],""))</f>
        <v>#1d1c1c</v>
      </c>
      <c r="P22" s="34"/>
      <c r="Q22" s="34"/>
      <c r="R22" s="15" t="str">
        <f>IF(Table_Styles[[#This Row],[Background]]&lt;&gt;"",Table_Styles[[#This Row],[Background]],IF(Table_Styles[[#This Row],[Background Default]]&lt;&gt;"",Table_Styles[[#This Row],[Background Default]],""))</f>
        <v/>
      </c>
      <c r="S22" s="34"/>
      <c r="T22" s="34"/>
      <c r="U22" s="15" t="str">
        <f>IF(Table_Styles[[#This Row],[Border]]&lt;&gt;"",Table_Styles[[#This Row],[Border]],IF(Table_Styles[[#This Row],[Border Default]]&lt;&gt;"",Table_Styles[[#This Row],[Border Default]],""))</f>
        <v/>
      </c>
      <c r="V22" s="34"/>
      <c r="W22" s="34"/>
      <c r="X22" s="15" t="str">
        <f>IF(Table_Styles[[#This Row],[Border Radius]]&lt;&gt;"",Table_Styles[[#This Row],[Border Radius]],IF(Table_Styles[[#This Row],[Border Radius Default]]&lt;&gt;"",Table_Styles[[#This Row],[Border Radius Default]],""))</f>
        <v/>
      </c>
      <c r="Y22" s="34"/>
      <c r="Z22" s="34"/>
      <c r="AA22" s="15" t="str">
        <f>IF(Table_Styles[[#This Row],[MT]]&lt;&gt;"",Table_Styles[[#This Row],[MT]],IF(Table_Styles[[#This Row],[MT Default]]&lt;&gt;"",Table_Styles[[#This Row],[MT Default]],""))</f>
        <v/>
      </c>
      <c r="AB22" s="34"/>
      <c r="AC22" s="34"/>
      <c r="AD22" s="15" t="str">
        <f>IF(Table_Styles[[#This Row],[MR]]&lt;&gt;"",Table_Styles[[#This Row],[MR]],IF(Table_Styles[[#This Row],[MR Default]]&lt;&gt;"",Table_Styles[[#This Row],[MR Default]],""))</f>
        <v/>
      </c>
      <c r="AE22" s="34"/>
      <c r="AF22" s="34"/>
      <c r="AG22" s="15" t="str">
        <f>IF(Table_Styles[[#This Row],[MB]]&lt;&gt;"",Table_Styles[[#This Row],[MB]],IF(Table_Styles[[#This Row],[MB Default]]&lt;&gt;"",Table_Styles[[#This Row],[MB Default]],""))</f>
        <v/>
      </c>
      <c r="AH22" s="34"/>
      <c r="AI22" s="34"/>
      <c r="AJ22" s="15" t="str">
        <f>IF(Table_Styles[[#This Row],[ML]]&lt;&gt;"",Table_Styles[[#This Row],[ML]],IF(Table_Styles[[#This Row],[ML Default]]&lt;&gt;"",Table_Styles[[#This Row],[ML Default]],""))</f>
        <v/>
      </c>
      <c r="AK22" s="34"/>
      <c r="AL22" s="34"/>
      <c r="AM22" s="15" t="str">
        <f>IF(Table_Styles[[#This Row],[PT]]&lt;&gt;"",Table_Styles[[#This Row],[PT]],IF(Table_Styles[[#This Row],[PT Default]]&lt;&gt;"",Table_Styles[[#This Row],[PT Default]],""))</f>
        <v/>
      </c>
      <c r="AN22" s="34"/>
      <c r="AO22" s="34"/>
      <c r="AP22" s="15" t="str">
        <f>IF(Table_Styles[[#This Row],[PR]]&lt;&gt;"",Table_Styles[[#This Row],[PR]],IF(Table_Styles[[#This Row],[PR Default]]&lt;&gt;"",Table_Styles[[#This Row],[PR Default]],""))</f>
        <v/>
      </c>
      <c r="AQ22" s="34"/>
      <c r="AR22" s="34"/>
      <c r="AS22" s="15" t="str">
        <f>IF(Table_Styles[[#This Row],[PB]]&lt;&gt;"",Table_Styles[[#This Row],[PB]],IF(Table_Styles[[#This Row],[PB Default]]&lt;&gt;"",Table_Styles[[#This Row],[PB Default]],""))</f>
        <v/>
      </c>
      <c r="AT22" s="34"/>
      <c r="AU22" s="34"/>
      <c r="AV22" s="15" t="str">
        <f>IF(Table_Styles[[#This Row],[PL]]&lt;&gt;"",Table_Styles[[#This Row],[PL]],IF(Table_Styles[[#This Row],[PL Default]]&lt;&gt;"",Table_Styles[[#This Row],[PL Default]],""))</f>
        <v/>
      </c>
      <c r="AW22" s="34"/>
      <c r="AX22" s="34"/>
      <c r="AY22" s="15" t="str">
        <f>IF(Table_Styles[[#This Row],[BT]]&lt;&gt;"",Table_Styles[[#This Row],[BT]],IF(Table_Styles[[#This Row],[BT Default]]&lt;&gt;"",Table_Styles[[#This Row],[BT Default]],""))</f>
        <v/>
      </c>
      <c r="AZ22" s="34"/>
      <c r="BA22" s="34"/>
      <c r="BB22" s="15" t="str">
        <f>IF(Table_Styles[[#This Row],[BR]]&lt;&gt;"",Table_Styles[[#This Row],[BR]],IF(Table_Styles[[#This Row],[BR Default]]&lt;&gt;"",Table_Styles[[#This Row],[BR Default]],""))</f>
        <v/>
      </c>
      <c r="BC22" s="34"/>
      <c r="BD22" s="34"/>
      <c r="BE22" s="15" t="str">
        <f>IF(Table_Styles[[#This Row],[BB]]&lt;&gt;"",Table_Styles[[#This Row],[BB]],IF(Table_Styles[[#This Row],[BB Default]]&lt;&gt;"",Table_Styles[[#This Row],[BB Default]],""))</f>
        <v/>
      </c>
      <c r="BF22" s="34"/>
      <c r="BG22" s="34"/>
      <c r="BH22" s="15" t="str">
        <f>IF(Table_Styles[[#This Row],[BL]]&lt;&gt;"",Table_Styles[[#This Row],[BL]],IF(Table_Styles[[#This Row],[BL Default]]&lt;&gt;"",Table_Styles[[#This Row],[BL Default]],""))</f>
        <v/>
      </c>
      <c r="BI22" s="34"/>
      <c r="BJ22" s="34"/>
      <c r="BK22" s="15" t="str">
        <f>IF(Table_Styles[[#This Row],[Width]]&lt;&gt;"",Table_Styles[[#This Row],[Width]],IF(Table_Styles[[#This Row],[Width Default]]&lt;&gt;"",Table_Styles[[#This Row],[Width Default]],""))</f>
        <v/>
      </c>
      <c r="BL22" s="34"/>
      <c r="BM22" s="34"/>
      <c r="BN22" s="15" t="str">
        <f>IF(Table_Styles[[#This Row],[Height]]&lt;&gt;"",Table_Styles[[#This Row],[Height]],IF(Table_Styles[[#This Row],[Height Default]]&lt;&gt;"",Table_Styles[[#This Row],[Height Default]],""))</f>
        <v/>
      </c>
      <c r="BO22" s="15"/>
      <c r="BP22" s="15"/>
      <c r="BQ22" s="15" t="str">
        <f>IF(Table_Styles[[#This Row],[Top]]&lt;&gt;"",Table_Styles[[#This Row],[Top]],IF(Table_Styles[[#This Row],[Top Default]]&lt;&gt;"",Table_Styles[[#This Row],[Top Default]],""))</f>
        <v/>
      </c>
      <c r="BR22" s="15"/>
      <c r="BS22" s="15"/>
      <c r="BT22" s="15" t="str">
        <f>IF(Table_Styles[[#This Row],[Right]]&lt;&gt;"",Table_Styles[[#This Row],[Right]],IF(Table_Styles[[#This Row],[Right Default]]&lt;&gt;"",Table_Styles[[#This Row],[Right Default]],""))</f>
        <v/>
      </c>
      <c r="BU22" s="15"/>
      <c r="BV22" s="15"/>
      <c r="BW22" s="15" t="str">
        <f>IF(Table_Styles[[#This Row],[Bottom]]&lt;&gt;"",Table_Styles[[#This Row],[Bottom]],IF(Table_Styles[[#This Row],[Bottom Default]]&lt;&gt;"",Table_Styles[[#This Row],[Bottom Default]],""))</f>
        <v/>
      </c>
      <c r="BX22" s="15"/>
      <c r="BY22" s="15"/>
      <c r="BZ22" s="15" t="str">
        <f>IF(Table_Styles[[#This Row],[Left]]&lt;&gt;"",Table_Styles[[#This Row],[Left]],IF(Table_Styles[[#This Row],[Left Default]]&lt;&gt;"",Table_Styles[[#This Row],[Left Default]],""))</f>
        <v/>
      </c>
      <c r="CA22" s="34"/>
      <c r="CB22" s="17" t="str">
        <f>IF(AND(Table_Styles[[#This Row],[Selector]]&lt;&gt;"",Table_Styles[[#This Row],[Font Family Used]]&lt;&gt;"",Table_Styles[[#This Row],[Font Weight Used]]&lt;&gt;""),Table_Styles[[#This Row],[Font Family Used]]&amp;" "&amp;Table_Styles[[#This Row],[Font Weight Used]],"")</f>
        <v>Nunito 700</v>
      </c>
      <c r="CC22" s="17" t="str">
        <f ca="1">IF(AND(Table_Styles[[#This Row],[Selector]],COUNTIF(OFFSET(CC:CC,0,0,ROW()-1,1),"="&amp;Table_Styles[[#This Row],[Font]])=0),Table_Styles[[#This Row],[Font]],"")</f>
        <v>Nunito 700</v>
      </c>
      <c r="CD22" s="17" t="str">
        <f ca="1">IF(Table_Styles[[#This Row],[Unique Font]]&lt;&gt;"",
"{""fontFamily"":"""&amp;Table_Styles[[#This Row],[Font Family Used]]&amp;""",""fontWeight"":"&amp;Table_Styles[[#This Row],[Font Weight Used]]&amp;"}","")</f>
        <v>{"fontFamily":"Nunito","fontWeight":700}</v>
      </c>
      <c r="CE2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v>
      </c>
      <c r="CF22" s="17" t="str">
        <f>IF(AND(Table_Styles[[#This Row],[Selector]]&lt;&gt;"", Table_Styles[[#This Row],[Config Properties]]&lt;&gt;""),
Table_Styles[[#This Row],[Selector]]&amp;" { "&amp;Table_Styles[[#This Row],[Config Properties]]&amp;" }","")</f>
        <v>formly-field label { font-family: 'Nunito';font-size: 16px;font-weight: 700;color: #1d1c1c }</v>
      </c>
      <c r="CG22" s="17" t="str">
        <f xml:space="preserve">
SUBSTITUTE(SUBSTITUTE(SUBSTITUTE(SUBSTITUTE(SUBSTITUTE(SUBSTITUTE(SUBSTITUTE(SUBSTITUTE(Table_Styles[[#This Row],[Config]],
" {","{"),
"{ ","{"),
" }","}"),
"} ","}"),
" ,",","),
", ",","),
" :",":"),
": ",":")</f>
        <v>formly-field label{font-family:'Nunito';font-size:16px;font-weight:700;color:#1d1c1c}</v>
      </c>
    </row>
    <row r="23" spans="2:85" ht="21" customHeight="1">
      <c r="B23" s="17" t="s">
        <v>20</v>
      </c>
      <c r="C23" s="37" t="s">
        <v>636</v>
      </c>
      <c r="D23" s="49"/>
      <c r="E23" s="34"/>
      <c r="F23" s="15" t="str">
        <f>IF(Table_Styles[[#This Row],[Font Family]]&lt;&gt;"",Table_Styles[[#This Row],[Font Family]],IF(Table_Styles[[#This Row],[Font Family Default]]&lt;&gt;"",Table_Styles[[#This Row],[Font Family Default]],""))</f>
        <v/>
      </c>
      <c r="G23" s="49"/>
      <c r="H23" s="36"/>
      <c r="I23" s="15" t="str">
        <f>IF(Table_Styles[[#This Row],[Font Size]]&lt;&gt;"",Table_Styles[[#This Row],[Font Size]],IF(Table_Styles[[#This Row],[Font Size Default]]&lt;&gt;"",Table_Styles[[#This Row],[Font Size Default]],""))</f>
        <v/>
      </c>
      <c r="J23" s="49"/>
      <c r="K23" s="34"/>
      <c r="L23" s="15" t="str">
        <f>IF(Table_Styles[[#This Row],[Font Weight]]&lt;&gt;"",Table_Styles[[#This Row],[Font Weight]],IF(Table_Styles[[#This Row],[Font Weight Default]]&lt;&gt;"",Table_Styles[[#This Row],[Font Weight Default]],""))</f>
        <v/>
      </c>
      <c r="M23" s="49"/>
      <c r="N23" s="34"/>
      <c r="O23" s="15" t="str">
        <f>IF(Table_Styles[[#This Row],[Colour]]&lt;&gt;"",Table_Styles[[#This Row],[Colour]],IF(Table_Styles[[#This Row],[Colour Default]]&lt;&gt;"",Table_Styles[[#This Row],[Colour Default]],""))</f>
        <v/>
      </c>
      <c r="P23" s="49"/>
      <c r="Q23" s="34"/>
      <c r="R23" s="15" t="str">
        <f>IF(Table_Styles[[#This Row],[Background]]&lt;&gt;"",Table_Styles[[#This Row],[Background]],IF(Table_Styles[[#This Row],[Background Default]]&lt;&gt;"",Table_Styles[[#This Row],[Background Default]],""))</f>
        <v/>
      </c>
      <c r="S23" s="49"/>
      <c r="T23" s="34"/>
      <c r="U23" s="15" t="str">
        <f>IF(Table_Styles[[#This Row],[Border]]&lt;&gt;"",Table_Styles[[#This Row],[Border]],IF(Table_Styles[[#This Row],[Border Default]]&lt;&gt;"",Table_Styles[[#This Row],[Border Default]],""))</f>
        <v/>
      </c>
      <c r="V23" s="34"/>
      <c r="W23" s="34"/>
      <c r="X23" s="15" t="str">
        <f>IF(Table_Styles[[#This Row],[Border Radius]]&lt;&gt;"",Table_Styles[[#This Row],[Border Radius]],IF(Table_Styles[[#This Row],[Border Radius Default]]&lt;&gt;"",Table_Styles[[#This Row],[Border Radius Default]],""))</f>
        <v/>
      </c>
      <c r="Y23" s="49"/>
      <c r="Z23" s="34" t="s">
        <v>637</v>
      </c>
      <c r="AA23" s="15" t="str">
        <f>IF(Table_Styles[[#This Row],[MT]]&lt;&gt;"",Table_Styles[[#This Row],[MT]],IF(Table_Styles[[#This Row],[MT Default]]&lt;&gt;"",Table_Styles[[#This Row],[MT Default]],""))</f>
        <v>0px</v>
      </c>
      <c r="AB23" s="49"/>
      <c r="AC23" s="34"/>
      <c r="AD23" s="15" t="str">
        <f>IF(Table_Styles[[#This Row],[MR]]&lt;&gt;"",Table_Styles[[#This Row],[MR]],IF(Table_Styles[[#This Row],[MR Default]]&lt;&gt;"",Table_Styles[[#This Row],[MR Default]],""))</f>
        <v/>
      </c>
      <c r="AE23" s="49"/>
      <c r="AF23" s="34" t="s">
        <v>599</v>
      </c>
      <c r="AG23" s="15" t="str">
        <f>IF(Table_Styles[[#This Row],[MB]]&lt;&gt;"",Table_Styles[[#This Row],[MB]],IF(Table_Styles[[#This Row],[MB Default]]&lt;&gt;"",Table_Styles[[#This Row],[MB Default]],""))</f>
        <v>15px</v>
      </c>
      <c r="AH23" s="49"/>
      <c r="AI23" s="34"/>
      <c r="AJ23" s="15" t="str">
        <f>IF(Table_Styles[[#This Row],[ML]]&lt;&gt;"",Table_Styles[[#This Row],[ML]],IF(Table_Styles[[#This Row],[ML Default]]&lt;&gt;"",Table_Styles[[#This Row],[ML Default]],""))</f>
        <v/>
      </c>
      <c r="AK23" s="49"/>
      <c r="AL23" s="34"/>
      <c r="AM23" s="15" t="str">
        <f>IF(Table_Styles[[#This Row],[PT]]&lt;&gt;"",Table_Styles[[#This Row],[PT]],IF(Table_Styles[[#This Row],[PT Default]]&lt;&gt;"",Table_Styles[[#This Row],[PT Default]],""))</f>
        <v/>
      </c>
      <c r="AN23" s="49"/>
      <c r="AO23" s="34"/>
      <c r="AP23" s="15" t="str">
        <f>IF(Table_Styles[[#This Row],[PR]]&lt;&gt;"",Table_Styles[[#This Row],[PR]],IF(Table_Styles[[#This Row],[PR Default]]&lt;&gt;"",Table_Styles[[#This Row],[PR Default]],""))</f>
        <v/>
      </c>
      <c r="AQ23" s="49"/>
      <c r="AR23" s="34"/>
      <c r="AS23" s="15" t="str">
        <f>IF(Table_Styles[[#This Row],[PB]]&lt;&gt;"",Table_Styles[[#This Row],[PB]],IF(Table_Styles[[#This Row],[PB Default]]&lt;&gt;"",Table_Styles[[#This Row],[PB Default]],""))</f>
        <v/>
      </c>
      <c r="AT23" s="49"/>
      <c r="AU23" s="34"/>
      <c r="AV23" s="15" t="str">
        <f>IF(Table_Styles[[#This Row],[PL]]&lt;&gt;"",Table_Styles[[#This Row],[PL]],IF(Table_Styles[[#This Row],[PL Default]]&lt;&gt;"",Table_Styles[[#This Row],[PL Default]],""))</f>
        <v/>
      </c>
      <c r="AW23" s="49"/>
      <c r="AX23" s="34"/>
      <c r="AY23" s="15" t="str">
        <f>IF(Table_Styles[[#This Row],[BT]]&lt;&gt;"",Table_Styles[[#This Row],[BT]],IF(Table_Styles[[#This Row],[BT Default]]&lt;&gt;"",Table_Styles[[#This Row],[BT Default]],""))</f>
        <v/>
      </c>
      <c r="AZ23" s="49"/>
      <c r="BA23" s="34"/>
      <c r="BB23" s="15" t="str">
        <f>IF(Table_Styles[[#This Row],[BR]]&lt;&gt;"",Table_Styles[[#This Row],[BR]],IF(Table_Styles[[#This Row],[BR Default]]&lt;&gt;"",Table_Styles[[#This Row],[BR Default]],""))</f>
        <v/>
      </c>
      <c r="BC23" s="49"/>
      <c r="BD23" s="34"/>
      <c r="BE23" s="15" t="str">
        <f>IF(Table_Styles[[#This Row],[BB]]&lt;&gt;"",Table_Styles[[#This Row],[BB]],IF(Table_Styles[[#This Row],[BB Default]]&lt;&gt;"",Table_Styles[[#This Row],[BB Default]],""))</f>
        <v/>
      </c>
      <c r="BF23" s="49"/>
      <c r="BG23" s="34"/>
      <c r="BH23" s="15" t="str">
        <f>IF(Table_Styles[[#This Row],[BL]]&lt;&gt;"",Table_Styles[[#This Row],[BL]],IF(Table_Styles[[#This Row],[BL Default]]&lt;&gt;"",Table_Styles[[#This Row],[BL Default]],""))</f>
        <v/>
      </c>
      <c r="BI23" s="34"/>
      <c r="BJ23" s="34"/>
      <c r="BK23" s="15" t="str">
        <f>IF(Table_Styles[[#This Row],[Width]]&lt;&gt;"",Table_Styles[[#This Row],[Width]],IF(Table_Styles[[#This Row],[Width Default]]&lt;&gt;"",Table_Styles[[#This Row],[Width Default]],""))</f>
        <v/>
      </c>
      <c r="BL23" s="34"/>
      <c r="BM23" s="34"/>
      <c r="BN23" s="15" t="str">
        <f>IF(Table_Styles[[#This Row],[Height]]&lt;&gt;"",Table_Styles[[#This Row],[Height]],IF(Table_Styles[[#This Row],[Height Default]]&lt;&gt;"",Table_Styles[[#This Row],[Height Default]],""))</f>
        <v/>
      </c>
      <c r="BO23" s="15"/>
      <c r="BP23" s="15"/>
      <c r="BQ23" s="15" t="str">
        <f>IF(Table_Styles[[#This Row],[Top]]&lt;&gt;"",Table_Styles[[#This Row],[Top]],IF(Table_Styles[[#This Row],[Top Default]]&lt;&gt;"",Table_Styles[[#This Row],[Top Default]],""))</f>
        <v/>
      </c>
      <c r="BR23" s="15"/>
      <c r="BS23" s="15"/>
      <c r="BT23" s="15" t="str">
        <f>IF(Table_Styles[[#This Row],[Right]]&lt;&gt;"",Table_Styles[[#This Row],[Right]],IF(Table_Styles[[#This Row],[Right Default]]&lt;&gt;"",Table_Styles[[#This Row],[Right Default]],""))</f>
        <v/>
      </c>
      <c r="BU23" s="15"/>
      <c r="BV23" s="15"/>
      <c r="BW23" s="15" t="str">
        <f>IF(Table_Styles[[#This Row],[Bottom]]&lt;&gt;"",Table_Styles[[#This Row],[Bottom]],IF(Table_Styles[[#This Row],[Bottom Default]]&lt;&gt;"",Table_Styles[[#This Row],[Bottom Default]],""))</f>
        <v/>
      </c>
      <c r="BX23" s="15"/>
      <c r="BY23" s="15"/>
      <c r="BZ23" s="15" t="str">
        <f>IF(Table_Styles[[#This Row],[Left]]&lt;&gt;"",Table_Styles[[#This Row],[Left]],IF(Table_Styles[[#This Row],[Left Default]]&lt;&gt;"",Table_Styles[[#This Row],[Left Default]],""))</f>
        <v/>
      </c>
      <c r="CA23" s="49"/>
      <c r="CB23" s="17" t="str">
        <f>IF(AND(Table_Styles[[#This Row],[Selector]]&lt;&gt;"",Table_Styles[[#This Row],[Font Family Used]]&lt;&gt;"",Table_Styles[[#This Row],[Font Weight Used]]&lt;&gt;""),Table_Styles[[#This Row],[Font Family Used]]&amp;" "&amp;Table_Styles[[#This Row],[Font Weight Used]],"")</f>
        <v/>
      </c>
      <c r="CC23" s="17" t="str">
        <f ca="1">IF(AND(Table_Styles[[#This Row],[Selector]],COUNTIF(OFFSET(CC:CC,0,0,ROW()-1,1),"="&amp;Table_Styles[[#This Row],[Font]])=0),Table_Styles[[#This Row],[Font]],"")</f>
        <v/>
      </c>
      <c r="CD23" s="17" t="str">
        <f ca="1">IF(Table_Styles[[#This Row],[Unique Font]]&lt;&gt;"",
"{""fontFamily"":"""&amp;Table_Styles[[#This Row],[Font Family Used]]&amp;""",""fontWeight"":"&amp;Table_Styles[[#This Row],[Font Weight Used]]&amp;"}","")</f>
        <v/>
      </c>
      <c r="CE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7" t="str">
        <f>IF(AND(Table_Styles[[#This Row],[Selector]]&lt;&gt;"", Table_Styles[[#This Row],[Config Properties]]&lt;&gt;""),
Table_Styles[[#This Row],[Selector]]&amp;" { "&amp;Table_Styles[[#This Row],[Config Properties]]&amp;" }","")</f>
        <v>formly-field .question { margin-top: 0px;margin-bottom: 15px }</v>
      </c>
      <c r="CG23" s="17" t="str">
        <f xml:space="preserve">
SUBSTITUTE(SUBSTITUTE(SUBSTITUTE(SUBSTITUTE(SUBSTITUTE(SUBSTITUTE(SUBSTITUTE(SUBSTITUTE(Table_Styles[[#This Row],[Config]],
" {","{"),
"{ ","{"),
" }","}"),
"} ","}"),
" ,",","),
", ",","),
" :",":"),
": ",":")</f>
        <v>formly-field .question{margin-top:0px;margin-bottom:15px}</v>
      </c>
    </row>
    <row r="24" spans="2:85" ht="21" customHeight="1">
      <c r="B24" s="17" t="s">
        <v>638</v>
      </c>
      <c r="C24" s="37" t="s">
        <v>639</v>
      </c>
      <c r="D24" s="34"/>
      <c r="E24" s="34" t="str">
        <f>Settings_Styling_Font_Body_Text</f>
        <v>Nunito</v>
      </c>
      <c r="F24" s="15" t="str">
        <f>IF(Table_Styles[[#This Row],[Font Family]]&lt;&gt;"",Table_Styles[[#This Row],[Font Family]],IF(Table_Styles[[#This Row],[Font Family Default]]&lt;&gt;"",Table_Styles[[#This Row],[Font Family Default]],""))</f>
        <v>Nunito</v>
      </c>
      <c r="G24" s="34"/>
      <c r="H24" s="36" t="s">
        <v>640</v>
      </c>
      <c r="I24" s="15" t="str">
        <f>IF(Table_Styles[[#This Row],[Font Size]]&lt;&gt;"",Table_Styles[[#This Row],[Font Size]],IF(Table_Styles[[#This Row],[Font Size Default]]&lt;&gt;"",Table_Styles[[#This Row],[Font Size Default]],""))</f>
        <v>13px</v>
      </c>
      <c r="J24" s="34"/>
      <c r="K24" s="34">
        <f>Settings_Styling_Font_Weight_Body_Text</f>
        <v>300</v>
      </c>
      <c r="L24" s="15">
        <f>IF(Table_Styles[[#This Row],[Font Weight]]&lt;&gt;"",Table_Styles[[#This Row],[Font Weight]],IF(Table_Styles[[#This Row],[Font Weight Default]]&lt;&gt;"",Table_Styles[[#This Row],[Font Weight Default]],""))</f>
        <v>300</v>
      </c>
      <c r="M24" s="34"/>
      <c r="N24" s="34" t="str">
        <f>Colour_Foreground_2</f>
        <v>#4e4e4f</v>
      </c>
      <c r="O24" s="15" t="str">
        <f>IF(Table_Styles[[#This Row],[Colour]]&lt;&gt;"",Table_Styles[[#This Row],[Colour]],IF(Table_Styles[[#This Row],[Colour Default]]&lt;&gt;"",Table_Styles[[#This Row],[Colour Default]],""))</f>
        <v>#4e4e4f</v>
      </c>
      <c r="P24" s="34"/>
      <c r="Q24" s="34"/>
      <c r="R24" s="15" t="str">
        <f>IF(Table_Styles[[#This Row],[Background]]&lt;&gt;"",Table_Styles[[#This Row],[Background]],IF(Table_Styles[[#This Row],[Background Default]]&lt;&gt;"",Table_Styles[[#This Row],[Background Default]],""))</f>
        <v/>
      </c>
      <c r="S24" s="34"/>
      <c r="T24" s="34"/>
      <c r="U24" s="15" t="str">
        <f>IF(Table_Styles[[#This Row],[Border]]&lt;&gt;"",Table_Styles[[#This Row],[Border]],IF(Table_Styles[[#This Row],[Border Default]]&lt;&gt;"",Table_Styles[[#This Row],[Border Default]],""))</f>
        <v/>
      </c>
      <c r="V24" s="34"/>
      <c r="W24" s="34"/>
      <c r="X24" s="15" t="str">
        <f>IF(Table_Styles[[#This Row],[Border Radius]]&lt;&gt;"",Table_Styles[[#This Row],[Border Radius]],IF(Table_Styles[[#This Row],[Border Radius Default]]&lt;&gt;"",Table_Styles[[#This Row],[Border Radius Default]],""))</f>
        <v/>
      </c>
      <c r="Y24" s="34"/>
      <c r="Z24" s="34"/>
      <c r="AA24" s="15" t="str">
        <f>IF(Table_Styles[[#This Row],[MT]]&lt;&gt;"",Table_Styles[[#This Row],[MT]],IF(Table_Styles[[#This Row],[MT Default]]&lt;&gt;"",Table_Styles[[#This Row],[MT Default]],""))</f>
        <v/>
      </c>
      <c r="AB24" s="34"/>
      <c r="AC24" s="34"/>
      <c r="AD24" s="15" t="str">
        <f>IF(Table_Styles[[#This Row],[MR]]&lt;&gt;"",Table_Styles[[#This Row],[MR]],IF(Table_Styles[[#This Row],[MR Default]]&lt;&gt;"",Table_Styles[[#This Row],[MR Default]],""))</f>
        <v/>
      </c>
      <c r="AE24" s="34"/>
      <c r="AF24" s="34"/>
      <c r="AG24" s="15" t="str">
        <f>IF(Table_Styles[[#This Row],[MB]]&lt;&gt;"",Table_Styles[[#This Row],[MB]],IF(Table_Styles[[#This Row],[MB Default]]&lt;&gt;"",Table_Styles[[#This Row],[MB Default]],""))</f>
        <v/>
      </c>
      <c r="AH24" s="34"/>
      <c r="AI24" s="34"/>
      <c r="AJ24" s="15" t="str">
        <f>IF(Table_Styles[[#This Row],[ML]]&lt;&gt;"",Table_Styles[[#This Row],[ML]],IF(Table_Styles[[#This Row],[ML Default]]&lt;&gt;"",Table_Styles[[#This Row],[ML Default]],""))</f>
        <v/>
      </c>
      <c r="AK24" s="34"/>
      <c r="AL24" s="34"/>
      <c r="AM24" s="15" t="str">
        <f>IF(Table_Styles[[#This Row],[PT]]&lt;&gt;"",Table_Styles[[#This Row],[PT]],IF(Table_Styles[[#This Row],[PT Default]]&lt;&gt;"",Table_Styles[[#This Row],[PT Default]],""))</f>
        <v/>
      </c>
      <c r="AN24" s="34"/>
      <c r="AO24" s="34"/>
      <c r="AP24" s="15" t="str">
        <f>IF(Table_Styles[[#This Row],[PR]]&lt;&gt;"",Table_Styles[[#This Row],[PR]],IF(Table_Styles[[#This Row],[PR Default]]&lt;&gt;"",Table_Styles[[#This Row],[PR Default]],""))</f>
        <v/>
      </c>
      <c r="AQ24" s="34"/>
      <c r="AR24" s="34"/>
      <c r="AS24" s="15" t="str">
        <f>IF(Table_Styles[[#This Row],[PB]]&lt;&gt;"",Table_Styles[[#This Row],[PB]],IF(Table_Styles[[#This Row],[PB Default]]&lt;&gt;"",Table_Styles[[#This Row],[PB Default]],""))</f>
        <v/>
      </c>
      <c r="AT24" s="34"/>
      <c r="AU24" s="34"/>
      <c r="AV24" s="15" t="str">
        <f>IF(Table_Styles[[#This Row],[PL]]&lt;&gt;"",Table_Styles[[#This Row],[PL]],IF(Table_Styles[[#This Row],[PL Default]]&lt;&gt;"",Table_Styles[[#This Row],[PL Default]],""))</f>
        <v/>
      </c>
      <c r="AW24" s="34"/>
      <c r="AX24" s="34"/>
      <c r="AY24" s="15" t="str">
        <f>IF(Table_Styles[[#This Row],[BT]]&lt;&gt;"",Table_Styles[[#This Row],[BT]],IF(Table_Styles[[#This Row],[BT Default]]&lt;&gt;"",Table_Styles[[#This Row],[BT Default]],""))</f>
        <v/>
      </c>
      <c r="AZ24" s="34"/>
      <c r="BA24" s="34"/>
      <c r="BB24" s="15" t="str">
        <f>IF(Table_Styles[[#This Row],[BR]]&lt;&gt;"",Table_Styles[[#This Row],[BR]],IF(Table_Styles[[#This Row],[BR Default]]&lt;&gt;"",Table_Styles[[#This Row],[BR Default]],""))</f>
        <v/>
      </c>
      <c r="BC24" s="34"/>
      <c r="BD24" s="34"/>
      <c r="BE24" s="15" t="str">
        <f>IF(Table_Styles[[#This Row],[BB]]&lt;&gt;"",Table_Styles[[#This Row],[BB]],IF(Table_Styles[[#This Row],[BB Default]]&lt;&gt;"",Table_Styles[[#This Row],[BB Default]],""))</f>
        <v/>
      </c>
      <c r="BF24" s="34"/>
      <c r="BG24" s="34"/>
      <c r="BH24" s="15" t="str">
        <f>IF(Table_Styles[[#This Row],[BL]]&lt;&gt;"",Table_Styles[[#This Row],[BL]],IF(Table_Styles[[#This Row],[BL Default]]&lt;&gt;"",Table_Styles[[#This Row],[BL Default]],""))</f>
        <v/>
      </c>
      <c r="BI24" s="34"/>
      <c r="BJ24" s="34"/>
      <c r="BK24" s="15" t="str">
        <f>IF(Table_Styles[[#This Row],[Width]]&lt;&gt;"",Table_Styles[[#This Row],[Width]],IF(Table_Styles[[#This Row],[Width Default]]&lt;&gt;"",Table_Styles[[#This Row],[Width Default]],""))</f>
        <v/>
      </c>
      <c r="BL24" s="34"/>
      <c r="BM24" s="34"/>
      <c r="BN24" s="15" t="str">
        <f>IF(Table_Styles[[#This Row],[Height]]&lt;&gt;"",Table_Styles[[#This Row],[Height]],IF(Table_Styles[[#This Row],[Height Default]]&lt;&gt;"",Table_Styles[[#This Row],[Height Default]],""))</f>
        <v/>
      </c>
      <c r="BO24" s="15"/>
      <c r="BP24" s="15"/>
      <c r="BQ24" s="15" t="str">
        <f>IF(Table_Styles[[#This Row],[Top]]&lt;&gt;"",Table_Styles[[#This Row],[Top]],IF(Table_Styles[[#This Row],[Top Default]]&lt;&gt;"",Table_Styles[[#This Row],[Top Default]],""))</f>
        <v/>
      </c>
      <c r="BR24" s="15"/>
      <c r="BS24" s="15"/>
      <c r="BT24" s="15" t="str">
        <f>IF(Table_Styles[[#This Row],[Right]]&lt;&gt;"",Table_Styles[[#This Row],[Right]],IF(Table_Styles[[#This Row],[Right Default]]&lt;&gt;"",Table_Styles[[#This Row],[Right Default]],""))</f>
        <v/>
      </c>
      <c r="BU24" s="15"/>
      <c r="BV24" s="15"/>
      <c r="BW24" s="15" t="str">
        <f>IF(Table_Styles[[#This Row],[Bottom]]&lt;&gt;"",Table_Styles[[#This Row],[Bottom]],IF(Table_Styles[[#This Row],[Bottom Default]]&lt;&gt;"",Table_Styles[[#This Row],[Bottom Default]],""))</f>
        <v/>
      </c>
      <c r="BX24" s="15"/>
      <c r="BY24" s="15"/>
      <c r="BZ24" s="15" t="str">
        <f>IF(Table_Styles[[#This Row],[Left]]&lt;&gt;"",Table_Styles[[#This Row],[Left]],IF(Table_Styles[[#This Row],[Left Default]]&lt;&gt;"",Table_Styles[[#This Row],[Left Default]],""))</f>
        <v/>
      </c>
      <c r="CA24" s="34"/>
      <c r="CB24" s="17" t="str">
        <f>IF(AND(Table_Styles[[#This Row],[Selector]]&lt;&gt;"",Table_Styles[[#This Row],[Font Family Used]]&lt;&gt;"",Table_Styles[[#This Row],[Font Weight Used]]&lt;&gt;""),Table_Styles[[#This Row],[Font Family Used]]&amp;" "&amp;Table_Styles[[#This Row],[Font Weight Used]],"")</f>
        <v>Nunito 300</v>
      </c>
      <c r="CC24" s="17" t="str">
        <f ca="1">IF(AND(Table_Styles[[#This Row],[Selector]],COUNTIF(OFFSET(CC:CC,0,0,ROW()-1,1),"="&amp;Table_Styles[[#This Row],[Font]])=0),Table_Styles[[#This Row],[Font]],"")</f>
        <v/>
      </c>
      <c r="CD24" s="17" t="str">
        <f ca="1">IF(Table_Styles[[#This Row],[Unique Font]]&lt;&gt;"",
"{""fontFamily"":"""&amp;Table_Styles[[#This Row],[Font Family Used]]&amp;""",""fontWeight"":"&amp;Table_Styles[[#This Row],[Font Weight Used]]&amp;"}","")</f>
        <v/>
      </c>
      <c r="CE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#4e4e4f</v>
      </c>
      <c r="CF24" s="17" t="str">
        <f>IF(AND(Table_Styles[[#This Row],[Selector]]&lt;&gt;"", Table_Styles[[#This Row],[Config Properties]]&lt;&gt;""),
Table_Styles[[#This Row],[Selector]]&amp;" { "&amp;Table_Styles[[#This Row],[Config Properties]]&amp;" }","")</f>
        <v>formly-field small.text-muted { font-family: 'Nunito';font-size: 13px;font-weight: 300;color: #4e4e4f }</v>
      </c>
      <c r="CG24" s="17" t="str">
        <f xml:space="preserve">
SUBSTITUTE(SUBSTITUTE(SUBSTITUTE(SUBSTITUTE(SUBSTITUTE(SUBSTITUTE(SUBSTITUTE(SUBSTITUTE(Table_Styles[[#This Row],[Config]],
" {","{"),
"{ ","{"),
" }","}"),
"} ","}"),
" ,",","),
", ",","),
" :",":"),
": ",":")</f>
        <v>formly-field small.text-muted{font-family:'Nunito';font-size:13px;font-weight:300;color:#4e4e4f}</v>
      </c>
    </row>
    <row r="25" spans="2:85" ht="21" customHeight="1">
      <c r="B25" s="83" t="s">
        <v>641</v>
      </c>
      <c r="C25" s="83" t="s">
        <v>642</v>
      </c>
      <c r="D25" s="34"/>
      <c r="E25" s="34" t="str">
        <f>Settings_Styling_Font_Body_Text</f>
        <v>Nunito</v>
      </c>
      <c r="F25" s="15" t="str">
        <f>IF(Table_Styles[[#This Row],[Font Family]]&lt;&gt;"",Table_Styles[[#This Row],[Font Family]],IF(Table_Styles[[#This Row],[Font Family Default]]&lt;&gt;"",Table_Styles[[#This Row],[Font Family Default]],""))</f>
        <v>Nunito</v>
      </c>
      <c r="G25" s="34"/>
      <c r="H25" s="36" t="s">
        <v>599</v>
      </c>
      <c r="I25" s="15" t="str">
        <f>IF(Table_Styles[[#This Row],[Font Size]]&lt;&gt;"",Table_Styles[[#This Row],[Font Size]],IF(Table_Styles[[#This Row],[Font Size Default]]&lt;&gt;"",Table_Styles[[#This Row],[Font Size Default]],""))</f>
        <v>15px</v>
      </c>
      <c r="J25" s="34"/>
      <c r="K25" s="34">
        <f>Settings_Styling_Font_Weight_Body_Text</f>
        <v>300</v>
      </c>
      <c r="L25" s="15">
        <f>IF(Table_Styles[[#This Row],[Font Weight]]&lt;&gt;"",Table_Styles[[#This Row],[Font Weight]],IF(Table_Styles[[#This Row],[Font Weight Default]]&lt;&gt;"",Table_Styles[[#This Row],[Font Weight Default]],""))</f>
        <v>300</v>
      </c>
      <c r="M25" s="34"/>
      <c r="N25" s="34" t="str">
        <f>Colour_Foreground_1</f>
        <v>#1d1c1c</v>
      </c>
      <c r="O25" s="15" t="str">
        <f>IF(Table_Styles[[#This Row],[Colour]]&lt;&gt;"",Table_Styles[[#This Row],[Colour]],IF(Table_Styles[[#This Row],[Colour Default]]&lt;&gt;"",Table_Styles[[#This Row],[Colour Default]],""))</f>
        <v>#1d1c1c</v>
      </c>
      <c r="P25" s="34"/>
      <c r="Q25" s="15" t="str">
        <f>Colour_Background_2</f>
        <v>#f5f8fc</v>
      </c>
      <c r="R25" s="15" t="str">
        <f>IF(Table_Styles[[#This Row],[Background]]&lt;&gt;"",Table_Styles[[#This Row],[Background]],IF(Table_Styles[[#This Row],[Background Default]]&lt;&gt;"",Table_Styles[[#This Row],[Background Default]],""))</f>
        <v>#f5f8fc</v>
      </c>
      <c r="S25" s="15" t="str">
        <f>"1px solid "&amp;Colour_Borders</f>
        <v>1px solid #c8c8c8</v>
      </c>
      <c r="T25" s="36" t="s">
        <v>643</v>
      </c>
      <c r="U25" s="15" t="str">
        <f>IF(Table_Styles[[#This Row],[Border]]&lt;&gt;"",Table_Styles[[#This Row],[Border]],IF(Table_Styles[[#This Row],[Border Default]]&lt;&gt;"",Table_Styles[[#This Row],[Border Default]],""))</f>
        <v>1px solid #c8c8c8</v>
      </c>
      <c r="V25" s="34"/>
      <c r="W25" s="34" t="str">
        <f>Settings_Styling_Other_Default_Border_Radius</f>
        <v>3px</v>
      </c>
      <c r="X25" s="15" t="str">
        <f>IF(Table_Styles[[#This Row],[Border Radius]]&lt;&gt;"",Table_Styles[[#This Row],[Border Radius]],IF(Table_Styles[[#This Row],[Border Radius Default]]&lt;&gt;"",Table_Styles[[#This Row],[Border Radius Default]],""))</f>
        <v>3px</v>
      </c>
      <c r="Y25" s="34"/>
      <c r="Z25" s="34"/>
      <c r="AA25" s="15" t="str">
        <f>IF(Table_Styles[[#This Row],[MT]]&lt;&gt;"",Table_Styles[[#This Row],[MT]],IF(Table_Styles[[#This Row],[MT Default]]&lt;&gt;"",Table_Styles[[#This Row],[MT Default]],""))</f>
        <v/>
      </c>
      <c r="AB25" s="34"/>
      <c r="AC25" s="34"/>
      <c r="AD25" s="15" t="str">
        <f>IF(Table_Styles[[#This Row],[MR]]&lt;&gt;"",Table_Styles[[#This Row],[MR]],IF(Table_Styles[[#This Row],[MR Default]]&lt;&gt;"",Table_Styles[[#This Row],[MR Default]],""))</f>
        <v/>
      </c>
      <c r="AE25" s="34"/>
      <c r="AF25" s="34"/>
      <c r="AG25" s="15" t="str">
        <f>IF(Table_Styles[[#This Row],[MB]]&lt;&gt;"",Table_Styles[[#This Row],[MB]],IF(Table_Styles[[#This Row],[MB Default]]&lt;&gt;"",Table_Styles[[#This Row],[MB Default]],""))</f>
        <v/>
      </c>
      <c r="AH25" s="34"/>
      <c r="AI25" s="34"/>
      <c r="AJ25" s="15" t="str">
        <f>IF(Table_Styles[[#This Row],[ML]]&lt;&gt;"",Table_Styles[[#This Row],[ML]],IF(Table_Styles[[#This Row],[ML Default]]&lt;&gt;"",Table_Styles[[#This Row],[ML Default]],""))</f>
        <v/>
      </c>
      <c r="AK25" s="36" t="s">
        <v>640</v>
      </c>
      <c r="AL25" s="36" t="s">
        <v>623</v>
      </c>
      <c r="AM25" s="15" t="str">
        <f>IF(Table_Styles[[#This Row],[PT]]&lt;&gt;"",Table_Styles[[#This Row],[PT]],IF(Table_Styles[[#This Row],[PT Default]]&lt;&gt;"",Table_Styles[[#This Row],[PT Default]],""))</f>
        <v>13px</v>
      </c>
      <c r="AN25" s="34"/>
      <c r="AO25" s="36" t="s">
        <v>644</v>
      </c>
      <c r="AP25" s="15" t="str">
        <f>IF(Table_Styles[[#This Row],[PR]]&lt;&gt;"",Table_Styles[[#This Row],[PR]],IF(Table_Styles[[#This Row],[PR Default]]&lt;&gt;"",Table_Styles[[#This Row],[PR Default]],""))</f>
        <v>12px</v>
      </c>
      <c r="AQ25" s="36" t="s">
        <v>640</v>
      </c>
      <c r="AR25" s="36" t="s">
        <v>623</v>
      </c>
      <c r="AS25" s="15" t="str">
        <f>IF(Table_Styles[[#This Row],[PB]]&lt;&gt;"",Table_Styles[[#This Row],[PB]],IF(Table_Styles[[#This Row],[PB Default]]&lt;&gt;"",Table_Styles[[#This Row],[PB Default]],""))</f>
        <v>13px</v>
      </c>
      <c r="AT25" s="34"/>
      <c r="AU25" s="36" t="s">
        <v>644</v>
      </c>
      <c r="AV25" s="15" t="str">
        <f>IF(Table_Styles[[#This Row],[PL]]&lt;&gt;"",Table_Styles[[#This Row],[PL]],IF(Table_Styles[[#This Row],[PL Default]]&lt;&gt;"",Table_Styles[[#This Row],[PL Default]],""))</f>
        <v>12px</v>
      </c>
      <c r="AW25" s="34"/>
      <c r="AX25" s="34"/>
      <c r="AY25" s="15" t="str">
        <f>IF(Table_Styles[[#This Row],[BT]]&lt;&gt;"",Table_Styles[[#This Row],[BT]],IF(Table_Styles[[#This Row],[BT Default]]&lt;&gt;"",Table_Styles[[#This Row],[BT Default]],""))</f>
        <v/>
      </c>
      <c r="AZ25" s="34"/>
      <c r="BA25" s="34"/>
      <c r="BB25" s="15" t="str">
        <f>IF(Table_Styles[[#This Row],[BR]]&lt;&gt;"",Table_Styles[[#This Row],[BR]],IF(Table_Styles[[#This Row],[BR Default]]&lt;&gt;"",Table_Styles[[#This Row],[BR Default]],""))</f>
        <v/>
      </c>
      <c r="BC25" s="34"/>
      <c r="BD25" s="34"/>
      <c r="BE25" s="15" t="str">
        <f>IF(Table_Styles[[#This Row],[BB]]&lt;&gt;"",Table_Styles[[#This Row],[BB]],IF(Table_Styles[[#This Row],[BB Default]]&lt;&gt;"",Table_Styles[[#This Row],[BB Default]],""))</f>
        <v/>
      </c>
      <c r="BF25" s="34"/>
      <c r="BG25" s="34"/>
      <c r="BH25" s="15" t="str">
        <f>IF(Table_Styles[[#This Row],[BL]]&lt;&gt;"",Table_Styles[[#This Row],[BL]],IF(Table_Styles[[#This Row],[BL Default]]&lt;&gt;"",Table_Styles[[#This Row],[BL Default]],""))</f>
        <v/>
      </c>
      <c r="BI25" s="34"/>
      <c r="BJ25" s="34"/>
      <c r="BK25" s="15" t="str">
        <f>IF(Table_Styles[[#This Row],[Width]]&lt;&gt;"",Table_Styles[[#This Row],[Width]],IF(Table_Styles[[#This Row],[Width Default]]&lt;&gt;"",Table_Styles[[#This Row],[Width Default]],""))</f>
        <v/>
      </c>
      <c r="BL25" s="34"/>
      <c r="BM25" s="34"/>
      <c r="BN25" s="15" t="str">
        <f>IF(Table_Styles[[#This Row],[Height]]&lt;&gt;"",Table_Styles[[#This Row],[Height]],IF(Table_Styles[[#This Row],[Height Default]]&lt;&gt;"",Table_Styles[[#This Row],[Height Default]],""))</f>
        <v/>
      </c>
      <c r="BO25" s="15"/>
      <c r="BP25" s="15"/>
      <c r="BQ25" s="15" t="str">
        <f>IF(Table_Styles[[#This Row],[Top]]&lt;&gt;"",Table_Styles[[#This Row],[Top]],IF(Table_Styles[[#This Row],[Top Default]]&lt;&gt;"",Table_Styles[[#This Row],[Top Default]],""))</f>
        <v/>
      </c>
      <c r="BR25" s="15"/>
      <c r="BS25" s="15"/>
      <c r="BT25" s="15" t="str">
        <f>IF(Table_Styles[[#This Row],[Right]]&lt;&gt;"",Table_Styles[[#This Row],[Right]],IF(Table_Styles[[#This Row],[Right Default]]&lt;&gt;"",Table_Styles[[#This Row],[Right Default]],""))</f>
        <v/>
      </c>
      <c r="BU25" s="15"/>
      <c r="BV25" s="15"/>
      <c r="BW25" s="15" t="str">
        <f>IF(Table_Styles[[#This Row],[Bottom]]&lt;&gt;"",Table_Styles[[#This Row],[Bottom]],IF(Table_Styles[[#This Row],[Bottom Default]]&lt;&gt;"",Table_Styles[[#This Row],[Bottom Default]],""))</f>
        <v/>
      </c>
      <c r="BX25" s="15"/>
      <c r="BY25" s="15"/>
      <c r="BZ25" s="15" t="str">
        <f>IF(Table_Styles[[#This Row],[Left]]&lt;&gt;"",Table_Styles[[#This Row],[Left]],IF(Table_Styles[[#This Row],[Left Default]]&lt;&gt;"",Table_Styles[[#This Row],[Left Default]],""))</f>
        <v/>
      </c>
      <c r="CA25" s="34"/>
      <c r="CB25" s="17" t="str">
        <f>IF(AND(Table_Styles[[#This Row],[Selector]]&lt;&gt;"",Table_Styles[[#This Row],[Font Family Used]]&lt;&gt;"",Table_Styles[[#This Row],[Font Weight Used]]&lt;&gt;""),Table_Styles[[#This Row],[Font Family Used]]&amp;" "&amp;Table_Styles[[#This Row],[Font Weight Used]],"")</f>
        <v>Nunito 300</v>
      </c>
      <c r="CC25" s="17" t="str">
        <f ca="1">IF(AND(Table_Styles[[#This Row],[Selector]],COUNTIF(OFFSET(CC:CC,0,0,ROW()-1,1),"="&amp;Table_Styles[[#This Row],[Font]])=0),Table_Styles[[#This Row],[Font]],"")</f>
        <v/>
      </c>
      <c r="CD25" s="17" t="str">
        <f ca="1">IF(Table_Styles[[#This Row],[Unique Font]]&lt;&gt;"",
"{""fontFamily"":"""&amp;Table_Styles[[#This Row],[Font Family Used]]&amp;""",""fontWeight"":"&amp;Table_Styles[[#This Row],[Font Weight Used]]&amp;"}","")</f>
        <v/>
      </c>
      <c r="CE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#1d1c1c;background: #f5f8fc;border: 1px solid #c8c8c8;border-radius: 3px;padding-top: 13px;padding-right: 12px;padding-bottom: 13px;padding-left: 12px</v>
      </c>
      <c r="CF25" s="17" t="str">
        <f>IF(AND(Table_Styles[[#This Row],[Selector]]&lt;&gt;"", Table_Styles[[#This Row],[Config Properties]]&lt;&gt;""),
Table_Styles[[#This Row],[Selector]]&amp;" { "&amp;Table_Styles[[#This Row],[Config Properties]]&amp;" }","")</f>
        <v>formly-field .form-control { font-family: 'Nunito';font-size: 15px;font-weight: 300;color: #1d1c1c;background: #f5f8fc;border: 1px solid #c8c8c8;border-radius: 3px;padding-top: 13px;padding-right: 12px;padding-bottom: 13px;padding-left: 12px }</v>
      </c>
      <c r="CG25" s="17" t="str">
        <f xml:space="preserve">
SUBSTITUTE(SUBSTITUTE(SUBSTITUTE(SUBSTITUTE(SUBSTITUTE(SUBSTITUTE(SUBSTITUTE(SUBSTITUTE(Table_Styles[[#This Row],[Config]],
" {","{"),
"{ ","{"),
" }","}"),
"} ","}"),
" ,",","),
", ",","),
" :",":"),
": ",":")</f>
        <v>formly-field .form-control{font-family:'Nunito';font-size:15px;font-weight:300;color:#1d1c1c;background:#f5f8fc;border:1px solid #c8c8c8;border-radius:3px;padding-top:13px;padding-right:12px;padding-bottom:13px;padding-left:12px}</v>
      </c>
    </row>
    <row r="26" spans="2:85" ht="21" customHeight="1">
      <c r="B26" s="83" t="s">
        <v>645</v>
      </c>
      <c r="C26" s="83" t="s">
        <v>646</v>
      </c>
      <c r="D26" s="34"/>
      <c r="E26" s="34"/>
      <c r="F26" s="15" t="str">
        <f>IF(Table_Styles[[#This Row],[Font Family]]&lt;&gt;"",Table_Styles[[#This Row],[Font Family]],IF(Table_Styles[[#This Row],[Font Family Default]]&lt;&gt;"",Table_Styles[[#This Row],[Font Family Default]],""))</f>
        <v/>
      </c>
      <c r="G26" s="34"/>
      <c r="H26" s="34"/>
      <c r="I26" s="15" t="str">
        <f>IF(Table_Styles[[#This Row],[Font Size]]&lt;&gt;"",Table_Styles[[#This Row],[Font Size]],IF(Table_Styles[[#This Row],[Font Size Default]]&lt;&gt;"",Table_Styles[[#This Row],[Font Size Default]],""))</f>
        <v/>
      </c>
      <c r="J26" s="34"/>
      <c r="K26" s="34"/>
      <c r="L26" s="15" t="str">
        <f>IF(Table_Styles[[#This Row],[Font Weight]]&lt;&gt;"",Table_Styles[[#This Row],[Font Weight]],IF(Table_Styles[[#This Row],[Font Weight Default]]&lt;&gt;"",Table_Styles[[#This Row],[Font Weight Default]],""))</f>
        <v/>
      </c>
      <c r="M26" s="34"/>
      <c r="N26" s="34" t="str">
        <f>Colour_Foreground_2</f>
        <v>#4e4e4f</v>
      </c>
      <c r="O26" s="15" t="str">
        <f>IF(Table_Styles[[#This Row],[Colour]]&lt;&gt;"",Table_Styles[[#This Row],[Colour]],IF(Table_Styles[[#This Row],[Colour Default]]&lt;&gt;"",Table_Styles[[#This Row],[Colour Default]],""))</f>
        <v>#4e4e4f</v>
      </c>
      <c r="P26" s="34"/>
      <c r="Q26" s="36" t="str">
        <f>Colour_Background_3</f>
        <v>#d9e1e8</v>
      </c>
      <c r="R26" s="15" t="str">
        <f>IF(Table_Styles[[#This Row],[Background]]&lt;&gt;"",Table_Styles[[#This Row],[Background]],IF(Table_Styles[[#This Row],[Background Default]]&lt;&gt;"",Table_Styles[[#This Row],[Background Default]],""))</f>
        <v>#d9e1e8</v>
      </c>
      <c r="S26" s="15" t="str">
        <f>"1px solid "&amp;Colour_Borders</f>
        <v>1px solid #c8c8c8</v>
      </c>
      <c r="T26" s="36" t="s">
        <v>643</v>
      </c>
      <c r="U26" s="15" t="str">
        <f>IF(Table_Styles[[#This Row],[Border]]&lt;&gt;"",Table_Styles[[#This Row],[Border]],IF(Table_Styles[[#This Row],[Border Default]]&lt;&gt;"",Table_Styles[[#This Row],[Border Default]],""))</f>
        <v>1px solid #c8c8c8</v>
      </c>
      <c r="V26" s="34"/>
      <c r="W26" s="34" t="str">
        <f>Settings_Styling_Other_Default_Border_Radius</f>
        <v>3px</v>
      </c>
      <c r="X26" s="15" t="str">
        <f>IF(Table_Styles[[#This Row],[Border Radius]]&lt;&gt;"",Table_Styles[[#This Row],[Border Radius]],IF(Table_Styles[[#This Row],[Border Radius Default]]&lt;&gt;"",Table_Styles[[#This Row],[Border Radius Default]],""))</f>
        <v>3px</v>
      </c>
      <c r="Y26" s="34"/>
      <c r="Z26" s="34"/>
      <c r="AA26" s="15" t="str">
        <f>IF(Table_Styles[[#This Row],[MT]]&lt;&gt;"",Table_Styles[[#This Row],[MT]],IF(Table_Styles[[#This Row],[MT Default]]&lt;&gt;"",Table_Styles[[#This Row],[MT Default]],""))</f>
        <v/>
      </c>
      <c r="AB26" s="34"/>
      <c r="AC26" s="34"/>
      <c r="AD26" s="15" t="str">
        <f>IF(Table_Styles[[#This Row],[MR]]&lt;&gt;"",Table_Styles[[#This Row],[MR]],IF(Table_Styles[[#This Row],[MR Default]]&lt;&gt;"",Table_Styles[[#This Row],[MR Default]],""))</f>
        <v/>
      </c>
      <c r="AE26" s="34"/>
      <c r="AF26" s="34"/>
      <c r="AG26" s="15" t="str">
        <f>IF(Table_Styles[[#This Row],[MB]]&lt;&gt;"",Table_Styles[[#This Row],[MB]],IF(Table_Styles[[#This Row],[MB Default]]&lt;&gt;"",Table_Styles[[#This Row],[MB Default]],""))</f>
        <v/>
      </c>
      <c r="AH26" s="34"/>
      <c r="AI26" s="34"/>
      <c r="AJ26" s="15" t="str">
        <f>IF(Table_Styles[[#This Row],[ML]]&lt;&gt;"",Table_Styles[[#This Row],[ML]],IF(Table_Styles[[#This Row],[ML Default]]&lt;&gt;"",Table_Styles[[#This Row],[ML Default]],""))</f>
        <v/>
      </c>
      <c r="AK26" s="34"/>
      <c r="AL26" s="34"/>
      <c r="AM26" s="15" t="str">
        <f>IF(Table_Styles[[#This Row],[PT]]&lt;&gt;"",Table_Styles[[#This Row],[PT]],IF(Table_Styles[[#This Row],[PT Default]]&lt;&gt;"",Table_Styles[[#This Row],[PT Default]],""))</f>
        <v/>
      </c>
      <c r="AN26" s="34"/>
      <c r="AO26" s="34"/>
      <c r="AP26" s="15" t="str">
        <f>IF(Table_Styles[[#This Row],[PR]]&lt;&gt;"",Table_Styles[[#This Row],[PR]],IF(Table_Styles[[#This Row],[PR Default]]&lt;&gt;"",Table_Styles[[#This Row],[PR Default]],""))</f>
        <v/>
      </c>
      <c r="AQ26" s="34"/>
      <c r="AR26" s="34"/>
      <c r="AS26" s="15" t="str">
        <f>IF(Table_Styles[[#This Row],[PB]]&lt;&gt;"",Table_Styles[[#This Row],[PB]],IF(Table_Styles[[#This Row],[PB Default]]&lt;&gt;"",Table_Styles[[#This Row],[PB Default]],""))</f>
        <v/>
      </c>
      <c r="AT26" s="34"/>
      <c r="AU26" s="34"/>
      <c r="AV26" s="15" t="str">
        <f>IF(Table_Styles[[#This Row],[PL]]&lt;&gt;"",Table_Styles[[#This Row],[PL]],IF(Table_Styles[[#This Row],[PL Default]]&lt;&gt;"",Table_Styles[[#This Row],[PL Default]],""))</f>
        <v/>
      </c>
      <c r="AW26" s="34"/>
      <c r="AX26" s="34"/>
      <c r="AY26" s="15" t="str">
        <f>IF(Table_Styles[[#This Row],[BT]]&lt;&gt;"",Table_Styles[[#This Row],[BT]],IF(Table_Styles[[#This Row],[BT Default]]&lt;&gt;"",Table_Styles[[#This Row],[BT Default]],""))</f>
        <v/>
      </c>
      <c r="AZ26" s="34"/>
      <c r="BA26" s="34"/>
      <c r="BB26" s="15" t="str">
        <f>IF(Table_Styles[[#This Row],[BR]]&lt;&gt;"",Table_Styles[[#This Row],[BR]],IF(Table_Styles[[#This Row],[BR Default]]&lt;&gt;"",Table_Styles[[#This Row],[BR Default]],""))</f>
        <v/>
      </c>
      <c r="BC26" s="34"/>
      <c r="BD26" s="34"/>
      <c r="BE26" s="15" t="str">
        <f>IF(Table_Styles[[#This Row],[BB]]&lt;&gt;"",Table_Styles[[#This Row],[BB]],IF(Table_Styles[[#This Row],[BB Default]]&lt;&gt;"",Table_Styles[[#This Row],[BB Default]],""))</f>
        <v/>
      </c>
      <c r="BF26" s="34"/>
      <c r="BG26" s="34"/>
      <c r="BH26" s="15" t="str">
        <f>IF(Table_Styles[[#This Row],[BL]]&lt;&gt;"",Table_Styles[[#This Row],[BL]],IF(Table_Styles[[#This Row],[BL Default]]&lt;&gt;"",Table_Styles[[#This Row],[BL Default]],""))</f>
        <v/>
      </c>
      <c r="BI26" s="34"/>
      <c r="BJ26" s="34"/>
      <c r="BK26" s="15" t="str">
        <f>IF(Table_Styles[[#This Row],[Width]]&lt;&gt;"",Table_Styles[[#This Row],[Width]],IF(Table_Styles[[#This Row],[Width Default]]&lt;&gt;"",Table_Styles[[#This Row],[Width Default]],""))</f>
        <v/>
      </c>
      <c r="BL26" s="34"/>
      <c r="BM26" s="34"/>
      <c r="BN26" s="15" t="str">
        <f>IF(Table_Styles[[#This Row],[Height]]&lt;&gt;"",Table_Styles[[#This Row],[Height]],IF(Table_Styles[[#This Row],[Height Default]]&lt;&gt;"",Table_Styles[[#This Row],[Height Default]],""))</f>
        <v/>
      </c>
      <c r="BO26" s="15"/>
      <c r="BP26" s="15"/>
      <c r="BQ26" s="15" t="str">
        <f>IF(Table_Styles[[#This Row],[Top]]&lt;&gt;"",Table_Styles[[#This Row],[Top]],IF(Table_Styles[[#This Row],[Top Default]]&lt;&gt;"",Table_Styles[[#This Row],[Top Default]],""))</f>
        <v/>
      </c>
      <c r="BR26" s="15"/>
      <c r="BS26" s="15"/>
      <c r="BT26" s="15" t="str">
        <f>IF(Table_Styles[[#This Row],[Right]]&lt;&gt;"",Table_Styles[[#This Row],[Right]],IF(Table_Styles[[#This Row],[Right Default]]&lt;&gt;"",Table_Styles[[#This Row],[Right Default]],""))</f>
        <v/>
      </c>
      <c r="BU26" s="15"/>
      <c r="BV26" s="15"/>
      <c r="BW26" s="15" t="str">
        <f>IF(Table_Styles[[#This Row],[Bottom]]&lt;&gt;"",Table_Styles[[#This Row],[Bottom]],IF(Table_Styles[[#This Row],[Bottom Default]]&lt;&gt;"",Table_Styles[[#This Row],[Bottom Default]],""))</f>
        <v/>
      </c>
      <c r="BX26" s="15"/>
      <c r="BY26" s="15"/>
      <c r="BZ26" s="15" t="str">
        <f>IF(Table_Styles[[#This Row],[Left]]&lt;&gt;"",Table_Styles[[#This Row],[Left]],IF(Table_Styles[[#This Row],[Left Default]]&lt;&gt;"",Table_Styles[[#This Row],[Left Default]],""))</f>
        <v/>
      </c>
      <c r="CA26" s="34"/>
      <c r="CB26" s="17" t="str">
        <f>IF(AND(Table_Styles[[#This Row],[Selector]]&lt;&gt;"",Table_Styles[[#This Row],[Font Family Used]]&lt;&gt;"",Table_Styles[[#This Row],[Font Weight Used]]&lt;&gt;""),Table_Styles[[#This Row],[Font Family Used]]&amp;" "&amp;Table_Styles[[#This Row],[Font Weight Used]],"")</f>
        <v/>
      </c>
      <c r="CC26" s="17" t="str">
        <f ca="1">IF(AND(Table_Styles[[#This Row],[Selector]],COUNTIF(OFFSET(CC:CC,0,0,ROW()-1,1),"="&amp;Table_Styles[[#This Row],[Font]])=0),Table_Styles[[#This Row],[Font]],"")</f>
        <v/>
      </c>
      <c r="CD26" s="17" t="str">
        <f ca="1">IF(Table_Styles[[#This Row],[Unique Font]]&lt;&gt;"",
"{""fontFamily"":"""&amp;Table_Styles[[#This Row],[Font Family Used]]&amp;""",""fontWeight"":"&amp;Table_Styles[[#This Row],[Font Weight Used]]&amp;"}","")</f>
        <v/>
      </c>
      <c r="CE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#4e4e4f;background: #d9e1e8;border: 1px solid #c8c8c8;border-radius: 3px</v>
      </c>
      <c r="CF26" s="17" t="str">
        <f>IF(AND(Table_Styles[[#This Row],[Selector]]&lt;&gt;"", Table_Styles[[#This Row],[Config Properties]]&lt;&gt;""),
Table_Styles[[#This Row],[Selector]]&amp;" { "&amp;Table_Styles[[#This Row],[Config Properties]]&amp;" }","")</f>
        <v>formly-field span.input-group-addon { color: #4e4e4f;background: #d9e1e8;border: 1px solid #c8c8c8;border-radius: 3px }</v>
      </c>
      <c r="CG26" s="17" t="str">
        <f xml:space="preserve">
SUBSTITUTE(SUBSTITUTE(SUBSTITUTE(SUBSTITUTE(SUBSTITUTE(SUBSTITUTE(SUBSTITUTE(SUBSTITUTE(Table_Styles[[#This Row],[Config]],
" {","{"),
"{ ","{"),
" }","}"),
"} ","}"),
" ,",","),
", ",","),
" :",":"),
": ",":")</f>
        <v>formly-field span.input-group-addon{color:#4e4e4f;background:#d9e1e8;border:1px solid #c8c8c8;border-radius:3px}</v>
      </c>
    </row>
    <row r="27" spans="2:85" ht="21" customHeight="1">
      <c r="B27" s="83" t="s">
        <v>647</v>
      </c>
      <c r="C27" s="88" t="s">
        <v>648</v>
      </c>
      <c r="D27" s="49"/>
      <c r="E27" s="34"/>
      <c r="F27" s="15" t="str">
        <f>IF(Table_Styles[[#This Row],[Font Family]]&lt;&gt;"",Table_Styles[[#This Row],[Font Family]],IF(Table_Styles[[#This Row],[Font Family Default]]&lt;&gt;"",Table_Styles[[#This Row],[Font Family Default]],""))</f>
        <v/>
      </c>
      <c r="G27" s="49"/>
      <c r="H27" s="34"/>
      <c r="I27" s="15" t="str">
        <f>IF(Table_Styles[[#This Row],[Font Size]]&lt;&gt;"",Table_Styles[[#This Row],[Font Size]],IF(Table_Styles[[#This Row],[Font Size Default]]&lt;&gt;"",Table_Styles[[#This Row],[Font Size Default]],""))</f>
        <v/>
      </c>
      <c r="J27" s="49"/>
      <c r="K27" s="34"/>
      <c r="L27" s="15" t="str">
        <f>IF(Table_Styles[[#This Row],[Font Weight]]&lt;&gt;"",Table_Styles[[#This Row],[Font Weight]],IF(Table_Styles[[#This Row],[Font Weight Default]]&lt;&gt;"",Table_Styles[[#This Row],[Font Weight Default]],""))</f>
        <v/>
      </c>
      <c r="M27" s="49"/>
      <c r="N27" s="34"/>
      <c r="O27" s="15" t="str">
        <f>IF(Table_Styles[[#This Row],[Colour]]&lt;&gt;"",Table_Styles[[#This Row],[Colour]],IF(Table_Styles[[#This Row],[Colour Default]]&lt;&gt;"",Table_Styles[[#This Row],[Colour Default]],""))</f>
        <v/>
      </c>
      <c r="P27" s="49"/>
      <c r="Q27" s="36"/>
      <c r="R27" s="15" t="str">
        <f>IF(Table_Styles[[#This Row],[Background]]&lt;&gt;"",Table_Styles[[#This Row],[Background]],IF(Table_Styles[[#This Row],[Background Default]]&lt;&gt;"",Table_Styles[[#This Row],[Background Default]],""))</f>
        <v/>
      </c>
      <c r="S27" s="49"/>
      <c r="T27" s="36"/>
      <c r="U27" s="15" t="str">
        <f>IF(Table_Styles[[#This Row],[Border]]&lt;&gt;"",Table_Styles[[#This Row],[Border]],IF(Table_Styles[[#This Row],[Border Default]]&lt;&gt;"",Table_Styles[[#This Row],[Border Default]],""))</f>
        <v/>
      </c>
      <c r="V27" s="34"/>
      <c r="W27" s="34"/>
      <c r="X27" s="15" t="str">
        <f>IF(Table_Styles[[#This Row],[Border Radius]]&lt;&gt;"",Table_Styles[[#This Row],[Border Radius]],IF(Table_Styles[[#This Row],[Border Radius Default]]&lt;&gt;"",Table_Styles[[#This Row],[Border Radius Default]],""))</f>
        <v/>
      </c>
      <c r="Y27" s="49"/>
      <c r="Z27" s="34"/>
      <c r="AA27" s="15" t="str">
        <f>IF(Table_Styles[[#This Row],[MT]]&lt;&gt;"",Table_Styles[[#This Row],[MT]],IF(Table_Styles[[#This Row],[MT Default]]&lt;&gt;"",Table_Styles[[#This Row],[MT Default]],""))</f>
        <v/>
      </c>
      <c r="AB27" s="49"/>
      <c r="AC27" s="34"/>
      <c r="AD27" s="15" t="str">
        <f>IF(Table_Styles[[#This Row],[MR]]&lt;&gt;"",Table_Styles[[#This Row],[MR]],IF(Table_Styles[[#This Row],[MR Default]]&lt;&gt;"",Table_Styles[[#This Row],[MR Default]],""))</f>
        <v/>
      </c>
      <c r="AE27" s="49"/>
      <c r="AF27" s="34"/>
      <c r="AG27" s="15" t="str">
        <f>IF(Table_Styles[[#This Row],[MB]]&lt;&gt;"",Table_Styles[[#This Row],[MB]],IF(Table_Styles[[#This Row],[MB Default]]&lt;&gt;"",Table_Styles[[#This Row],[MB Default]],""))</f>
        <v/>
      </c>
      <c r="AH27" s="49"/>
      <c r="AI27" s="34"/>
      <c r="AJ27" s="15" t="str">
        <f>IF(Table_Styles[[#This Row],[ML]]&lt;&gt;"",Table_Styles[[#This Row],[ML]],IF(Table_Styles[[#This Row],[ML Default]]&lt;&gt;"",Table_Styles[[#This Row],[ML Default]],""))</f>
        <v/>
      </c>
      <c r="AK27" s="49"/>
      <c r="AL27" s="34"/>
      <c r="AM27" s="15" t="str">
        <f>IF(Table_Styles[[#This Row],[PT]]&lt;&gt;"",Table_Styles[[#This Row],[PT]],IF(Table_Styles[[#This Row],[PT Default]]&lt;&gt;"",Table_Styles[[#This Row],[PT Default]],""))</f>
        <v/>
      </c>
      <c r="AN27" s="49"/>
      <c r="AO27" s="34"/>
      <c r="AP27" s="15" t="str">
        <f>IF(Table_Styles[[#This Row],[PR]]&lt;&gt;"",Table_Styles[[#This Row],[PR]],IF(Table_Styles[[#This Row],[PR Default]]&lt;&gt;"",Table_Styles[[#This Row],[PR Default]],""))</f>
        <v/>
      </c>
      <c r="AQ27" s="49"/>
      <c r="AR27" s="34"/>
      <c r="AS27" s="15" t="str">
        <f>IF(Table_Styles[[#This Row],[PB]]&lt;&gt;"",Table_Styles[[#This Row],[PB]],IF(Table_Styles[[#This Row],[PB Default]]&lt;&gt;"",Table_Styles[[#This Row],[PB Default]],""))</f>
        <v/>
      </c>
      <c r="AT27" s="49"/>
      <c r="AU27" s="34"/>
      <c r="AV27" s="15" t="str">
        <f>IF(Table_Styles[[#This Row],[PL]]&lt;&gt;"",Table_Styles[[#This Row],[PL]],IF(Table_Styles[[#This Row],[PL Default]]&lt;&gt;"",Table_Styles[[#This Row],[PL Default]],""))</f>
        <v/>
      </c>
      <c r="AW27" s="49"/>
      <c r="AX27" s="34"/>
      <c r="AY27" s="15" t="str">
        <f>IF(Table_Styles[[#This Row],[BT]]&lt;&gt;"",Table_Styles[[#This Row],[BT]],IF(Table_Styles[[#This Row],[BT Default]]&lt;&gt;"",Table_Styles[[#This Row],[BT Default]],""))</f>
        <v/>
      </c>
      <c r="AZ27" s="49"/>
      <c r="BA27" s="34"/>
      <c r="BB27" s="15" t="str">
        <f>IF(Table_Styles[[#This Row],[BR]]&lt;&gt;"",Table_Styles[[#This Row],[BR]],IF(Table_Styles[[#This Row],[BR Default]]&lt;&gt;"",Table_Styles[[#This Row],[BR Default]],""))</f>
        <v/>
      </c>
      <c r="BC27" s="49"/>
      <c r="BD27" s="34"/>
      <c r="BE27" s="15" t="str">
        <f>IF(Table_Styles[[#This Row],[BB]]&lt;&gt;"",Table_Styles[[#This Row],[BB]],IF(Table_Styles[[#This Row],[BB Default]]&lt;&gt;"",Table_Styles[[#This Row],[BB Default]],""))</f>
        <v/>
      </c>
      <c r="BF27" s="49"/>
      <c r="BG27" s="34"/>
      <c r="BH27" s="15" t="str">
        <f>IF(Table_Styles[[#This Row],[BL]]&lt;&gt;"",Table_Styles[[#This Row],[BL]],IF(Table_Styles[[#This Row],[BL Default]]&lt;&gt;"",Table_Styles[[#This Row],[BL Default]],""))</f>
        <v/>
      </c>
      <c r="BI27" s="34"/>
      <c r="BJ27" s="34"/>
      <c r="BK27" s="15" t="str">
        <f>IF(Table_Styles[[#This Row],[Width]]&lt;&gt;"",Table_Styles[[#This Row],[Width]],IF(Table_Styles[[#This Row],[Width Default]]&lt;&gt;"",Table_Styles[[#This Row],[Width Default]],""))</f>
        <v/>
      </c>
      <c r="BL27" s="34"/>
      <c r="BM27" s="34"/>
      <c r="BN27" s="15" t="str">
        <f>IF(Table_Styles[[#This Row],[Height]]&lt;&gt;"",Table_Styles[[#This Row],[Height]],IF(Table_Styles[[#This Row],[Height Default]]&lt;&gt;"",Table_Styles[[#This Row],[Height Default]],""))</f>
        <v/>
      </c>
      <c r="BO27" s="15"/>
      <c r="BP27" s="15"/>
      <c r="BQ27" s="15" t="str">
        <f>IF(Table_Styles[[#This Row],[Top]]&lt;&gt;"",Table_Styles[[#This Row],[Top]],IF(Table_Styles[[#This Row],[Top Default]]&lt;&gt;"",Table_Styles[[#This Row],[Top Default]],""))</f>
        <v/>
      </c>
      <c r="BR27" s="15"/>
      <c r="BS27" s="15"/>
      <c r="BT27" s="15" t="str">
        <f>IF(Table_Styles[[#This Row],[Right]]&lt;&gt;"",Table_Styles[[#This Row],[Right]],IF(Table_Styles[[#This Row],[Right Default]]&lt;&gt;"",Table_Styles[[#This Row],[Right Default]],""))</f>
        <v/>
      </c>
      <c r="BU27" s="15"/>
      <c r="BV27" s="15"/>
      <c r="BW27" s="15" t="str">
        <f>IF(Table_Styles[[#This Row],[Bottom]]&lt;&gt;"",Table_Styles[[#This Row],[Bottom]],IF(Table_Styles[[#This Row],[Bottom Default]]&lt;&gt;"",Table_Styles[[#This Row],[Bottom Default]],""))</f>
        <v/>
      </c>
      <c r="BX27" s="15"/>
      <c r="BY27" s="15"/>
      <c r="BZ27" s="15" t="str">
        <f>IF(Table_Styles[[#This Row],[Left]]&lt;&gt;"",Table_Styles[[#This Row],[Left]],IF(Table_Styles[[#This Row],[Left Default]]&lt;&gt;"",Table_Styles[[#This Row],[Left Default]],""))</f>
        <v/>
      </c>
      <c r="CA27" s="49"/>
      <c r="CB27" s="17" t="str">
        <f>IF(AND(Table_Styles[[#This Row],[Selector]]&lt;&gt;"",Table_Styles[[#This Row],[Font Family Used]]&lt;&gt;"",Table_Styles[[#This Row],[Font Weight Used]]&lt;&gt;""),Table_Styles[[#This Row],[Font Family Used]]&amp;" "&amp;Table_Styles[[#This Row],[Font Weight Used]],"")</f>
        <v/>
      </c>
      <c r="CC27" s="17" t="str">
        <f ca="1">IF(AND(Table_Styles[[#This Row],[Selector]],COUNTIF(OFFSET(CC:CC,0,0,ROW()-1,1),"="&amp;Table_Styles[[#This Row],[Font]])=0),Table_Styles[[#This Row],[Font]],"")</f>
        <v/>
      </c>
      <c r="CD27" s="17" t="str">
        <f ca="1">IF(Table_Styles[[#This Row],[Unique Font]]&lt;&gt;"",
"{""fontFamily"":"""&amp;Table_Styles[[#This Row],[Font Family Used]]&amp;""",""fontWeight"":"&amp;Table_Styles[[#This Row],[Font Weight Used]]&amp;"}","")</f>
        <v/>
      </c>
      <c r="CE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7" s="17" t="str">
        <f>IF(AND(Table_Styles[[#This Row],[Selector]]&lt;&gt;"", Table_Styles[[#This Row],[Config Properties]]&lt;&gt;""),
Table_Styles[[#This Row],[Selector]]&amp;" { "&amp;Table_Styles[[#This Row],[Config Properties]]&amp;" }","")</f>
        <v/>
      </c>
      <c r="CG27" s="17" t="str">
        <f xml:space="preserve">
SUBSTITUTE(SUBSTITUTE(SUBSTITUTE(SUBSTITUTE(SUBSTITUTE(SUBSTITUTE(SUBSTITUTE(SUBSTITUTE(Table_Styles[[#This Row],[Config]],
" {","{"),
"{ ","{"),
" }","}"),
"} ","}"),
" ,",","),
", ",","),
" :",":"),
": ",":")</f>
        <v/>
      </c>
    </row>
    <row r="28" spans="2:85" ht="21" customHeight="1">
      <c r="B28" s="83" t="s">
        <v>649</v>
      </c>
      <c r="C28" s="83" t="s">
        <v>650</v>
      </c>
      <c r="D28" s="34"/>
      <c r="E28" s="34"/>
      <c r="F28" s="15" t="str">
        <f>IF(Table_Styles[[#This Row],[Font Family]]&lt;&gt;"",Table_Styles[[#This Row],[Font Family]],IF(Table_Styles[[#This Row],[Font Family Default]]&lt;&gt;"",Table_Styles[[#This Row],[Font Family Default]],""))</f>
        <v/>
      </c>
      <c r="G28" s="34"/>
      <c r="H28" s="34"/>
      <c r="I28" s="15" t="str">
        <f>IF(Table_Styles[[#This Row],[Font Size]]&lt;&gt;"",Table_Styles[[#This Row],[Font Size]],IF(Table_Styles[[#This Row],[Font Size Default]]&lt;&gt;"",Table_Styles[[#This Row],[Font Size Default]],""))</f>
        <v/>
      </c>
      <c r="J28" s="34"/>
      <c r="K28" s="34"/>
      <c r="L28" s="15" t="str">
        <f>IF(Table_Styles[[#This Row],[Font Weight]]&lt;&gt;"",Table_Styles[[#This Row],[Font Weight]],IF(Table_Styles[[#This Row],[Font Weight Default]]&lt;&gt;"",Table_Styles[[#This Row],[Font Weight Default]],""))</f>
        <v/>
      </c>
      <c r="M28" s="34"/>
      <c r="N28" s="34"/>
      <c r="O28" s="15" t="str">
        <f>IF(Table_Styles[[#This Row],[Colour]]&lt;&gt;"",Table_Styles[[#This Row],[Colour]],IF(Table_Styles[[#This Row],[Colour Default]]&lt;&gt;"",Table_Styles[[#This Row],[Colour Default]],""))</f>
        <v/>
      </c>
      <c r="P28" s="34"/>
      <c r="Q28" s="34"/>
      <c r="R28" s="15" t="str">
        <f>IF(Table_Styles[[#This Row],[Background]]&lt;&gt;"",Table_Styles[[#This Row],[Background]],IF(Table_Styles[[#This Row],[Background Default]]&lt;&gt;"",Table_Styles[[#This Row],[Background Default]],""))</f>
        <v/>
      </c>
      <c r="S28" s="34"/>
      <c r="T28" s="34"/>
      <c r="U28" s="15" t="str">
        <f>IF(Table_Styles[[#This Row],[Border]]&lt;&gt;"",Table_Styles[[#This Row],[Border]],IF(Table_Styles[[#This Row],[Border Default]]&lt;&gt;"",Table_Styles[[#This Row],[Border Default]],""))</f>
        <v/>
      </c>
      <c r="V28" s="34"/>
      <c r="W28" s="34"/>
      <c r="X28" s="15" t="str">
        <f>IF(Table_Styles[[#This Row],[Border Radius]]&lt;&gt;"",Table_Styles[[#This Row],[Border Radius]],IF(Table_Styles[[#This Row],[Border Radius Default]]&lt;&gt;"",Table_Styles[[#This Row],[Border Radius Default]],""))</f>
        <v/>
      </c>
      <c r="Y28" s="34"/>
      <c r="Z28" s="34"/>
      <c r="AA28" s="15" t="str">
        <f>IF(Table_Styles[[#This Row],[MT]]&lt;&gt;"",Table_Styles[[#This Row],[MT]],IF(Table_Styles[[#This Row],[MT Default]]&lt;&gt;"",Table_Styles[[#This Row],[MT Default]],""))</f>
        <v/>
      </c>
      <c r="AB28" s="34"/>
      <c r="AC28" s="34"/>
      <c r="AD28" s="15" t="str">
        <f>IF(Table_Styles[[#This Row],[MR]]&lt;&gt;"",Table_Styles[[#This Row],[MR]],IF(Table_Styles[[#This Row],[MR Default]]&lt;&gt;"",Table_Styles[[#This Row],[MR Default]],""))</f>
        <v/>
      </c>
      <c r="AE28" s="34"/>
      <c r="AF28" s="34"/>
      <c r="AG28" s="15" t="str">
        <f>IF(Table_Styles[[#This Row],[MB]]&lt;&gt;"",Table_Styles[[#This Row],[MB]],IF(Table_Styles[[#This Row],[MB Default]]&lt;&gt;"",Table_Styles[[#This Row],[MB Default]],""))</f>
        <v/>
      </c>
      <c r="AH28" s="34"/>
      <c r="AI28" s="34"/>
      <c r="AJ28" s="15" t="str">
        <f>IF(Table_Styles[[#This Row],[ML]]&lt;&gt;"",Table_Styles[[#This Row],[ML]],IF(Table_Styles[[#This Row],[ML Default]]&lt;&gt;"",Table_Styles[[#This Row],[ML Default]],""))</f>
        <v/>
      </c>
      <c r="AK28" s="34"/>
      <c r="AL28" s="34"/>
      <c r="AM28" s="15" t="str">
        <f>IF(Table_Styles[[#This Row],[PT]]&lt;&gt;"",Table_Styles[[#This Row],[PT]],IF(Table_Styles[[#This Row],[PT Default]]&lt;&gt;"",Table_Styles[[#This Row],[PT Default]],""))</f>
        <v/>
      </c>
      <c r="AN28" s="34"/>
      <c r="AO28" s="34"/>
      <c r="AP28" s="15" t="str">
        <f>IF(Table_Styles[[#This Row],[PR]]&lt;&gt;"",Table_Styles[[#This Row],[PR]],IF(Table_Styles[[#This Row],[PR Default]]&lt;&gt;"",Table_Styles[[#This Row],[PR Default]],""))</f>
        <v/>
      </c>
      <c r="AQ28" s="34"/>
      <c r="AR28" s="34"/>
      <c r="AS28" s="15" t="str">
        <f>IF(Table_Styles[[#This Row],[PB]]&lt;&gt;"",Table_Styles[[#This Row],[PB]],IF(Table_Styles[[#This Row],[PB Default]]&lt;&gt;"",Table_Styles[[#This Row],[PB Default]],""))</f>
        <v/>
      </c>
      <c r="AT28" s="34"/>
      <c r="AU28" s="34"/>
      <c r="AV28" s="15" t="str">
        <f>IF(Table_Styles[[#This Row],[PL]]&lt;&gt;"",Table_Styles[[#This Row],[PL]],IF(Table_Styles[[#This Row],[PL Default]]&lt;&gt;"",Table_Styles[[#This Row],[PL Default]],""))</f>
        <v/>
      </c>
      <c r="AW28" s="34"/>
      <c r="AX28" s="34"/>
      <c r="AY28" s="15" t="str">
        <f>IF(Table_Styles[[#This Row],[BT]]&lt;&gt;"",Table_Styles[[#This Row],[BT]],IF(Table_Styles[[#This Row],[BT Default]]&lt;&gt;"",Table_Styles[[#This Row],[BT Default]],""))</f>
        <v/>
      </c>
      <c r="AZ28" s="34"/>
      <c r="BA28" s="34"/>
      <c r="BB28" s="15" t="str">
        <f>IF(Table_Styles[[#This Row],[BR]]&lt;&gt;"",Table_Styles[[#This Row],[BR]],IF(Table_Styles[[#This Row],[BR Default]]&lt;&gt;"",Table_Styles[[#This Row],[BR Default]],""))</f>
        <v/>
      </c>
      <c r="BC28" s="34"/>
      <c r="BD28" s="34"/>
      <c r="BE28" s="15" t="str">
        <f>IF(Table_Styles[[#This Row],[BB]]&lt;&gt;"",Table_Styles[[#This Row],[BB]],IF(Table_Styles[[#This Row],[BB Default]]&lt;&gt;"",Table_Styles[[#This Row],[BB Default]],""))</f>
        <v/>
      </c>
      <c r="BF28" s="34"/>
      <c r="BG28" s="34" t="s">
        <v>651</v>
      </c>
      <c r="BH28" s="15" t="str">
        <f>IF(Table_Styles[[#This Row],[BL]]&lt;&gt;"",Table_Styles[[#This Row],[BL]],IF(Table_Styles[[#This Row],[BL Default]]&lt;&gt;"",Table_Styles[[#This Row],[BL Default]],""))</f>
        <v>7px solid #4a9049</v>
      </c>
      <c r="BI28" s="34"/>
      <c r="BJ28" s="34"/>
      <c r="BK28" s="15" t="str">
        <f>IF(Table_Styles[[#This Row],[Width]]&lt;&gt;"",Table_Styles[[#This Row],[Width]],IF(Table_Styles[[#This Row],[Width Default]]&lt;&gt;"",Table_Styles[[#This Row],[Width Default]],""))</f>
        <v/>
      </c>
      <c r="BL28" s="34"/>
      <c r="BM28" s="34"/>
      <c r="BN28" s="15" t="str">
        <f>IF(Table_Styles[[#This Row],[Height]]&lt;&gt;"",Table_Styles[[#This Row],[Height]],IF(Table_Styles[[#This Row],[Height Default]]&lt;&gt;"",Table_Styles[[#This Row],[Height Default]],""))</f>
        <v/>
      </c>
      <c r="BO28" s="15"/>
      <c r="BP28" s="15"/>
      <c r="BQ28" s="15" t="str">
        <f>IF(Table_Styles[[#This Row],[Top]]&lt;&gt;"",Table_Styles[[#This Row],[Top]],IF(Table_Styles[[#This Row],[Top Default]]&lt;&gt;"",Table_Styles[[#This Row],[Top Default]],""))</f>
        <v/>
      </c>
      <c r="BR28" s="15"/>
      <c r="BS28" s="15"/>
      <c r="BT28" s="15" t="str">
        <f>IF(Table_Styles[[#This Row],[Right]]&lt;&gt;"",Table_Styles[[#This Row],[Right]],IF(Table_Styles[[#This Row],[Right Default]]&lt;&gt;"",Table_Styles[[#This Row],[Right Default]],""))</f>
        <v/>
      </c>
      <c r="BU28" s="15"/>
      <c r="BV28" s="15"/>
      <c r="BW28" s="15" t="str">
        <f>IF(Table_Styles[[#This Row],[Bottom]]&lt;&gt;"",Table_Styles[[#This Row],[Bottom]],IF(Table_Styles[[#This Row],[Bottom Default]]&lt;&gt;"",Table_Styles[[#This Row],[Bottom Default]],""))</f>
        <v/>
      </c>
      <c r="BX28" s="15"/>
      <c r="BY28" s="15"/>
      <c r="BZ28" s="15" t="str">
        <f>IF(Table_Styles[[#This Row],[Left]]&lt;&gt;"",Table_Styles[[#This Row],[Left]],IF(Table_Styles[[#This Row],[Left Default]]&lt;&gt;"",Table_Styles[[#This Row],[Left Default]],""))</f>
        <v/>
      </c>
      <c r="CA28" s="34"/>
      <c r="CB28" s="17" t="str">
        <f>IF(AND(Table_Styles[[#This Row],[Selector]]&lt;&gt;"",Table_Styles[[#This Row],[Font Family Used]]&lt;&gt;"",Table_Styles[[#This Row],[Font Weight Used]]&lt;&gt;""),Table_Styles[[#This Row],[Font Family Used]]&amp;" "&amp;Table_Styles[[#This Row],[Font Weight Used]],"")</f>
        <v/>
      </c>
      <c r="CC28" s="17" t="str">
        <f ca="1">IF(AND(Table_Styles[[#This Row],[Selector]],COUNTIF(OFFSET(CC:CC,0,0,ROW()-1,1),"="&amp;Table_Styles[[#This Row],[Font]])=0),Table_Styles[[#This Row],[Font]],"")</f>
        <v/>
      </c>
      <c r="CD28" s="17" t="str">
        <f ca="1">IF(Table_Styles[[#This Row],[Unique Font]]&lt;&gt;"",
"{""fontFamily"":"""&amp;Table_Styles[[#This Row],[Font Family Used]]&amp;""",""fontWeight"":"&amp;Table_Styles[[#This Row],[Font Weight Used]]&amp;"}","")</f>
        <v/>
      </c>
      <c r="CE2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17" t="str">
        <f>IF(AND(Table_Styles[[#This Row],[Selector]]&lt;&gt;"", Table_Styles[[#This Row],[Config Properties]]&lt;&gt;""),
Table_Styles[[#This Row],[Selector]]&amp;" { "&amp;Table_Styles[[#This Row],[Config Properties]]&amp;" }","")</f>
        <v>formly-field .form-control.ng-valid.ng-touched { border-left: 7px solid #4a9049 }</v>
      </c>
      <c r="CG28" s="17" t="str">
        <f xml:space="preserve">
SUBSTITUTE(SUBSTITUTE(SUBSTITUTE(SUBSTITUTE(SUBSTITUTE(SUBSTITUTE(SUBSTITUTE(SUBSTITUTE(Table_Styles[[#This Row],[Config]],
" {","{"),
"{ ","{"),
" }","}"),
"} ","}"),
" ,",","),
", ",","),
" :",":"),
": ",":")</f>
        <v>formly-field .form-control.ng-valid.ng-touched{border-left:7px solid #4a9049}</v>
      </c>
    </row>
    <row r="29" spans="2:85" ht="21" customHeight="1">
      <c r="B29" s="83" t="s">
        <v>652</v>
      </c>
      <c r="C29" s="83" t="s">
        <v>653</v>
      </c>
      <c r="D29" s="34"/>
      <c r="E29" s="34"/>
      <c r="F29" s="15" t="str">
        <f>IF(Table_Styles[[#This Row],[Font Family]]&lt;&gt;"",Table_Styles[[#This Row],[Font Family]],IF(Table_Styles[[#This Row],[Font Family Default]]&lt;&gt;"",Table_Styles[[#This Row],[Font Family Default]],""))</f>
        <v/>
      </c>
      <c r="G29" s="34"/>
      <c r="H29" s="34"/>
      <c r="I29" s="15" t="str">
        <f>IF(Table_Styles[[#This Row],[Font Size]]&lt;&gt;"",Table_Styles[[#This Row],[Font Size]],IF(Table_Styles[[#This Row],[Font Size Default]]&lt;&gt;"",Table_Styles[[#This Row],[Font Size Default]],""))</f>
        <v/>
      </c>
      <c r="J29" s="34"/>
      <c r="K29" s="34"/>
      <c r="L29" s="15" t="str">
        <f>IF(Table_Styles[[#This Row],[Font Weight]]&lt;&gt;"",Table_Styles[[#This Row],[Font Weight]],IF(Table_Styles[[#This Row],[Font Weight Default]]&lt;&gt;"",Table_Styles[[#This Row],[Font Weight Default]],""))</f>
        <v/>
      </c>
      <c r="M29" s="34"/>
      <c r="N29" s="34"/>
      <c r="O29" s="15" t="str">
        <f>IF(Table_Styles[[#This Row],[Colour]]&lt;&gt;"",Table_Styles[[#This Row],[Colour]],IF(Table_Styles[[#This Row],[Colour Default]]&lt;&gt;"",Table_Styles[[#This Row],[Colour Default]],""))</f>
        <v/>
      </c>
      <c r="P29" s="34"/>
      <c r="Q29" s="34"/>
      <c r="R29" s="15" t="str">
        <f>IF(Table_Styles[[#This Row],[Background]]&lt;&gt;"",Table_Styles[[#This Row],[Background]],IF(Table_Styles[[#This Row],[Background Default]]&lt;&gt;"",Table_Styles[[#This Row],[Background Default]],""))</f>
        <v/>
      </c>
      <c r="S29" s="34"/>
      <c r="T29" s="34"/>
      <c r="U29" s="15" t="str">
        <f>IF(Table_Styles[[#This Row],[Border]]&lt;&gt;"",Table_Styles[[#This Row],[Border]],IF(Table_Styles[[#This Row],[Border Default]]&lt;&gt;"",Table_Styles[[#This Row],[Border Default]],""))</f>
        <v/>
      </c>
      <c r="V29" s="34"/>
      <c r="W29" s="34"/>
      <c r="X29" s="15" t="str">
        <f>IF(Table_Styles[[#This Row],[Border Radius]]&lt;&gt;"",Table_Styles[[#This Row],[Border Radius]],IF(Table_Styles[[#This Row],[Border Radius Default]]&lt;&gt;"",Table_Styles[[#This Row],[Border Radius Default]],""))</f>
        <v/>
      </c>
      <c r="Y29" s="34"/>
      <c r="Z29" s="34"/>
      <c r="AA29" s="15" t="str">
        <f>IF(Table_Styles[[#This Row],[MT]]&lt;&gt;"",Table_Styles[[#This Row],[MT]],IF(Table_Styles[[#This Row],[MT Default]]&lt;&gt;"",Table_Styles[[#This Row],[MT Default]],""))</f>
        <v/>
      </c>
      <c r="AB29" s="34"/>
      <c r="AC29" s="34"/>
      <c r="AD29" s="15" t="str">
        <f>IF(Table_Styles[[#This Row],[MR]]&lt;&gt;"",Table_Styles[[#This Row],[MR]],IF(Table_Styles[[#This Row],[MR Default]]&lt;&gt;"",Table_Styles[[#This Row],[MR Default]],""))</f>
        <v/>
      </c>
      <c r="AE29" s="34"/>
      <c r="AF29" s="34"/>
      <c r="AG29" s="15" t="str">
        <f>IF(Table_Styles[[#This Row],[MB]]&lt;&gt;"",Table_Styles[[#This Row],[MB]],IF(Table_Styles[[#This Row],[MB Default]]&lt;&gt;"",Table_Styles[[#This Row],[MB Default]],""))</f>
        <v/>
      </c>
      <c r="AH29" s="34"/>
      <c r="AI29" s="34"/>
      <c r="AJ29" s="15" t="str">
        <f>IF(Table_Styles[[#This Row],[ML]]&lt;&gt;"",Table_Styles[[#This Row],[ML]],IF(Table_Styles[[#This Row],[ML Default]]&lt;&gt;"",Table_Styles[[#This Row],[ML Default]],""))</f>
        <v/>
      </c>
      <c r="AK29" s="34"/>
      <c r="AL29" s="34"/>
      <c r="AM29" s="15" t="str">
        <f>IF(Table_Styles[[#This Row],[PT]]&lt;&gt;"",Table_Styles[[#This Row],[PT]],IF(Table_Styles[[#This Row],[PT Default]]&lt;&gt;"",Table_Styles[[#This Row],[PT Default]],""))</f>
        <v/>
      </c>
      <c r="AN29" s="34"/>
      <c r="AO29" s="34"/>
      <c r="AP29" s="15" t="str">
        <f>IF(Table_Styles[[#This Row],[PR]]&lt;&gt;"",Table_Styles[[#This Row],[PR]],IF(Table_Styles[[#This Row],[PR Default]]&lt;&gt;"",Table_Styles[[#This Row],[PR Default]],""))</f>
        <v/>
      </c>
      <c r="AQ29" s="34"/>
      <c r="AR29" s="34"/>
      <c r="AS29" s="15" t="str">
        <f>IF(Table_Styles[[#This Row],[PB]]&lt;&gt;"",Table_Styles[[#This Row],[PB]],IF(Table_Styles[[#This Row],[PB Default]]&lt;&gt;"",Table_Styles[[#This Row],[PB Default]],""))</f>
        <v/>
      </c>
      <c r="AT29" s="34"/>
      <c r="AU29" s="34"/>
      <c r="AV29" s="15" t="str">
        <f>IF(Table_Styles[[#This Row],[PL]]&lt;&gt;"",Table_Styles[[#This Row],[PL]],IF(Table_Styles[[#This Row],[PL Default]]&lt;&gt;"",Table_Styles[[#This Row],[PL Default]],""))</f>
        <v/>
      </c>
      <c r="AW29" s="34"/>
      <c r="AX29" s="34"/>
      <c r="AY29" s="15" t="str">
        <f>IF(Table_Styles[[#This Row],[BT]]&lt;&gt;"",Table_Styles[[#This Row],[BT]],IF(Table_Styles[[#This Row],[BT Default]]&lt;&gt;"",Table_Styles[[#This Row],[BT Default]],""))</f>
        <v/>
      </c>
      <c r="AZ29" s="34"/>
      <c r="BA29" s="34"/>
      <c r="BB29" s="15" t="str">
        <f>IF(Table_Styles[[#This Row],[BR]]&lt;&gt;"",Table_Styles[[#This Row],[BR]],IF(Table_Styles[[#This Row],[BR Default]]&lt;&gt;"",Table_Styles[[#This Row],[BR Default]],""))</f>
        <v/>
      </c>
      <c r="BC29" s="34"/>
      <c r="BD29" s="34"/>
      <c r="BE29" s="15" t="str">
        <f>IF(Table_Styles[[#This Row],[BB]]&lt;&gt;"",Table_Styles[[#This Row],[BB]],IF(Table_Styles[[#This Row],[BB Default]]&lt;&gt;"",Table_Styles[[#This Row],[BB Default]],""))</f>
        <v/>
      </c>
      <c r="BF29" s="34" t="s">
        <v>654</v>
      </c>
      <c r="BG29" s="34" t="s">
        <v>655</v>
      </c>
      <c r="BH29" s="15" t="str">
        <f>IF(Table_Styles[[#This Row],[BL]]&lt;&gt;"",Table_Styles[[#This Row],[BL]],IF(Table_Styles[[#This Row],[BL Default]]&lt;&gt;"",Table_Styles[[#This Row],[BL Default]],""))</f>
        <v>7px solid #b33345 !important</v>
      </c>
      <c r="BI29" s="34"/>
      <c r="BJ29" s="34"/>
      <c r="BK29" s="15" t="str">
        <f>IF(Table_Styles[[#This Row],[Width]]&lt;&gt;"",Table_Styles[[#This Row],[Width]],IF(Table_Styles[[#This Row],[Width Default]]&lt;&gt;"",Table_Styles[[#This Row],[Width Default]],""))</f>
        <v/>
      </c>
      <c r="BL29" s="34"/>
      <c r="BM29" s="34"/>
      <c r="BN29" s="15" t="str">
        <f>IF(Table_Styles[[#This Row],[Height]]&lt;&gt;"",Table_Styles[[#This Row],[Height]],IF(Table_Styles[[#This Row],[Height Default]]&lt;&gt;"",Table_Styles[[#This Row],[Height Default]],""))</f>
        <v/>
      </c>
      <c r="BO29" s="15"/>
      <c r="BP29" s="15"/>
      <c r="BQ29" s="15" t="str">
        <f>IF(Table_Styles[[#This Row],[Top]]&lt;&gt;"",Table_Styles[[#This Row],[Top]],IF(Table_Styles[[#This Row],[Top Default]]&lt;&gt;"",Table_Styles[[#This Row],[Top Default]],""))</f>
        <v/>
      </c>
      <c r="BR29" s="15"/>
      <c r="BS29" s="15"/>
      <c r="BT29" s="15" t="str">
        <f>IF(Table_Styles[[#This Row],[Right]]&lt;&gt;"",Table_Styles[[#This Row],[Right]],IF(Table_Styles[[#This Row],[Right Default]]&lt;&gt;"",Table_Styles[[#This Row],[Right Default]],""))</f>
        <v/>
      </c>
      <c r="BU29" s="15"/>
      <c r="BV29" s="15"/>
      <c r="BW29" s="15" t="str">
        <f>IF(Table_Styles[[#This Row],[Bottom]]&lt;&gt;"",Table_Styles[[#This Row],[Bottom]],IF(Table_Styles[[#This Row],[Bottom Default]]&lt;&gt;"",Table_Styles[[#This Row],[Bottom Default]],""))</f>
        <v/>
      </c>
      <c r="BX29" s="15"/>
      <c r="BY29" s="15"/>
      <c r="BZ29" s="15" t="str">
        <f>IF(Table_Styles[[#This Row],[Left]]&lt;&gt;"",Table_Styles[[#This Row],[Left]],IF(Table_Styles[[#This Row],[Left Default]]&lt;&gt;"",Table_Styles[[#This Row],[Left Default]],""))</f>
        <v/>
      </c>
      <c r="CA29" s="34"/>
      <c r="CB29" s="17" t="str">
        <f>IF(AND(Table_Styles[[#This Row],[Selector]]&lt;&gt;"",Table_Styles[[#This Row],[Font Family Used]]&lt;&gt;"",Table_Styles[[#This Row],[Font Weight Used]]&lt;&gt;""),Table_Styles[[#This Row],[Font Family Used]]&amp;" "&amp;Table_Styles[[#This Row],[Font Weight Used]],"")</f>
        <v/>
      </c>
      <c r="CC29" s="17" t="str">
        <f ca="1">IF(AND(Table_Styles[[#This Row],[Selector]],COUNTIF(OFFSET(CC:CC,0,0,ROW()-1,1),"="&amp;Table_Styles[[#This Row],[Font]])=0),Table_Styles[[#This Row],[Font]],"")</f>
        <v/>
      </c>
      <c r="CD29" s="17" t="str">
        <f ca="1">IF(Table_Styles[[#This Row],[Unique Font]]&lt;&gt;"",
"{""fontFamily"":"""&amp;Table_Styles[[#This Row],[Font Family Used]]&amp;""",""fontWeight"":"&amp;Table_Styles[[#This Row],[Font Weight Used]]&amp;"}","")</f>
        <v/>
      </c>
      <c r="CE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 !important</v>
      </c>
      <c r="CF29" s="17" t="str">
        <f>IF(AND(Table_Styles[[#This Row],[Selector]]&lt;&gt;"", Table_Styles[[#This Row],[Config Properties]]&lt;&gt;""),
Table_Styles[[#This Row],[Selector]]&amp;" { "&amp;Table_Styles[[#This Row],[Config Properties]]&amp;" }","")</f>
        <v>formly-field .form-control.ng-invalid.ng-touched { border-left: 7px solid #b33345 !important }</v>
      </c>
      <c r="CG29" s="17" t="str">
        <f xml:space="preserve">
SUBSTITUTE(SUBSTITUTE(SUBSTITUTE(SUBSTITUTE(SUBSTITUTE(SUBSTITUTE(SUBSTITUTE(SUBSTITUTE(Table_Styles[[#This Row],[Config]],
" {","{"),
"{ ","{"),
" }","}"),
"} ","}"),
" ,",","),
", ",","),
" :",":"),
": ",":")</f>
        <v>formly-field .form-control.ng-invalid.ng-touched{border-left:7px solid #b33345 !important}</v>
      </c>
    </row>
    <row r="30" spans="2:85" ht="21" customHeight="1">
      <c r="B30" s="83" t="s">
        <v>656</v>
      </c>
      <c r="C30" s="83" t="s">
        <v>657</v>
      </c>
      <c r="D30" s="49"/>
      <c r="E30" s="34"/>
      <c r="F30" s="15" t="str">
        <f>IF(Table_Styles[[#This Row],[Font Family]]&lt;&gt;"",Table_Styles[[#This Row],[Font Family]],IF(Table_Styles[[#This Row],[Font Family Default]]&lt;&gt;"",Table_Styles[[#This Row],[Font Family Default]],""))</f>
        <v/>
      </c>
      <c r="G30" s="49"/>
      <c r="H30" s="34"/>
      <c r="I30" s="15" t="str">
        <f>IF(Table_Styles[[#This Row],[Font Size]]&lt;&gt;"",Table_Styles[[#This Row],[Font Size]],IF(Table_Styles[[#This Row],[Font Size Default]]&lt;&gt;"",Table_Styles[[#This Row],[Font Size Default]],""))</f>
        <v/>
      </c>
      <c r="J30" s="49"/>
      <c r="K30" s="34"/>
      <c r="L30" s="15" t="str">
        <f>IF(Table_Styles[[#This Row],[Font Weight]]&lt;&gt;"",Table_Styles[[#This Row],[Font Weight]],IF(Table_Styles[[#This Row],[Font Weight Default]]&lt;&gt;"",Table_Styles[[#This Row],[Font Weight Default]],""))</f>
        <v/>
      </c>
      <c r="M30" s="49"/>
      <c r="N30" s="34"/>
      <c r="O30" s="15" t="str">
        <f>IF(Table_Styles[[#This Row],[Colour]]&lt;&gt;"",Table_Styles[[#This Row],[Colour]],IF(Table_Styles[[#This Row],[Colour Default]]&lt;&gt;"",Table_Styles[[#This Row],[Colour Default]],""))</f>
        <v/>
      </c>
      <c r="P30" s="49"/>
      <c r="Q30" s="34"/>
      <c r="R30" s="15" t="str">
        <f>IF(Table_Styles[[#This Row],[Background]]&lt;&gt;"",Table_Styles[[#This Row],[Background]],IF(Table_Styles[[#This Row],[Background Default]]&lt;&gt;"",Table_Styles[[#This Row],[Background Default]],""))</f>
        <v/>
      </c>
      <c r="S30" s="49"/>
      <c r="T30" s="34"/>
      <c r="U30" s="15" t="str">
        <f>IF(Table_Styles[[#This Row],[Border]]&lt;&gt;"",Table_Styles[[#This Row],[Border]],IF(Table_Styles[[#This Row],[Border Default]]&lt;&gt;"",Table_Styles[[#This Row],[Border Default]],""))</f>
        <v/>
      </c>
      <c r="V30" s="34"/>
      <c r="W30" s="34"/>
      <c r="X30" s="15" t="str">
        <f>IF(Table_Styles[[#This Row],[Border Radius]]&lt;&gt;"",Table_Styles[[#This Row],[Border Radius]],IF(Table_Styles[[#This Row],[Border Radius Default]]&lt;&gt;"",Table_Styles[[#This Row],[Border Radius Default]],""))</f>
        <v/>
      </c>
      <c r="Y30" s="49"/>
      <c r="Z30" s="34"/>
      <c r="AA30" s="15" t="str">
        <f>IF(Table_Styles[[#This Row],[MT]]&lt;&gt;"",Table_Styles[[#This Row],[MT]],IF(Table_Styles[[#This Row],[MT Default]]&lt;&gt;"",Table_Styles[[#This Row],[MT Default]],""))</f>
        <v/>
      </c>
      <c r="AB30" s="49"/>
      <c r="AC30" s="34"/>
      <c r="AD30" s="15" t="str">
        <f>IF(Table_Styles[[#This Row],[MR]]&lt;&gt;"",Table_Styles[[#This Row],[MR]],IF(Table_Styles[[#This Row],[MR Default]]&lt;&gt;"",Table_Styles[[#This Row],[MR Default]],""))</f>
        <v/>
      </c>
      <c r="AE30" s="49"/>
      <c r="AF30" s="34"/>
      <c r="AG30" s="15" t="str">
        <f>IF(Table_Styles[[#This Row],[MB]]&lt;&gt;"",Table_Styles[[#This Row],[MB]],IF(Table_Styles[[#This Row],[MB Default]]&lt;&gt;"",Table_Styles[[#This Row],[MB Default]],""))</f>
        <v/>
      </c>
      <c r="AH30" s="49"/>
      <c r="AI30" s="34"/>
      <c r="AJ30" s="15" t="str">
        <f>IF(Table_Styles[[#This Row],[ML]]&lt;&gt;"",Table_Styles[[#This Row],[ML]],IF(Table_Styles[[#This Row],[ML Default]]&lt;&gt;"",Table_Styles[[#This Row],[ML Default]],""))</f>
        <v/>
      </c>
      <c r="AK30" s="49"/>
      <c r="AL30" s="34"/>
      <c r="AM30" s="15" t="str">
        <f>IF(Table_Styles[[#This Row],[PT]]&lt;&gt;"",Table_Styles[[#This Row],[PT]],IF(Table_Styles[[#This Row],[PT Default]]&lt;&gt;"",Table_Styles[[#This Row],[PT Default]],""))</f>
        <v/>
      </c>
      <c r="AN30" s="49"/>
      <c r="AO30" s="34"/>
      <c r="AP30" s="15" t="str">
        <f>IF(Table_Styles[[#This Row],[PR]]&lt;&gt;"",Table_Styles[[#This Row],[PR]],IF(Table_Styles[[#This Row],[PR Default]]&lt;&gt;"",Table_Styles[[#This Row],[PR Default]],""))</f>
        <v/>
      </c>
      <c r="AQ30" s="49"/>
      <c r="AR30" s="34"/>
      <c r="AS30" s="15" t="str">
        <f>IF(Table_Styles[[#This Row],[PB]]&lt;&gt;"",Table_Styles[[#This Row],[PB]],IF(Table_Styles[[#This Row],[PB Default]]&lt;&gt;"",Table_Styles[[#This Row],[PB Default]],""))</f>
        <v/>
      </c>
      <c r="AT30" s="49"/>
      <c r="AU30" s="34"/>
      <c r="AV30" s="15" t="str">
        <f>IF(Table_Styles[[#This Row],[PL]]&lt;&gt;"",Table_Styles[[#This Row],[PL]],IF(Table_Styles[[#This Row],[PL Default]]&lt;&gt;"",Table_Styles[[#This Row],[PL Default]],""))</f>
        <v/>
      </c>
      <c r="AW30" s="49"/>
      <c r="AX30" s="34"/>
      <c r="AY30" s="15" t="str">
        <f>IF(Table_Styles[[#This Row],[BT]]&lt;&gt;"",Table_Styles[[#This Row],[BT]],IF(Table_Styles[[#This Row],[BT Default]]&lt;&gt;"",Table_Styles[[#This Row],[BT Default]],""))</f>
        <v/>
      </c>
      <c r="AZ30" s="49"/>
      <c r="BA30" s="34"/>
      <c r="BB30" s="15" t="str">
        <f>IF(Table_Styles[[#This Row],[BR]]&lt;&gt;"",Table_Styles[[#This Row],[BR]],IF(Table_Styles[[#This Row],[BR Default]]&lt;&gt;"",Table_Styles[[#This Row],[BR Default]],""))</f>
        <v/>
      </c>
      <c r="BC30" s="49"/>
      <c r="BD30" s="34"/>
      <c r="BE30" s="15" t="str">
        <f>IF(Table_Styles[[#This Row],[BB]]&lt;&gt;"",Table_Styles[[#This Row],[BB]],IF(Table_Styles[[#This Row],[BB Default]]&lt;&gt;"",Table_Styles[[#This Row],[BB Default]],""))</f>
        <v/>
      </c>
      <c r="BF30" s="49"/>
      <c r="BG30" s="29" t="str">
        <f>"7px solid "&amp;Colour_Background_3</f>
        <v>7px solid #d9e1e8</v>
      </c>
      <c r="BH30" s="15" t="str">
        <f>IF(Table_Styles[[#This Row],[BL]]&lt;&gt;"",Table_Styles[[#This Row],[BL]],IF(Table_Styles[[#This Row],[BL Default]]&lt;&gt;"",Table_Styles[[#This Row],[BL Default]],""))</f>
        <v>7px solid #d9e1e8</v>
      </c>
      <c r="BI30" s="34"/>
      <c r="BJ30" s="34"/>
      <c r="BK30" s="15" t="str">
        <f>IF(Table_Styles[[#This Row],[Width]]&lt;&gt;"",Table_Styles[[#This Row],[Width]],IF(Table_Styles[[#This Row],[Width Default]]&lt;&gt;"",Table_Styles[[#This Row],[Width Default]],""))</f>
        <v/>
      </c>
      <c r="BL30" s="34"/>
      <c r="BM30" s="34"/>
      <c r="BN30" s="15" t="str">
        <f>IF(Table_Styles[[#This Row],[Height]]&lt;&gt;"",Table_Styles[[#This Row],[Height]],IF(Table_Styles[[#This Row],[Height Default]]&lt;&gt;"",Table_Styles[[#This Row],[Height Default]],""))</f>
        <v/>
      </c>
      <c r="BO30" s="15"/>
      <c r="BP30" s="15"/>
      <c r="BQ30" s="15" t="str">
        <f>IF(Table_Styles[[#This Row],[Top]]&lt;&gt;"",Table_Styles[[#This Row],[Top]],IF(Table_Styles[[#This Row],[Top Default]]&lt;&gt;"",Table_Styles[[#This Row],[Top Default]],""))</f>
        <v/>
      </c>
      <c r="BR30" s="15"/>
      <c r="BS30" s="15"/>
      <c r="BT30" s="15" t="str">
        <f>IF(Table_Styles[[#This Row],[Right]]&lt;&gt;"",Table_Styles[[#This Row],[Right]],IF(Table_Styles[[#This Row],[Right Default]]&lt;&gt;"",Table_Styles[[#This Row],[Right Default]],""))</f>
        <v/>
      </c>
      <c r="BU30" s="15"/>
      <c r="BV30" s="15"/>
      <c r="BW30" s="15" t="str">
        <f>IF(Table_Styles[[#This Row],[Bottom]]&lt;&gt;"",Table_Styles[[#This Row],[Bottom]],IF(Table_Styles[[#This Row],[Bottom Default]]&lt;&gt;"",Table_Styles[[#This Row],[Bottom Default]],""))</f>
        <v/>
      </c>
      <c r="BX30" s="15"/>
      <c r="BY30" s="15"/>
      <c r="BZ30" s="15" t="str">
        <f>IF(Table_Styles[[#This Row],[Left]]&lt;&gt;"",Table_Styles[[#This Row],[Left]],IF(Table_Styles[[#This Row],[Left Default]]&lt;&gt;"",Table_Styles[[#This Row],[Left Default]],""))</f>
        <v/>
      </c>
      <c r="CA30" s="49"/>
      <c r="CB30" s="17" t="str">
        <f>IF(AND(Table_Styles[[#This Row],[Selector]]&lt;&gt;"",Table_Styles[[#This Row],[Font Family Used]]&lt;&gt;"",Table_Styles[[#This Row],[Font Weight Used]]&lt;&gt;""),Table_Styles[[#This Row],[Font Family Used]]&amp;" "&amp;Table_Styles[[#This Row],[Font Weight Used]],"")</f>
        <v/>
      </c>
      <c r="CC30" s="17" t="str">
        <f ca="1">IF(AND(Table_Styles[[#This Row],[Selector]],COUNTIF(OFFSET(CC:CC,0,0,ROW()-1,1),"="&amp;Table_Styles[[#This Row],[Font]])=0),Table_Styles[[#This Row],[Font]],"")</f>
        <v/>
      </c>
      <c r="CD30" s="17" t="str">
        <f ca="1">IF(Table_Styles[[#This Row],[Unique Font]]&lt;&gt;"",
"{""fontFamily"":"""&amp;Table_Styles[[#This Row],[Font Family Used]]&amp;""",""fontWeight"":"&amp;Table_Styles[[#This Row],[Font Weight Used]]&amp;"}","")</f>
        <v/>
      </c>
      <c r="CE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#d9e1e8</v>
      </c>
      <c r="CF30" s="17" t="str">
        <f>IF(AND(Table_Styles[[#This Row],[Selector]]&lt;&gt;"", Table_Styles[[#This Row],[Config Properties]]&lt;&gt;""),
Table_Styles[[#This Row],[Selector]]&amp;" { "&amp;Table_Styles[[#This Row],[Config Properties]]&amp;" }","")</f>
        <v>formly-field .form-control.ng-pending.ng-touched { border-left: 7px solid #d9e1e8 }</v>
      </c>
      <c r="CG30" s="17" t="str">
        <f xml:space="preserve">
SUBSTITUTE(SUBSTITUTE(SUBSTITUTE(SUBSTITUTE(SUBSTITUTE(SUBSTITUTE(SUBSTITUTE(SUBSTITUTE(Table_Styles[[#This Row],[Config]],
" {","{"),
"{ ","{"),
" }","}"),
"} ","}"),
" ,",","),
", ",","),
" :",":"),
": ",":")</f>
        <v>formly-field .form-control.ng-pending.ng-touched{border-left:7px solid #d9e1e8}</v>
      </c>
    </row>
    <row r="31" spans="2:85" ht="21" customHeight="1">
      <c r="B31" s="83" t="s">
        <v>658</v>
      </c>
      <c r="C31" s="83" t="s">
        <v>659</v>
      </c>
      <c r="D31" s="49"/>
      <c r="E31" s="34"/>
      <c r="F31" s="15" t="str">
        <f>IF(Table_Styles[[#This Row],[Font Family]]&lt;&gt;"",Table_Styles[[#This Row],[Font Family]],IF(Table_Styles[[#This Row],[Font Family Default]]&lt;&gt;"",Table_Styles[[#This Row],[Font Family Default]],""))</f>
        <v/>
      </c>
      <c r="G31" s="49"/>
      <c r="H31" s="34"/>
      <c r="I31" s="15" t="str">
        <f>IF(Table_Styles[[#This Row],[Font Size]]&lt;&gt;"",Table_Styles[[#This Row],[Font Size]],IF(Table_Styles[[#This Row],[Font Size Default]]&lt;&gt;"",Table_Styles[[#This Row],[Font Size Default]],""))</f>
        <v/>
      </c>
      <c r="J31" s="49"/>
      <c r="K31" s="34"/>
      <c r="L31" s="15" t="str">
        <f>IF(Table_Styles[[#This Row],[Font Weight]]&lt;&gt;"",Table_Styles[[#This Row],[Font Weight]],IF(Table_Styles[[#This Row],[Font Weight Default]]&lt;&gt;"",Table_Styles[[#This Row],[Font Weight Default]],""))</f>
        <v/>
      </c>
      <c r="M31" s="49"/>
      <c r="N31" s="34"/>
      <c r="O31" s="15" t="str">
        <f>IF(Table_Styles[[#This Row],[Colour]]&lt;&gt;"",Table_Styles[[#This Row],[Colour]],IF(Table_Styles[[#This Row],[Colour Default]]&lt;&gt;"",Table_Styles[[#This Row],[Colour Default]],""))</f>
        <v/>
      </c>
      <c r="P31" s="49"/>
      <c r="Q31" s="34" t="s">
        <v>660</v>
      </c>
      <c r="R31" s="15" t="str">
        <f>IF(Table_Styles[[#This Row],[Background]]&lt;&gt;"",Table_Styles[[#This Row],[Background]],IF(Table_Styles[[#This Row],[Background Default]]&lt;&gt;"",Table_Styles[[#This Row],[Background Default]],""))</f>
        <v>#f6f8fd</v>
      </c>
      <c r="S31" s="49"/>
      <c r="T31" s="34"/>
      <c r="U31" s="15" t="str">
        <f>IF(Table_Styles[[#This Row],[Border]]&lt;&gt;"",Table_Styles[[#This Row],[Border]],IF(Table_Styles[[#This Row],[Border Default]]&lt;&gt;"",Table_Styles[[#This Row],[Border Default]],""))</f>
        <v/>
      </c>
      <c r="V31" s="34"/>
      <c r="W31" s="34"/>
      <c r="X31" s="15" t="str">
        <f>IF(Table_Styles[[#This Row],[Border Radius]]&lt;&gt;"",Table_Styles[[#This Row],[Border Radius]],IF(Table_Styles[[#This Row],[Border Radius Default]]&lt;&gt;"",Table_Styles[[#This Row],[Border Radius Default]],""))</f>
        <v/>
      </c>
      <c r="Y31" s="49"/>
      <c r="Z31" s="34"/>
      <c r="AA31" s="15" t="str">
        <f>IF(Table_Styles[[#This Row],[MT]]&lt;&gt;"",Table_Styles[[#This Row],[MT]],IF(Table_Styles[[#This Row],[MT Default]]&lt;&gt;"",Table_Styles[[#This Row],[MT Default]],""))</f>
        <v/>
      </c>
      <c r="AB31" s="49"/>
      <c r="AC31" s="34"/>
      <c r="AD31" s="15" t="str">
        <f>IF(Table_Styles[[#This Row],[MR]]&lt;&gt;"",Table_Styles[[#This Row],[MR]],IF(Table_Styles[[#This Row],[MR Default]]&lt;&gt;"",Table_Styles[[#This Row],[MR Default]],""))</f>
        <v/>
      </c>
      <c r="AE31" s="49"/>
      <c r="AF31" s="34"/>
      <c r="AG31" s="15" t="str">
        <f>IF(Table_Styles[[#This Row],[MB]]&lt;&gt;"",Table_Styles[[#This Row],[MB]],IF(Table_Styles[[#This Row],[MB Default]]&lt;&gt;"",Table_Styles[[#This Row],[MB Default]],""))</f>
        <v/>
      </c>
      <c r="AH31" s="49"/>
      <c r="AI31" s="34"/>
      <c r="AJ31" s="15" t="str">
        <f>IF(Table_Styles[[#This Row],[ML]]&lt;&gt;"",Table_Styles[[#This Row],[ML]],IF(Table_Styles[[#This Row],[ML Default]]&lt;&gt;"",Table_Styles[[#This Row],[ML Default]],""))</f>
        <v/>
      </c>
      <c r="AK31" s="49"/>
      <c r="AL31" s="34"/>
      <c r="AM31" s="15" t="str">
        <f>IF(Table_Styles[[#This Row],[PT]]&lt;&gt;"",Table_Styles[[#This Row],[PT]],IF(Table_Styles[[#This Row],[PT Default]]&lt;&gt;"",Table_Styles[[#This Row],[PT Default]],""))</f>
        <v/>
      </c>
      <c r="AN31" s="49"/>
      <c r="AO31" s="34"/>
      <c r="AP31" s="15" t="str">
        <f>IF(Table_Styles[[#This Row],[PR]]&lt;&gt;"",Table_Styles[[#This Row],[PR]],IF(Table_Styles[[#This Row],[PR Default]]&lt;&gt;"",Table_Styles[[#This Row],[PR Default]],""))</f>
        <v/>
      </c>
      <c r="AQ31" s="49"/>
      <c r="AR31" s="34"/>
      <c r="AS31" s="15" t="str">
        <f>IF(Table_Styles[[#This Row],[PB]]&lt;&gt;"",Table_Styles[[#This Row],[PB]],IF(Table_Styles[[#This Row],[PB Default]]&lt;&gt;"",Table_Styles[[#This Row],[PB Default]],""))</f>
        <v/>
      </c>
      <c r="AT31" s="49"/>
      <c r="AU31" s="34"/>
      <c r="AV31" s="15" t="str">
        <f>IF(Table_Styles[[#This Row],[PL]]&lt;&gt;"",Table_Styles[[#This Row],[PL]],IF(Table_Styles[[#This Row],[PL Default]]&lt;&gt;"",Table_Styles[[#This Row],[PL Default]],""))</f>
        <v/>
      </c>
      <c r="AW31" s="49"/>
      <c r="AX31" s="34"/>
      <c r="AY31" s="15" t="str">
        <f>IF(Table_Styles[[#This Row],[BT]]&lt;&gt;"",Table_Styles[[#This Row],[BT]],IF(Table_Styles[[#This Row],[BT Default]]&lt;&gt;"",Table_Styles[[#This Row],[BT Default]],""))</f>
        <v/>
      </c>
      <c r="AZ31" s="49"/>
      <c r="BA31" s="34"/>
      <c r="BB31" s="15" t="str">
        <f>IF(Table_Styles[[#This Row],[BR]]&lt;&gt;"",Table_Styles[[#This Row],[BR]],IF(Table_Styles[[#This Row],[BR Default]]&lt;&gt;"",Table_Styles[[#This Row],[BR Default]],""))</f>
        <v/>
      </c>
      <c r="BC31" s="49"/>
      <c r="BD31" s="34"/>
      <c r="BE31" s="15" t="str">
        <f>IF(Table_Styles[[#This Row],[BB]]&lt;&gt;"",Table_Styles[[#This Row],[BB]],IF(Table_Styles[[#This Row],[BB Default]]&lt;&gt;"",Table_Styles[[#This Row],[BB Default]],""))</f>
        <v/>
      </c>
      <c r="BF31" s="49"/>
      <c r="BG31" s="36"/>
      <c r="BH31" s="15" t="str">
        <f>IF(Table_Styles[[#This Row],[BL]]&lt;&gt;"",Table_Styles[[#This Row],[BL]],IF(Table_Styles[[#This Row],[BL Default]]&lt;&gt;"",Table_Styles[[#This Row],[BL Default]],""))</f>
        <v/>
      </c>
      <c r="BI31" s="34"/>
      <c r="BJ31" s="34"/>
      <c r="BK31" s="15" t="str">
        <f>IF(Table_Styles[[#This Row],[Width]]&lt;&gt;"",Table_Styles[[#This Row],[Width]],IF(Table_Styles[[#This Row],[Width Default]]&lt;&gt;"",Table_Styles[[#This Row],[Width Default]],""))</f>
        <v/>
      </c>
      <c r="BL31" s="34"/>
      <c r="BM31" s="34"/>
      <c r="BN31" s="15" t="str">
        <f>IF(Table_Styles[[#This Row],[Height]]&lt;&gt;"",Table_Styles[[#This Row],[Height]],IF(Table_Styles[[#This Row],[Height Default]]&lt;&gt;"",Table_Styles[[#This Row],[Height Default]],""))</f>
        <v/>
      </c>
      <c r="BO31" s="15"/>
      <c r="BP31" s="15"/>
      <c r="BQ31" s="15" t="str">
        <f>IF(Table_Styles[[#This Row],[Top]]&lt;&gt;"",Table_Styles[[#This Row],[Top]],IF(Table_Styles[[#This Row],[Top Default]]&lt;&gt;"",Table_Styles[[#This Row],[Top Default]],""))</f>
        <v/>
      </c>
      <c r="BR31" s="15"/>
      <c r="BS31" s="15"/>
      <c r="BT31" s="15" t="str">
        <f>IF(Table_Styles[[#This Row],[Right]]&lt;&gt;"",Table_Styles[[#This Row],[Right]],IF(Table_Styles[[#This Row],[Right Default]]&lt;&gt;"",Table_Styles[[#This Row],[Right Default]],""))</f>
        <v/>
      </c>
      <c r="BU31" s="15"/>
      <c r="BV31" s="15"/>
      <c r="BW31" s="15" t="str">
        <f>IF(Table_Styles[[#This Row],[Bottom]]&lt;&gt;"",Table_Styles[[#This Row],[Bottom]],IF(Table_Styles[[#This Row],[Bottom Default]]&lt;&gt;"",Table_Styles[[#This Row],[Bottom Default]],""))</f>
        <v/>
      </c>
      <c r="BX31" s="15"/>
      <c r="BY31" s="15"/>
      <c r="BZ31" s="15" t="str">
        <f>IF(Table_Styles[[#This Row],[Left]]&lt;&gt;"",Table_Styles[[#This Row],[Left]],IF(Table_Styles[[#This Row],[Left Default]]&lt;&gt;"",Table_Styles[[#This Row],[Left Default]],""))</f>
        <v/>
      </c>
      <c r="CA31" s="49"/>
      <c r="CB31" s="17" t="str">
        <f>IF(AND(Table_Styles[[#This Row],[Selector]]&lt;&gt;"",Table_Styles[[#This Row],[Font Family Used]]&lt;&gt;"",Table_Styles[[#This Row],[Font Weight Used]]&lt;&gt;""),Table_Styles[[#This Row],[Font Family Used]]&amp;" "&amp;Table_Styles[[#This Row],[Font Weight Used]],"")</f>
        <v/>
      </c>
      <c r="CC31" s="17" t="str">
        <f ca="1">IF(AND(Table_Styles[[#This Row],[Selector]],COUNTIF(OFFSET(CC:CC,0,0,ROW()-1,1),"="&amp;Table_Styles[[#This Row],[Font]])=0),Table_Styles[[#This Row],[Font]],"")</f>
        <v/>
      </c>
      <c r="CD31" s="17" t="str">
        <f ca="1">IF(Table_Styles[[#This Row],[Unique Font]]&lt;&gt;"",
"{""fontFamily"":"""&amp;Table_Styles[[#This Row],[Font Family Used]]&amp;""",""fontWeight"":"&amp;Table_Styles[[#This Row],[Font Weight Used]]&amp;"}","")</f>
        <v/>
      </c>
      <c r="CE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17" t="str">
        <f>IF(AND(Table_Styles[[#This Row],[Selector]]&lt;&gt;"", Table_Styles[[#This Row],[Config Properties]]&lt;&gt;""),
Table_Styles[[#This Row],[Selector]]&amp;" { "&amp;Table_Styles[[#This Row],[Config Properties]]&amp;" }","")</f>
        <v>formly-field .form-control[disabled] { background: #f6f8fd }</v>
      </c>
      <c r="CG31" s="17" t="str">
        <f xml:space="preserve">
SUBSTITUTE(SUBSTITUTE(SUBSTITUTE(SUBSTITUTE(SUBSTITUTE(SUBSTITUTE(SUBSTITUTE(SUBSTITUTE(Table_Styles[[#This Row],[Config]],
" {","{"),
"{ ","{"),
" }","}"),
"} ","}"),
" ,",","),
", ",","),
" :",":"),
": ",":")</f>
        <v>formly-field .form-control[disabled]{background:#f6f8fd}</v>
      </c>
    </row>
    <row r="32" spans="2:85" ht="21" customHeight="1">
      <c r="B32" s="83" t="s">
        <v>661</v>
      </c>
      <c r="C32" s="83" t="s">
        <v>662</v>
      </c>
      <c r="D32" s="34"/>
      <c r="E32" s="34" t="str">
        <f>Settings_Styling_Font_Body_Text</f>
        <v>Nunito</v>
      </c>
      <c r="F32" s="15" t="str">
        <f>IF(Table_Styles[[#This Row],[Font Family]]&lt;&gt;"",Table_Styles[[#This Row],[Font Family]],IF(Table_Styles[[#This Row],[Font Family Default]]&lt;&gt;"",Table_Styles[[#This Row],[Font Family Default]],""))</f>
        <v>Nunito</v>
      </c>
      <c r="G32" s="34"/>
      <c r="H32" s="36" t="s">
        <v>640</v>
      </c>
      <c r="I32" s="15" t="str">
        <f>IF(Table_Styles[[#This Row],[Font Size]]&lt;&gt;"",Table_Styles[[#This Row],[Font Size]],IF(Table_Styles[[#This Row],[Font Size Default]]&lt;&gt;"",Table_Styles[[#This Row],[Font Size Default]],""))</f>
        <v>13px</v>
      </c>
      <c r="J32" s="34"/>
      <c r="K32" s="34">
        <f>Settings_Styling_Font_Weight_Body_Text</f>
        <v>300</v>
      </c>
      <c r="L32" s="15">
        <f>IF(Table_Styles[[#This Row],[Font Weight]]&lt;&gt;"",Table_Styles[[#This Row],[Font Weight]],IF(Table_Styles[[#This Row],[Font Weight Default]]&lt;&gt;"",Table_Styles[[#This Row],[Font Weight Default]],""))</f>
        <v>300</v>
      </c>
      <c r="M32" s="34"/>
      <c r="N32" s="34" t="s">
        <v>663</v>
      </c>
      <c r="O32" s="15" t="str">
        <f>IF(Table_Styles[[#This Row],[Colour]]&lt;&gt;"",Table_Styles[[#This Row],[Colour]],IF(Table_Styles[[#This Row],[Colour Default]]&lt;&gt;"",Table_Styles[[#This Row],[Colour Default]],""))</f>
        <v>#b33345</v>
      </c>
      <c r="P32" s="34"/>
      <c r="Q32" s="34"/>
      <c r="R32" s="15" t="str">
        <f>IF(Table_Styles[[#This Row],[Background]]&lt;&gt;"",Table_Styles[[#This Row],[Background]],IF(Table_Styles[[#This Row],[Background Default]]&lt;&gt;"",Table_Styles[[#This Row],[Background Default]],""))</f>
        <v/>
      </c>
      <c r="S32" s="34"/>
      <c r="T32" s="34"/>
      <c r="U32" s="15" t="str">
        <f>IF(Table_Styles[[#This Row],[Border]]&lt;&gt;"",Table_Styles[[#This Row],[Border]],IF(Table_Styles[[#This Row],[Border Default]]&lt;&gt;"",Table_Styles[[#This Row],[Border Default]],""))</f>
        <v/>
      </c>
      <c r="V32" s="34"/>
      <c r="W32" s="34"/>
      <c r="X32" s="15" t="str">
        <f>IF(Table_Styles[[#This Row],[Border Radius]]&lt;&gt;"",Table_Styles[[#This Row],[Border Radius]],IF(Table_Styles[[#This Row],[Border Radius Default]]&lt;&gt;"",Table_Styles[[#This Row],[Border Radius Default]],""))</f>
        <v/>
      </c>
      <c r="Y32" s="34"/>
      <c r="Z32" s="34"/>
      <c r="AA32" s="15" t="str">
        <f>IF(Table_Styles[[#This Row],[MT]]&lt;&gt;"",Table_Styles[[#This Row],[MT]],IF(Table_Styles[[#This Row],[MT Default]]&lt;&gt;"",Table_Styles[[#This Row],[MT Default]],""))</f>
        <v/>
      </c>
      <c r="AB32" s="34"/>
      <c r="AC32" s="34"/>
      <c r="AD32" s="15" t="str">
        <f>IF(Table_Styles[[#This Row],[MR]]&lt;&gt;"",Table_Styles[[#This Row],[MR]],IF(Table_Styles[[#This Row],[MR Default]]&lt;&gt;"",Table_Styles[[#This Row],[MR Default]],""))</f>
        <v/>
      </c>
      <c r="AE32" s="34"/>
      <c r="AF32" s="34"/>
      <c r="AG32" s="15" t="str">
        <f>IF(Table_Styles[[#This Row],[MB]]&lt;&gt;"",Table_Styles[[#This Row],[MB]],IF(Table_Styles[[#This Row],[MB Default]]&lt;&gt;"",Table_Styles[[#This Row],[MB Default]],""))</f>
        <v/>
      </c>
      <c r="AH32" s="34"/>
      <c r="AI32" s="34"/>
      <c r="AJ32" s="15" t="str">
        <f>IF(Table_Styles[[#This Row],[ML]]&lt;&gt;"",Table_Styles[[#This Row],[ML]],IF(Table_Styles[[#This Row],[ML Default]]&lt;&gt;"",Table_Styles[[#This Row],[ML Default]],""))</f>
        <v/>
      </c>
      <c r="AK32" s="34"/>
      <c r="AL32" s="34"/>
      <c r="AM32" s="15" t="str">
        <f>IF(Table_Styles[[#This Row],[PT]]&lt;&gt;"",Table_Styles[[#This Row],[PT]],IF(Table_Styles[[#This Row],[PT Default]]&lt;&gt;"",Table_Styles[[#This Row],[PT Default]],""))</f>
        <v/>
      </c>
      <c r="AN32" s="34"/>
      <c r="AO32" s="34"/>
      <c r="AP32" s="15" t="str">
        <f>IF(Table_Styles[[#This Row],[PR]]&lt;&gt;"",Table_Styles[[#This Row],[PR]],IF(Table_Styles[[#This Row],[PR Default]]&lt;&gt;"",Table_Styles[[#This Row],[PR Default]],""))</f>
        <v/>
      </c>
      <c r="AQ32" s="34"/>
      <c r="AR32" s="34"/>
      <c r="AS32" s="15" t="str">
        <f>IF(Table_Styles[[#This Row],[PB]]&lt;&gt;"",Table_Styles[[#This Row],[PB]],IF(Table_Styles[[#This Row],[PB Default]]&lt;&gt;"",Table_Styles[[#This Row],[PB Default]],""))</f>
        <v/>
      </c>
      <c r="AT32" s="34"/>
      <c r="AU32" s="34"/>
      <c r="AV32" s="15" t="str">
        <f>IF(Table_Styles[[#This Row],[PL]]&lt;&gt;"",Table_Styles[[#This Row],[PL]],IF(Table_Styles[[#This Row],[PL Default]]&lt;&gt;"",Table_Styles[[#This Row],[PL Default]],""))</f>
        <v/>
      </c>
      <c r="AW32" s="34"/>
      <c r="AX32" s="34"/>
      <c r="AY32" s="15" t="str">
        <f>IF(Table_Styles[[#This Row],[BT]]&lt;&gt;"",Table_Styles[[#This Row],[BT]],IF(Table_Styles[[#This Row],[BT Default]]&lt;&gt;"",Table_Styles[[#This Row],[BT Default]],""))</f>
        <v/>
      </c>
      <c r="AZ32" s="34"/>
      <c r="BA32" s="34"/>
      <c r="BB32" s="15" t="str">
        <f>IF(Table_Styles[[#This Row],[BR]]&lt;&gt;"",Table_Styles[[#This Row],[BR]],IF(Table_Styles[[#This Row],[BR Default]]&lt;&gt;"",Table_Styles[[#This Row],[BR Default]],""))</f>
        <v/>
      </c>
      <c r="BC32" s="34"/>
      <c r="BD32" s="34"/>
      <c r="BE32" s="15" t="str">
        <f>IF(Table_Styles[[#This Row],[BB]]&lt;&gt;"",Table_Styles[[#This Row],[BB]],IF(Table_Styles[[#This Row],[BB Default]]&lt;&gt;"",Table_Styles[[#This Row],[BB Default]],""))</f>
        <v/>
      </c>
      <c r="BF32" s="34"/>
      <c r="BG32" s="34"/>
      <c r="BH32" s="15" t="str">
        <f>IF(Table_Styles[[#This Row],[BL]]&lt;&gt;"",Table_Styles[[#This Row],[BL]],IF(Table_Styles[[#This Row],[BL Default]]&lt;&gt;"",Table_Styles[[#This Row],[BL Default]],""))</f>
        <v/>
      </c>
      <c r="BI32" s="34"/>
      <c r="BJ32" s="34"/>
      <c r="BK32" s="15" t="str">
        <f>IF(Table_Styles[[#This Row],[Width]]&lt;&gt;"",Table_Styles[[#This Row],[Width]],IF(Table_Styles[[#This Row],[Width Default]]&lt;&gt;"",Table_Styles[[#This Row],[Width Default]],""))</f>
        <v/>
      </c>
      <c r="BL32" s="34"/>
      <c r="BM32" s="34"/>
      <c r="BN32" s="15" t="str">
        <f>IF(Table_Styles[[#This Row],[Height]]&lt;&gt;"",Table_Styles[[#This Row],[Height]],IF(Table_Styles[[#This Row],[Height Default]]&lt;&gt;"",Table_Styles[[#This Row],[Height Default]],""))</f>
        <v/>
      </c>
      <c r="BO32" s="15"/>
      <c r="BP32" s="15"/>
      <c r="BQ32" s="15" t="str">
        <f>IF(Table_Styles[[#This Row],[Top]]&lt;&gt;"",Table_Styles[[#This Row],[Top]],IF(Table_Styles[[#This Row],[Top Default]]&lt;&gt;"",Table_Styles[[#This Row],[Top Default]],""))</f>
        <v/>
      </c>
      <c r="BR32" s="15"/>
      <c r="BS32" s="15"/>
      <c r="BT32" s="15" t="str">
        <f>IF(Table_Styles[[#This Row],[Right]]&lt;&gt;"",Table_Styles[[#This Row],[Right]],IF(Table_Styles[[#This Row],[Right Default]]&lt;&gt;"",Table_Styles[[#This Row],[Right Default]],""))</f>
        <v/>
      </c>
      <c r="BU32" s="15"/>
      <c r="BV32" s="15"/>
      <c r="BW32" s="15" t="str">
        <f>IF(Table_Styles[[#This Row],[Bottom]]&lt;&gt;"",Table_Styles[[#This Row],[Bottom]],IF(Table_Styles[[#This Row],[Bottom Default]]&lt;&gt;"",Table_Styles[[#This Row],[Bottom Default]],""))</f>
        <v/>
      </c>
      <c r="BX32" s="15"/>
      <c r="BY32" s="15"/>
      <c r="BZ32" s="15" t="str">
        <f>IF(Table_Styles[[#This Row],[Left]]&lt;&gt;"",Table_Styles[[#This Row],[Left]],IF(Table_Styles[[#This Row],[Left Default]]&lt;&gt;"",Table_Styles[[#This Row],[Left Default]],""))</f>
        <v/>
      </c>
      <c r="CA32" s="34"/>
      <c r="CB32" s="17" t="str">
        <f>IF(AND(Table_Styles[[#This Row],[Selector]]&lt;&gt;"",Table_Styles[[#This Row],[Font Family Used]]&lt;&gt;"",Table_Styles[[#This Row],[Font Weight Used]]&lt;&gt;""),Table_Styles[[#This Row],[Font Family Used]]&amp;" "&amp;Table_Styles[[#This Row],[Font Weight Used]],"")</f>
        <v>Nunito 300</v>
      </c>
      <c r="CC32" s="17" t="str">
        <f ca="1">IF(AND(Table_Styles[[#This Row],[Selector]],COUNTIF(OFFSET(CC:CC,0,0,ROW()-1,1),"="&amp;Table_Styles[[#This Row],[Font]])=0),Table_Styles[[#This Row],[Font]],"")</f>
        <v/>
      </c>
      <c r="CD32" s="17" t="str">
        <f ca="1">IF(Table_Styles[[#This Row],[Unique Font]]&lt;&gt;"",
"{""fontFamily"":"""&amp;Table_Styles[[#This Row],[Font Family Used]]&amp;""",""fontWeight"":"&amp;Table_Styles[[#This Row],[Font Weight Used]]&amp;"}","")</f>
        <v/>
      </c>
      <c r="CE3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#b33345</v>
      </c>
      <c r="CF32" s="17" t="str">
        <f>IF(AND(Table_Styles[[#This Row],[Selector]]&lt;&gt;"", Table_Styles[[#This Row],[Config Properties]]&lt;&gt;""),
Table_Styles[[#This Row],[Selector]]&amp;" { "&amp;Table_Styles[[#This Row],[Config Properties]]&amp;" }","")</f>
        <v>formly-field formly-validation-message { font-family: 'Nunito';font-size: 13px;font-weight: 300;color: #b33345 }</v>
      </c>
      <c r="CG32" s="17" t="str">
        <f xml:space="preserve">
SUBSTITUTE(SUBSTITUTE(SUBSTITUTE(SUBSTITUTE(SUBSTITUTE(SUBSTITUTE(SUBSTITUTE(SUBSTITUTE(Table_Styles[[#This Row],[Config]],
" {","{"),
"{ ","{"),
" }","}"),
"} ","}"),
" ,",","),
", ",","),
" :",":"),
": ",":")</f>
        <v>formly-field formly-validation-message{font-family:'Nunito';font-size:13px;font-weight:300;color:#b33345}</v>
      </c>
    </row>
    <row r="33" spans="2:85" ht="21" customHeight="1">
      <c r="B33" s="37" t="s">
        <v>126</v>
      </c>
      <c r="C33" s="83" t="s">
        <v>664</v>
      </c>
      <c r="D33" s="34"/>
      <c r="E33" s="15" t="str">
        <f>Settings_Styling_Font_Body_Text</f>
        <v>Nunito</v>
      </c>
      <c r="F33" s="15" t="str">
        <f>IF(Table_Styles[[#This Row],[Font Family]]&lt;&gt;"",Table_Styles[[#This Row],[Font Family]],IF(Table_Styles[[#This Row],[Font Family Default]]&lt;&gt;"",Table_Styles[[#This Row],[Font Family Default]],""))</f>
        <v>Nunito</v>
      </c>
      <c r="G33" s="34"/>
      <c r="H33" s="34"/>
      <c r="I33" s="15" t="str">
        <f>IF(Table_Styles[[#This Row],[Font Size]]&lt;&gt;"",Table_Styles[[#This Row],[Font Size]],IF(Table_Styles[[#This Row],[Font Size Default]]&lt;&gt;"",Table_Styles[[#This Row],[Font Size Default]],""))</f>
        <v/>
      </c>
      <c r="J33" s="34"/>
      <c r="K33" s="34"/>
      <c r="L33" s="15" t="str">
        <f>IF(Table_Styles[[#This Row],[Font Weight]]&lt;&gt;"",Table_Styles[[#This Row],[Font Weight]],IF(Table_Styles[[#This Row],[Font Weight Default]]&lt;&gt;"",Table_Styles[[#This Row],[Font Weight Default]],""))</f>
        <v/>
      </c>
      <c r="M33" s="34"/>
      <c r="N33" s="34"/>
      <c r="O33" s="15" t="str">
        <f>IF(Table_Styles[[#This Row],[Colour]]&lt;&gt;"",Table_Styles[[#This Row],[Colour]],IF(Table_Styles[[#This Row],[Colour Default]]&lt;&gt;"",Table_Styles[[#This Row],[Colour Default]],""))</f>
        <v/>
      </c>
      <c r="P33" s="34"/>
      <c r="Q33" s="34"/>
      <c r="R33" s="15" t="str">
        <f>IF(Table_Styles[[#This Row],[Background]]&lt;&gt;"",Table_Styles[[#This Row],[Background]],IF(Table_Styles[[#This Row],[Background Default]]&lt;&gt;"",Table_Styles[[#This Row],[Background Default]],""))</f>
        <v/>
      </c>
      <c r="S33" s="34"/>
      <c r="T33" s="34"/>
      <c r="U33" s="15" t="str">
        <f>IF(Table_Styles[[#This Row],[Border]]&lt;&gt;"",Table_Styles[[#This Row],[Border]],IF(Table_Styles[[#This Row],[Border Default]]&lt;&gt;"",Table_Styles[[#This Row],[Border Default]],""))</f>
        <v/>
      </c>
      <c r="V33" s="34"/>
      <c r="W33" s="34"/>
      <c r="X33" s="15" t="str">
        <f>IF(Table_Styles[[#This Row],[Border Radius]]&lt;&gt;"",Table_Styles[[#This Row],[Border Radius]],IF(Table_Styles[[#This Row],[Border Radius Default]]&lt;&gt;"",Table_Styles[[#This Row],[Border Radius Default]],""))</f>
        <v/>
      </c>
      <c r="Y33" s="34"/>
      <c r="Z33" s="34"/>
      <c r="AA33" s="15" t="str">
        <f>IF(Table_Styles[[#This Row],[MT]]&lt;&gt;"",Table_Styles[[#This Row],[MT]],IF(Table_Styles[[#This Row],[MT Default]]&lt;&gt;"",Table_Styles[[#This Row],[MT Default]],""))</f>
        <v/>
      </c>
      <c r="AB33" s="34"/>
      <c r="AC33" s="34"/>
      <c r="AD33" s="15" t="str">
        <f>IF(Table_Styles[[#This Row],[MR]]&lt;&gt;"",Table_Styles[[#This Row],[MR]],IF(Table_Styles[[#This Row],[MR Default]]&lt;&gt;"",Table_Styles[[#This Row],[MR Default]],""))</f>
        <v/>
      </c>
      <c r="AE33" s="34"/>
      <c r="AF33" s="34"/>
      <c r="AG33" s="15" t="str">
        <f>IF(Table_Styles[[#This Row],[MB]]&lt;&gt;"",Table_Styles[[#This Row],[MB]],IF(Table_Styles[[#This Row],[MB Default]]&lt;&gt;"",Table_Styles[[#This Row],[MB Default]],""))</f>
        <v/>
      </c>
      <c r="AH33" s="34"/>
      <c r="AI33" s="34"/>
      <c r="AJ33" s="15" t="str">
        <f>IF(Table_Styles[[#This Row],[ML]]&lt;&gt;"",Table_Styles[[#This Row],[ML]],IF(Table_Styles[[#This Row],[ML Default]]&lt;&gt;"",Table_Styles[[#This Row],[ML Default]],""))</f>
        <v/>
      </c>
      <c r="AK33" s="34"/>
      <c r="AL33" s="34"/>
      <c r="AM33" s="15" t="str">
        <f>IF(Table_Styles[[#This Row],[PT]]&lt;&gt;"",Table_Styles[[#This Row],[PT]],IF(Table_Styles[[#This Row],[PT Default]]&lt;&gt;"",Table_Styles[[#This Row],[PT Default]],""))</f>
        <v/>
      </c>
      <c r="AN33" s="34"/>
      <c r="AO33" s="34"/>
      <c r="AP33" s="15" t="str">
        <f>IF(Table_Styles[[#This Row],[PR]]&lt;&gt;"",Table_Styles[[#This Row],[PR]],IF(Table_Styles[[#This Row],[PR Default]]&lt;&gt;"",Table_Styles[[#This Row],[PR Default]],""))</f>
        <v/>
      </c>
      <c r="AQ33" s="34"/>
      <c r="AR33" s="34"/>
      <c r="AS33" s="15" t="str">
        <f>IF(Table_Styles[[#This Row],[PB]]&lt;&gt;"",Table_Styles[[#This Row],[PB]],IF(Table_Styles[[#This Row],[PB Default]]&lt;&gt;"",Table_Styles[[#This Row],[PB Default]],""))</f>
        <v/>
      </c>
      <c r="AT33" s="34"/>
      <c r="AU33" s="34"/>
      <c r="AV33" s="15" t="str">
        <f>IF(Table_Styles[[#This Row],[PL]]&lt;&gt;"",Table_Styles[[#This Row],[PL]],IF(Table_Styles[[#This Row],[PL Default]]&lt;&gt;"",Table_Styles[[#This Row],[PL Default]],""))</f>
        <v/>
      </c>
      <c r="AW33" s="34"/>
      <c r="AX33" s="34"/>
      <c r="AY33" s="15" t="str">
        <f>IF(Table_Styles[[#This Row],[BT]]&lt;&gt;"",Table_Styles[[#This Row],[BT]],IF(Table_Styles[[#This Row],[BT Default]]&lt;&gt;"",Table_Styles[[#This Row],[BT Default]],""))</f>
        <v/>
      </c>
      <c r="AZ33" s="34"/>
      <c r="BA33" s="34"/>
      <c r="BB33" s="15" t="str">
        <f>IF(Table_Styles[[#This Row],[BR]]&lt;&gt;"",Table_Styles[[#This Row],[BR]],IF(Table_Styles[[#This Row],[BR Default]]&lt;&gt;"",Table_Styles[[#This Row],[BR Default]],""))</f>
        <v/>
      </c>
      <c r="BC33" s="34"/>
      <c r="BD33" s="34"/>
      <c r="BE33" s="15" t="str">
        <f>IF(Table_Styles[[#This Row],[BB]]&lt;&gt;"",Table_Styles[[#This Row],[BB]],IF(Table_Styles[[#This Row],[BB Default]]&lt;&gt;"",Table_Styles[[#This Row],[BB Default]],""))</f>
        <v/>
      </c>
      <c r="BF33" s="34"/>
      <c r="BG33" s="34"/>
      <c r="BH33" s="15" t="str">
        <f>IF(Table_Styles[[#This Row],[BL]]&lt;&gt;"",Table_Styles[[#This Row],[BL]],IF(Table_Styles[[#This Row],[BL Default]]&lt;&gt;"",Table_Styles[[#This Row],[BL Default]],""))</f>
        <v/>
      </c>
      <c r="BI33" s="34"/>
      <c r="BJ33" s="34"/>
      <c r="BK33" s="15" t="str">
        <f>IF(Table_Styles[[#This Row],[Width]]&lt;&gt;"",Table_Styles[[#This Row],[Width]],IF(Table_Styles[[#This Row],[Width Default]]&lt;&gt;"",Table_Styles[[#This Row],[Width Default]],""))</f>
        <v/>
      </c>
      <c r="BL33" s="34"/>
      <c r="BM33" s="34"/>
      <c r="BN33" s="15" t="str">
        <f>IF(Table_Styles[[#This Row],[Height]]&lt;&gt;"",Table_Styles[[#This Row],[Height]],IF(Table_Styles[[#This Row],[Height Default]]&lt;&gt;"",Table_Styles[[#This Row],[Height Default]],""))</f>
        <v/>
      </c>
      <c r="BO33" s="15"/>
      <c r="BP33" s="15"/>
      <c r="BQ33" s="15" t="str">
        <f>IF(Table_Styles[[#This Row],[Top]]&lt;&gt;"",Table_Styles[[#This Row],[Top]],IF(Table_Styles[[#This Row],[Top Default]]&lt;&gt;"",Table_Styles[[#This Row],[Top Default]],""))</f>
        <v/>
      </c>
      <c r="BR33" s="15"/>
      <c r="BS33" s="15"/>
      <c r="BT33" s="15" t="str">
        <f>IF(Table_Styles[[#This Row],[Right]]&lt;&gt;"",Table_Styles[[#This Row],[Right]],IF(Table_Styles[[#This Row],[Right Default]]&lt;&gt;"",Table_Styles[[#This Row],[Right Default]],""))</f>
        <v/>
      </c>
      <c r="BU33" s="15"/>
      <c r="BV33" s="15"/>
      <c r="BW33" s="15" t="str">
        <f>IF(Table_Styles[[#This Row],[Bottom]]&lt;&gt;"",Table_Styles[[#This Row],[Bottom]],IF(Table_Styles[[#This Row],[Bottom Default]]&lt;&gt;"",Table_Styles[[#This Row],[Bottom Default]],""))</f>
        <v/>
      </c>
      <c r="BX33" s="15"/>
      <c r="BY33" s="15"/>
      <c r="BZ33" s="15" t="str">
        <f>IF(Table_Styles[[#This Row],[Left]]&lt;&gt;"",Table_Styles[[#This Row],[Left]],IF(Table_Styles[[#This Row],[Left Default]]&lt;&gt;"",Table_Styles[[#This Row],[Left Default]],""))</f>
        <v/>
      </c>
      <c r="CA33" s="34"/>
      <c r="CB33" s="17" t="str">
        <f>IF(AND(Table_Styles[[#This Row],[Selector]]&lt;&gt;"",Table_Styles[[#This Row],[Font Family Used]]&lt;&gt;"",Table_Styles[[#This Row],[Font Weight Used]]&lt;&gt;""),Table_Styles[[#This Row],[Font Family Used]]&amp;" "&amp;Table_Styles[[#This Row],[Font Weight Used]],"")</f>
        <v/>
      </c>
      <c r="CC33" s="17" t="str">
        <f ca="1">IF(AND(Table_Styles[[#This Row],[Selector]],COUNTIF(OFFSET(CC:CC,0,0,ROW()-1,1),"="&amp;Table_Styles[[#This Row],[Font]])=0),Table_Styles[[#This Row],[Font]],"")</f>
        <v/>
      </c>
      <c r="CD33" s="17" t="str">
        <f ca="1">IF(Table_Styles[[#This Row],[Unique Font]]&lt;&gt;"",
"{""fontFamily"":"""&amp;Table_Styles[[#This Row],[Font Family Used]]&amp;""",""fontWeight"":"&amp;Table_Styles[[#This Row],[Font Weight Used]]&amp;"}","")</f>
        <v/>
      </c>
      <c r="CE3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v>
      </c>
      <c r="CF33" s="17" t="str">
        <f>IF(AND(Table_Styles[[#This Row],[Selector]]&lt;&gt;"", Table_Styles[[#This Row],[Config Properties]]&lt;&gt;""),
Table_Styles[[#This Row],[Selector]]&amp;" { "&amp;Table_Styles[[#This Row],[Config Properties]]&amp;" }","")</f>
        <v>formly-field textarea { font-family: 'Nunito' }</v>
      </c>
      <c r="CG33" s="17" t="str">
        <f xml:space="preserve">
SUBSTITUTE(SUBSTITUTE(SUBSTITUTE(SUBSTITUTE(SUBSTITUTE(SUBSTITUTE(SUBSTITUTE(SUBSTITUTE(Table_Styles[[#This Row],[Config]],
" {","{"),
"{ ","{"),
" }","}"),
"} ","}"),
" ,",","),
", ",","),
" :",":"),
": ",":")</f>
        <v>formly-field textarea{font-family:'Nunito'}</v>
      </c>
    </row>
    <row r="34" spans="2:85" ht="21" customHeight="1">
      <c r="B34" s="17" t="s">
        <v>665</v>
      </c>
      <c r="C34" s="83" t="s">
        <v>666</v>
      </c>
      <c r="D34" s="49"/>
      <c r="E34" s="15" t="str">
        <f>Settings_Styling_Font_Body_Text</f>
        <v>Nunito</v>
      </c>
      <c r="F34" s="15" t="str">
        <f>IF(Table_Styles[[#This Row],[Font Family]]&lt;&gt;"",Table_Styles[[#This Row],[Font Family]],IF(Table_Styles[[#This Row],[Font Family Default]]&lt;&gt;"",Table_Styles[[#This Row],[Font Family Default]],""))</f>
        <v>Nunito</v>
      </c>
      <c r="G34" s="49"/>
      <c r="H34" s="36" t="s">
        <v>644</v>
      </c>
      <c r="I34" s="15" t="str">
        <f>IF(Table_Styles[[#This Row],[Font Size]]&lt;&gt;"",Table_Styles[[#This Row],[Font Size]],IF(Table_Styles[[#This Row],[Font Size Default]]&lt;&gt;"",Table_Styles[[#This Row],[Font Size Default]],""))</f>
        <v>12px</v>
      </c>
      <c r="J34" s="49"/>
      <c r="K34" s="34"/>
      <c r="L34" s="15" t="str">
        <f>IF(Table_Styles[[#This Row],[Font Weight]]&lt;&gt;"",Table_Styles[[#This Row],[Font Weight]],IF(Table_Styles[[#This Row],[Font Weight Default]]&lt;&gt;"",Table_Styles[[#This Row],[Font Weight Default]],""))</f>
        <v/>
      </c>
      <c r="M34" s="49"/>
      <c r="N34" s="34"/>
      <c r="O34" s="15" t="str">
        <f>IF(Table_Styles[[#This Row],[Colour]]&lt;&gt;"",Table_Styles[[#This Row],[Colour]],IF(Table_Styles[[#This Row],[Colour Default]]&lt;&gt;"",Table_Styles[[#This Row],[Colour Default]],""))</f>
        <v/>
      </c>
      <c r="P34" s="49"/>
      <c r="Q34" s="29" t="str">
        <f>Colour_Background_1</f>
        <v>#FFFFFF</v>
      </c>
      <c r="R34" s="15" t="str">
        <f>IF(Table_Styles[[#This Row],[Background]]&lt;&gt;"",Table_Styles[[#This Row],[Background]],IF(Table_Styles[[#This Row],[Background Default]]&lt;&gt;"",Table_Styles[[#This Row],[Background Default]],""))</f>
        <v>#FFFFFF</v>
      </c>
      <c r="S34" s="49"/>
      <c r="T34" s="34"/>
      <c r="U34" s="15" t="str">
        <f>IF(Table_Styles[[#This Row],[Border]]&lt;&gt;"",Table_Styles[[#This Row],[Border]],IF(Table_Styles[[#This Row],[Border Default]]&lt;&gt;"",Table_Styles[[#This Row],[Border Default]],""))</f>
        <v/>
      </c>
      <c r="V34" s="34"/>
      <c r="W34" s="34"/>
      <c r="X34" s="15" t="str">
        <f>IF(Table_Styles[[#This Row],[Border Radius]]&lt;&gt;"",Table_Styles[[#This Row],[Border Radius]],IF(Table_Styles[[#This Row],[Border Radius Default]]&lt;&gt;"",Table_Styles[[#This Row],[Border Radius Default]],""))</f>
        <v/>
      </c>
      <c r="Y34" s="49"/>
      <c r="Z34" s="34"/>
      <c r="AA34" s="15" t="str">
        <f>IF(Table_Styles[[#This Row],[MT]]&lt;&gt;"",Table_Styles[[#This Row],[MT]],IF(Table_Styles[[#This Row],[MT Default]]&lt;&gt;"",Table_Styles[[#This Row],[MT Default]],""))</f>
        <v/>
      </c>
      <c r="AB34" s="49"/>
      <c r="AC34" s="34"/>
      <c r="AD34" s="15" t="str">
        <f>IF(Table_Styles[[#This Row],[MR]]&lt;&gt;"",Table_Styles[[#This Row],[MR]],IF(Table_Styles[[#This Row],[MR Default]]&lt;&gt;"",Table_Styles[[#This Row],[MR Default]],""))</f>
        <v/>
      </c>
      <c r="AE34" s="49"/>
      <c r="AF34" s="34"/>
      <c r="AG34" s="15" t="str">
        <f>IF(Table_Styles[[#This Row],[MB]]&lt;&gt;"",Table_Styles[[#This Row],[MB]],IF(Table_Styles[[#This Row],[MB Default]]&lt;&gt;"",Table_Styles[[#This Row],[MB Default]],""))</f>
        <v/>
      </c>
      <c r="AH34" s="49"/>
      <c r="AI34" s="34"/>
      <c r="AJ34" s="15" t="str">
        <f>IF(Table_Styles[[#This Row],[ML]]&lt;&gt;"",Table_Styles[[#This Row],[ML]],IF(Table_Styles[[#This Row],[ML Default]]&lt;&gt;"",Table_Styles[[#This Row],[ML Default]],""))</f>
        <v/>
      </c>
      <c r="AK34" s="49"/>
      <c r="AL34" s="36" t="s">
        <v>616</v>
      </c>
      <c r="AM34" s="15" t="str">
        <f>IF(Table_Styles[[#This Row],[PT]]&lt;&gt;"",Table_Styles[[#This Row],[PT]],IF(Table_Styles[[#This Row],[PT Default]]&lt;&gt;"",Table_Styles[[#This Row],[PT Default]],""))</f>
        <v>20px</v>
      </c>
      <c r="AN34" s="49"/>
      <c r="AO34" s="36" t="s">
        <v>667</v>
      </c>
      <c r="AP34" s="15" t="str">
        <f>IF(Table_Styles[[#This Row],[PR]]&lt;&gt;"",Table_Styles[[#This Row],[PR]],IF(Table_Styles[[#This Row],[PR Default]]&lt;&gt;"",Table_Styles[[#This Row],[PR Default]],""))</f>
        <v>25px</v>
      </c>
      <c r="AQ34" s="49"/>
      <c r="AR34" s="36" t="s">
        <v>599</v>
      </c>
      <c r="AS34" s="15" t="str">
        <f>IF(Table_Styles[[#This Row],[PB]]&lt;&gt;"",Table_Styles[[#This Row],[PB]],IF(Table_Styles[[#This Row],[PB Default]]&lt;&gt;"",Table_Styles[[#This Row],[PB Default]],""))</f>
        <v>15px</v>
      </c>
      <c r="AT34" s="49"/>
      <c r="AU34" s="36" t="s">
        <v>623</v>
      </c>
      <c r="AV34" s="15" t="str">
        <f>IF(Table_Styles[[#This Row],[PL]]&lt;&gt;"",Table_Styles[[#This Row],[PL]],IF(Table_Styles[[#This Row],[PL Default]]&lt;&gt;"",Table_Styles[[#This Row],[PL Default]],""))</f>
        <v>10px</v>
      </c>
      <c r="AW34" s="49"/>
      <c r="AX34" s="34"/>
      <c r="AY34" s="15" t="str">
        <f>IF(Table_Styles[[#This Row],[BT]]&lt;&gt;"",Table_Styles[[#This Row],[BT]],IF(Table_Styles[[#This Row],[BT Default]]&lt;&gt;"",Table_Styles[[#This Row],[BT Default]],""))</f>
        <v/>
      </c>
      <c r="AZ34" s="49"/>
      <c r="BA34" s="34"/>
      <c r="BB34" s="15" t="str">
        <f>IF(Table_Styles[[#This Row],[BR]]&lt;&gt;"",Table_Styles[[#This Row],[BR]],IF(Table_Styles[[#This Row],[BR Default]]&lt;&gt;"",Table_Styles[[#This Row],[BR Default]],""))</f>
        <v/>
      </c>
      <c r="BC34" s="49"/>
      <c r="BD34" s="34"/>
      <c r="BE34" s="15" t="str">
        <f>IF(Table_Styles[[#This Row],[BB]]&lt;&gt;"",Table_Styles[[#This Row],[BB]],IF(Table_Styles[[#This Row],[BB Default]]&lt;&gt;"",Table_Styles[[#This Row],[BB Default]],""))</f>
        <v/>
      </c>
      <c r="BF34" s="49"/>
      <c r="BG34" s="34"/>
      <c r="BH34" s="15" t="str">
        <f>IF(Table_Styles[[#This Row],[BL]]&lt;&gt;"",Table_Styles[[#This Row],[BL]],IF(Table_Styles[[#This Row],[BL Default]]&lt;&gt;"",Table_Styles[[#This Row],[BL Default]],""))</f>
        <v/>
      </c>
      <c r="BI34" s="34"/>
      <c r="BJ34" s="34"/>
      <c r="BK34" s="15" t="str">
        <f>IF(Table_Styles[[#This Row],[Width]]&lt;&gt;"",Table_Styles[[#This Row],[Width]],IF(Table_Styles[[#This Row],[Width Default]]&lt;&gt;"",Table_Styles[[#This Row],[Width Default]],""))</f>
        <v/>
      </c>
      <c r="BL34" s="34"/>
      <c r="BM34" s="36" t="s">
        <v>668</v>
      </c>
      <c r="BN34" s="15" t="str">
        <f>IF(Table_Styles[[#This Row],[Height]]&lt;&gt;"",Table_Styles[[#This Row],[Height]],IF(Table_Styles[[#This Row],[Height Default]]&lt;&gt;"",Table_Styles[[#This Row],[Height Default]],""))</f>
        <v>300px</v>
      </c>
      <c r="BO34" s="15"/>
      <c r="BP34" s="15"/>
      <c r="BQ34" s="15" t="str">
        <f>IF(Table_Styles[[#This Row],[Top]]&lt;&gt;"",Table_Styles[[#This Row],[Top]],IF(Table_Styles[[#This Row],[Top Default]]&lt;&gt;"",Table_Styles[[#This Row],[Top Default]],""))</f>
        <v/>
      </c>
      <c r="BR34" s="15"/>
      <c r="BS34" s="15"/>
      <c r="BT34" s="15" t="str">
        <f>IF(Table_Styles[[#This Row],[Right]]&lt;&gt;"",Table_Styles[[#This Row],[Right]],IF(Table_Styles[[#This Row],[Right Default]]&lt;&gt;"",Table_Styles[[#This Row],[Right Default]],""))</f>
        <v/>
      </c>
      <c r="BU34" s="15"/>
      <c r="BV34" s="15"/>
      <c r="BW34" s="15" t="str">
        <f>IF(Table_Styles[[#This Row],[Bottom]]&lt;&gt;"",Table_Styles[[#This Row],[Bottom]],IF(Table_Styles[[#This Row],[Bottom Default]]&lt;&gt;"",Table_Styles[[#This Row],[Bottom Default]],""))</f>
        <v/>
      </c>
      <c r="BX34" s="15"/>
      <c r="BY34" s="15"/>
      <c r="BZ34" s="15" t="str">
        <f>IF(Table_Styles[[#This Row],[Left]]&lt;&gt;"",Table_Styles[[#This Row],[Left]],IF(Table_Styles[[#This Row],[Left Default]]&lt;&gt;"",Table_Styles[[#This Row],[Left Default]],""))</f>
        <v/>
      </c>
      <c r="CA34" s="49"/>
      <c r="CB34" s="17" t="str">
        <f>IF(AND(Table_Styles[[#This Row],[Selector]]&lt;&gt;"",Table_Styles[[#This Row],[Font Family Used]]&lt;&gt;"",Table_Styles[[#This Row],[Font Weight Used]]&lt;&gt;""),Table_Styles[[#This Row],[Font Family Used]]&amp;" "&amp;Table_Styles[[#This Row],[Font Weight Used]],"")</f>
        <v/>
      </c>
      <c r="CC34" s="17" t="str">
        <f ca="1">IF(AND(Table_Styles[[#This Row],[Selector]],COUNTIF(OFFSET(CC:CC,0,0,ROW()-1,1),"="&amp;Table_Styles[[#This Row],[Font]])=0),Table_Styles[[#This Row],[Font]],"")</f>
        <v/>
      </c>
      <c r="CD34" s="17" t="str">
        <f ca="1">IF(Table_Styles[[#This Row],[Unique Font]]&lt;&gt;"",
"{""fontFamily"":"""&amp;Table_Styles[[#This Row],[Font Family Used]]&amp;""",""fontWeight"":"&amp;Table_Styles[[#This Row],[Font Weight Used]]&amp;"}","")</f>
        <v/>
      </c>
      <c r="CE3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12px;background: #FFFFFF;padding-top: 20px;padding-right: 25px;padding-bottom: 15px;padding-left: 10px;height: 300px</v>
      </c>
      <c r="CF34" s="17" t="str">
        <f>IF(AND(Table_Styles[[#This Row],[Selector]]&lt;&gt;"", Table_Styles[[#This Row],[Config Properties]]&lt;&gt;""),
Table_Styles[[#This Row],[Selector]]&amp;" { "&amp;Table_Styles[[#This Row],[Config Properties]]&amp;" }","")</f>
        <v>formly-field div.terms-and-conditions { font-family: 'Nunito';font-size: 12px;background: #FFFFFF;padding-top: 20px;padding-right: 25px;padding-bottom: 15px;padding-left: 10px;height: 300px }</v>
      </c>
      <c r="CG34" s="17" t="str">
        <f xml:space="preserve">
SUBSTITUTE(SUBSTITUTE(SUBSTITUTE(SUBSTITUTE(SUBSTITUTE(SUBSTITUTE(SUBSTITUTE(SUBSTITUTE(Table_Styles[[#This Row],[Config]],
" {","{"),
"{ ","{"),
" }","}"),
"} ","}"),
" ,",","),
", ",","),
" :",":"),
": ",":")</f>
        <v>formly-field div.terms-and-conditions{font-family:'Nunito';font-size:12px;background:#FFFFFF;padding-top:20px;padding-right:25px;padding-bottom:15px;padding-left:10px;height:300px}</v>
      </c>
    </row>
    <row r="35" spans="2:85" ht="21" customHeight="1">
      <c r="B35" s="37" t="s">
        <v>669</v>
      </c>
      <c r="C35" s="83" t="s">
        <v>670</v>
      </c>
      <c r="D35" s="49"/>
      <c r="E35" s="34"/>
      <c r="F35" s="15" t="str">
        <f>IF(Table_Styles[[#This Row],[Font Family]]&lt;&gt;"",Table_Styles[[#This Row],[Font Family]],IF(Table_Styles[[#This Row],[Font Family Default]]&lt;&gt;"",Table_Styles[[#This Row],[Font Family Default]],""))</f>
        <v/>
      </c>
      <c r="G35" s="49"/>
      <c r="H35" s="36"/>
      <c r="I35" s="15" t="str">
        <f>IF(Table_Styles[[#This Row],[Font Size]]&lt;&gt;"",Table_Styles[[#This Row],[Font Size]],IF(Table_Styles[[#This Row],[Font Size Default]]&lt;&gt;"",Table_Styles[[#This Row],[Font Size Default]],""))</f>
        <v/>
      </c>
      <c r="J35" s="49"/>
      <c r="K35" s="34"/>
      <c r="L35" s="15" t="str">
        <f>IF(Table_Styles[[#This Row],[Font Weight]]&lt;&gt;"",Table_Styles[[#This Row],[Font Weight]],IF(Table_Styles[[#This Row],[Font Weight Default]]&lt;&gt;"",Table_Styles[[#This Row],[Font Weight Default]],""))</f>
        <v/>
      </c>
      <c r="M35" s="32"/>
      <c r="N35" s="34"/>
      <c r="O35" s="15" t="str">
        <f>IF(Table_Styles[[#This Row],[Colour]]&lt;&gt;"",Table_Styles[[#This Row],[Colour]],IF(Table_Styles[[#This Row],[Colour Default]]&lt;&gt;"",Table_Styles[[#This Row],[Colour Default]],""))</f>
        <v/>
      </c>
      <c r="P35" s="49"/>
      <c r="Q35" s="36"/>
      <c r="R35" s="15" t="str">
        <f>IF(Table_Styles[[#This Row],[Background]]&lt;&gt;"",Table_Styles[[#This Row],[Background]],IF(Table_Styles[[#This Row],[Background Default]]&lt;&gt;"",Table_Styles[[#This Row],[Background Default]],""))</f>
        <v/>
      </c>
      <c r="S35" s="49"/>
      <c r="T35" s="34"/>
      <c r="U35" s="15" t="str">
        <f>IF(Table_Styles[[#This Row],[Border]]&lt;&gt;"",Table_Styles[[#This Row],[Border]],IF(Table_Styles[[#This Row],[Border Default]]&lt;&gt;"",Table_Styles[[#This Row],[Border Default]],""))</f>
        <v/>
      </c>
      <c r="V35" s="34"/>
      <c r="W35" s="34"/>
      <c r="X35" s="15" t="str">
        <f>IF(Table_Styles[[#This Row],[Border Radius]]&lt;&gt;"",Table_Styles[[#This Row],[Border Radius]],IF(Table_Styles[[#This Row],[Border Radius Default]]&lt;&gt;"",Table_Styles[[#This Row],[Border Radius Default]],""))</f>
        <v/>
      </c>
      <c r="Y35" s="49"/>
      <c r="Z35" s="34"/>
      <c r="AA35" s="15" t="str">
        <f>IF(Table_Styles[[#This Row],[MT]]&lt;&gt;"",Table_Styles[[#This Row],[MT]],IF(Table_Styles[[#This Row],[MT Default]]&lt;&gt;"",Table_Styles[[#This Row],[MT Default]],""))</f>
        <v/>
      </c>
      <c r="AB35" s="49"/>
      <c r="AC35" s="34"/>
      <c r="AD35" s="15" t="str">
        <f>IF(Table_Styles[[#This Row],[MR]]&lt;&gt;"",Table_Styles[[#This Row],[MR]],IF(Table_Styles[[#This Row],[MR Default]]&lt;&gt;"",Table_Styles[[#This Row],[MR Default]],""))</f>
        <v/>
      </c>
      <c r="AE35" s="49"/>
      <c r="AF35" s="34"/>
      <c r="AG35" s="15" t="str">
        <f>IF(Table_Styles[[#This Row],[MB]]&lt;&gt;"",Table_Styles[[#This Row],[MB]],IF(Table_Styles[[#This Row],[MB Default]]&lt;&gt;"",Table_Styles[[#This Row],[MB Default]],""))</f>
        <v/>
      </c>
      <c r="AH35" s="49"/>
      <c r="AI35" s="36" t="s">
        <v>599</v>
      </c>
      <c r="AJ35" s="15" t="str">
        <f>IF(Table_Styles[[#This Row],[ML]]&lt;&gt;"",Table_Styles[[#This Row],[ML]],IF(Table_Styles[[#This Row],[ML Default]]&lt;&gt;"",Table_Styles[[#This Row],[ML Default]],""))</f>
        <v>15px</v>
      </c>
      <c r="AK35" s="49"/>
      <c r="AL35" s="36"/>
      <c r="AM35" s="15" t="str">
        <f>IF(Table_Styles[[#This Row],[PT]]&lt;&gt;"",Table_Styles[[#This Row],[PT]],IF(Table_Styles[[#This Row],[PT Default]]&lt;&gt;"",Table_Styles[[#This Row],[PT Default]],""))</f>
        <v/>
      </c>
      <c r="AN35" s="49"/>
      <c r="AO35" s="36"/>
      <c r="AP35" s="15" t="str">
        <f>IF(Table_Styles[[#This Row],[PR]]&lt;&gt;"",Table_Styles[[#This Row],[PR]],IF(Table_Styles[[#This Row],[PR Default]]&lt;&gt;"",Table_Styles[[#This Row],[PR Default]],""))</f>
        <v/>
      </c>
      <c r="AQ35" s="49"/>
      <c r="AR35" s="36"/>
      <c r="AS35" s="15" t="str">
        <f>IF(Table_Styles[[#This Row],[PB]]&lt;&gt;"",Table_Styles[[#This Row],[PB]],IF(Table_Styles[[#This Row],[PB Default]]&lt;&gt;"",Table_Styles[[#This Row],[PB Default]],""))</f>
        <v/>
      </c>
      <c r="AT35" s="49"/>
      <c r="AU35" s="36"/>
      <c r="AV35" s="15" t="str">
        <f>IF(Table_Styles[[#This Row],[PL]]&lt;&gt;"",Table_Styles[[#This Row],[PL]],IF(Table_Styles[[#This Row],[PL Default]]&lt;&gt;"",Table_Styles[[#This Row],[PL Default]],""))</f>
        <v/>
      </c>
      <c r="AW35" s="49"/>
      <c r="AX35" s="34"/>
      <c r="AY35" s="15" t="str">
        <f>IF(Table_Styles[[#This Row],[BT]]&lt;&gt;"",Table_Styles[[#This Row],[BT]],IF(Table_Styles[[#This Row],[BT Default]]&lt;&gt;"",Table_Styles[[#This Row],[BT Default]],""))</f>
        <v/>
      </c>
      <c r="AZ35" s="49"/>
      <c r="BA35" s="34"/>
      <c r="BB35" s="15" t="str">
        <f>IF(Table_Styles[[#This Row],[BR]]&lt;&gt;"",Table_Styles[[#This Row],[BR]],IF(Table_Styles[[#This Row],[BR Default]]&lt;&gt;"",Table_Styles[[#This Row],[BR Default]],""))</f>
        <v/>
      </c>
      <c r="BC35" s="49"/>
      <c r="BD35" s="34"/>
      <c r="BE35" s="15" t="str">
        <f>IF(Table_Styles[[#This Row],[BB]]&lt;&gt;"",Table_Styles[[#This Row],[BB]],IF(Table_Styles[[#This Row],[BB Default]]&lt;&gt;"",Table_Styles[[#This Row],[BB Default]],""))</f>
        <v/>
      </c>
      <c r="BF35" s="49"/>
      <c r="BG35" s="34"/>
      <c r="BH35" s="15" t="str">
        <f>IF(Table_Styles[[#This Row],[BL]]&lt;&gt;"",Table_Styles[[#This Row],[BL]],IF(Table_Styles[[#This Row],[BL Default]]&lt;&gt;"",Table_Styles[[#This Row],[BL Default]],""))</f>
        <v/>
      </c>
      <c r="BI35" s="34"/>
      <c r="BJ35" s="34"/>
      <c r="BK35" s="15" t="str">
        <f>IF(Table_Styles[[#This Row],[Width]]&lt;&gt;"",Table_Styles[[#This Row],[Width]],IF(Table_Styles[[#This Row],[Width Default]]&lt;&gt;"",Table_Styles[[#This Row],[Width Default]],""))</f>
        <v/>
      </c>
      <c r="BL35" s="34"/>
      <c r="BM35" s="36"/>
      <c r="BN35" s="15" t="str">
        <f>IF(Table_Styles[[#This Row],[Height]]&lt;&gt;"",Table_Styles[[#This Row],[Height]],IF(Table_Styles[[#This Row],[Height Default]]&lt;&gt;"",Table_Styles[[#This Row],[Height Default]],""))</f>
        <v/>
      </c>
      <c r="BO35" s="15"/>
      <c r="BP35" s="15"/>
      <c r="BQ35" s="15" t="str">
        <f>IF(Table_Styles[[#This Row],[Top]]&lt;&gt;"",Table_Styles[[#This Row],[Top]],IF(Table_Styles[[#This Row],[Top Default]]&lt;&gt;"",Table_Styles[[#This Row],[Top Default]],""))</f>
        <v/>
      </c>
      <c r="BR35" s="15"/>
      <c r="BS35" s="15"/>
      <c r="BT35" s="15" t="str">
        <f>IF(Table_Styles[[#This Row],[Right]]&lt;&gt;"",Table_Styles[[#This Row],[Right]],IF(Table_Styles[[#This Row],[Right Default]]&lt;&gt;"",Table_Styles[[#This Row],[Right Default]],""))</f>
        <v/>
      </c>
      <c r="BU35" s="15"/>
      <c r="BV35" s="15"/>
      <c r="BW35" s="15" t="str">
        <f>IF(Table_Styles[[#This Row],[Bottom]]&lt;&gt;"",Table_Styles[[#This Row],[Bottom]],IF(Table_Styles[[#This Row],[Bottom Default]]&lt;&gt;"",Table_Styles[[#This Row],[Bottom Default]],""))</f>
        <v/>
      </c>
      <c r="BX35" s="15"/>
      <c r="BY35" s="15"/>
      <c r="BZ35" s="15" t="str">
        <f>IF(Table_Styles[[#This Row],[Left]]&lt;&gt;"",Table_Styles[[#This Row],[Left]],IF(Table_Styles[[#This Row],[Left Default]]&lt;&gt;"",Table_Styles[[#This Row],[Left Default]],""))</f>
        <v/>
      </c>
      <c r="CA35" s="49"/>
      <c r="CB35" s="17" t="str">
        <f>IF(AND(Table_Styles[[#This Row],[Selector]]&lt;&gt;"",Table_Styles[[#This Row],[Font Family Used]]&lt;&gt;"",Table_Styles[[#This Row],[Font Weight Used]]&lt;&gt;""),Table_Styles[[#This Row],[Font Family Used]]&amp;" "&amp;Table_Styles[[#This Row],[Font Weight Used]],"")</f>
        <v/>
      </c>
      <c r="CC35" s="17" t="str">
        <f ca="1">IF(AND(Table_Styles[[#This Row],[Selector]],COUNTIF(OFFSET(CC:CC,0,0,ROW()-1,1),"="&amp;Table_Styles[[#This Row],[Font]])=0),Table_Styles[[#This Row],[Font]],"")</f>
        <v/>
      </c>
      <c r="CD35" s="17" t="str">
        <f ca="1">IF(Table_Styles[[#This Row],[Unique Font]]&lt;&gt;"",
"{""fontFamily"":"""&amp;Table_Styles[[#This Row],[Font Family Used]]&amp;""",""fontWeight"":"&amp;Table_Styles[[#This Row],[Font Weight Used]]&amp;"}","")</f>
        <v/>
      </c>
      <c r="CE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17" t="str">
        <f>IF(AND(Table_Styles[[#This Row],[Selector]]&lt;&gt;"", Table_Styles[[#This Row],[Config Properties]]&lt;&gt;""),
Table_Styles[[#This Row],[Selector]]&amp;" { "&amp;Table_Styles[[#This Row],[Config Properties]]&amp;" }","")</f>
        <v>formly-field div.terms-and-conditions p { margin-left: 15px }</v>
      </c>
      <c r="CG35" s="17" t="str">
        <f xml:space="preserve">
SUBSTITUTE(SUBSTITUTE(SUBSTITUTE(SUBSTITUTE(SUBSTITUTE(SUBSTITUTE(SUBSTITUTE(SUBSTITUTE(Table_Styles[[#This Row],[Config]],
" {","{"),
"{ ","{"),
" }","}"),
"} ","}"),
" ,",","),
", ",","),
" :",":"),
": ",":")</f>
        <v>formly-field div.terms-and-conditions p{margin-left:15px}</v>
      </c>
    </row>
    <row r="36" spans="2:85" ht="21" customHeight="1">
      <c r="B36" s="37" t="s">
        <v>671</v>
      </c>
      <c r="C36" s="83" t="s">
        <v>672</v>
      </c>
      <c r="D36" s="49"/>
      <c r="E36" s="34"/>
      <c r="F36" s="15" t="str">
        <f>IF(Table_Styles[[#This Row],[Font Family]]&lt;&gt;"",Table_Styles[[#This Row],[Font Family]],IF(Table_Styles[[#This Row],[Font Family Default]]&lt;&gt;"",Table_Styles[[#This Row],[Font Family Default]],""))</f>
        <v/>
      </c>
      <c r="G36" s="49"/>
      <c r="H36" s="36"/>
      <c r="I36" s="15" t="str">
        <f>IF(Table_Styles[[#This Row],[Font Size]]&lt;&gt;"",Table_Styles[[#This Row],[Font Size]],IF(Table_Styles[[#This Row],[Font Size Default]]&lt;&gt;"",Table_Styles[[#This Row],[Font Size Default]],""))</f>
        <v/>
      </c>
      <c r="J36" s="49"/>
      <c r="K36" s="34"/>
      <c r="L36" s="15" t="str">
        <f>IF(Table_Styles[[#This Row],[Font Weight]]&lt;&gt;"",Table_Styles[[#This Row],[Font Weight]],IF(Table_Styles[[#This Row],[Font Weight Default]]&lt;&gt;"",Table_Styles[[#This Row],[Font Weight Default]],""))</f>
        <v/>
      </c>
      <c r="M36" s="49"/>
      <c r="N36" s="34"/>
      <c r="O36" s="15" t="str">
        <f>IF(Table_Styles[[#This Row],[Colour]]&lt;&gt;"",Table_Styles[[#This Row],[Colour]],IF(Table_Styles[[#This Row],[Colour Default]]&lt;&gt;"",Table_Styles[[#This Row],[Colour Default]],""))</f>
        <v/>
      </c>
      <c r="P36" s="49"/>
      <c r="Q36" s="36"/>
      <c r="R36" s="15" t="str">
        <f>IF(Table_Styles[[#This Row],[Background]]&lt;&gt;"",Table_Styles[[#This Row],[Background]],IF(Table_Styles[[#This Row],[Background Default]]&lt;&gt;"",Table_Styles[[#This Row],[Background Default]],""))</f>
        <v/>
      </c>
      <c r="S36" s="49"/>
      <c r="T36" s="34"/>
      <c r="U36" s="15" t="str">
        <f>IF(Table_Styles[[#This Row],[Border]]&lt;&gt;"",Table_Styles[[#This Row],[Border]],IF(Table_Styles[[#This Row],[Border Default]]&lt;&gt;"",Table_Styles[[#This Row],[Border Default]],""))</f>
        <v/>
      </c>
      <c r="V36" s="34"/>
      <c r="W36" s="34"/>
      <c r="X36" s="15" t="str">
        <f>IF(Table_Styles[[#This Row],[Border Radius]]&lt;&gt;"",Table_Styles[[#This Row],[Border Radius]],IF(Table_Styles[[#This Row],[Border Radius Default]]&lt;&gt;"",Table_Styles[[#This Row],[Border Radius Default]],""))</f>
        <v/>
      </c>
      <c r="Y36" s="49"/>
      <c r="Z36" s="34"/>
      <c r="AA36" s="15" t="str">
        <f>IF(Table_Styles[[#This Row],[MT]]&lt;&gt;"",Table_Styles[[#This Row],[MT]],IF(Table_Styles[[#This Row],[MT Default]]&lt;&gt;"",Table_Styles[[#This Row],[MT Default]],""))</f>
        <v/>
      </c>
      <c r="AB36" s="49"/>
      <c r="AC36" s="34"/>
      <c r="AD36" s="15" t="str">
        <f>IF(Table_Styles[[#This Row],[MR]]&lt;&gt;"",Table_Styles[[#This Row],[MR]],IF(Table_Styles[[#This Row],[MR Default]]&lt;&gt;"",Table_Styles[[#This Row],[MR Default]],""))</f>
        <v/>
      </c>
      <c r="AE36" s="49"/>
      <c r="AF36" s="34"/>
      <c r="AG36" s="15" t="str">
        <f>IF(Table_Styles[[#This Row],[MB]]&lt;&gt;"",Table_Styles[[#This Row],[MB]],IF(Table_Styles[[#This Row],[MB Default]]&lt;&gt;"",Table_Styles[[#This Row],[MB Default]],""))</f>
        <v/>
      </c>
      <c r="AH36" s="49"/>
      <c r="AI36" s="36"/>
      <c r="AJ36" s="15" t="str">
        <f>IF(Table_Styles[[#This Row],[ML]]&lt;&gt;"",Table_Styles[[#This Row],[ML]],IF(Table_Styles[[#This Row],[ML Default]]&lt;&gt;"",Table_Styles[[#This Row],[ML Default]],""))</f>
        <v/>
      </c>
      <c r="AK36" s="49"/>
      <c r="AL36" s="36"/>
      <c r="AM36" s="15" t="str">
        <f>IF(Table_Styles[[#This Row],[PT]]&lt;&gt;"",Table_Styles[[#This Row],[PT]],IF(Table_Styles[[#This Row],[PT Default]]&lt;&gt;"",Table_Styles[[#This Row],[PT Default]],""))</f>
        <v/>
      </c>
      <c r="AN36" s="49"/>
      <c r="AO36" s="36"/>
      <c r="AP36" s="15" t="str">
        <f>IF(Table_Styles[[#This Row],[PR]]&lt;&gt;"",Table_Styles[[#This Row],[PR]],IF(Table_Styles[[#This Row],[PR Default]]&lt;&gt;"",Table_Styles[[#This Row],[PR Default]],""))</f>
        <v/>
      </c>
      <c r="AQ36" s="49"/>
      <c r="AR36" s="36"/>
      <c r="AS36" s="15" t="str">
        <f>IF(Table_Styles[[#This Row],[PB]]&lt;&gt;"",Table_Styles[[#This Row],[PB]],IF(Table_Styles[[#This Row],[PB Default]]&lt;&gt;"",Table_Styles[[#This Row],[PB Default]],""))</f>
        <v/>
      </c>
      <c r="AT36" s="49"/>
      <c r="AU36" s="36" t="s">
        <v>600</v>
      </c>
      <c r="AV36" s="15" t="str">
        <f>IF(Table_Styles[[#This Row],[PL]]&lt;&gt;"",Table_Styles[[#This Row],[PL]],IF(Table_Styles[[#This Row],[PL Default]]&lt;&gt;"",Table_Styles[[#This Row],[PL Default]],""))</f>
        <v>30px</v>
      </c>
      <c r="AW36" s="49"/>
      <c r="AX36" s="34"/>
      <c r="AY36" s="15" t="str">
        <f>IF(Table_Styles[[#This Row],[BT]]&lt;&gt;"",Table_Styles[[#This Row],[BT]],IF(Table_Styles[[#This Row],[BT Default]]&lt;&gt;"",Table_Styles[[#This Row],[BT Default]],""))</f>
        <v/>
      </c>
      <c r="AZ36" s="49"/>
      <c r="BA36" s="34"/>
      <c r="BB36" s="15" t="str">
        <f>IF(Table_Styles[[#This Row],[BR]]&lt;&gt;"",Table_Styles[[#This Row],[BR]],IF(Table_Styles[[#This Row],[BR Default]]&lt;&gt;"",Table_Styles[[#This Row],[BR Default]],""))</f>
        <v/>
      </c>
      <c r="BC36" s="49"/>
      <c r="BD36" s="34"/>
      <c r="BE36" s="15" t="str">
        <f>IF(Table_Styles[[#This Row],[BB]]&lt;&gt;"",Table_Styles[[#This Row],[BB]],IF(Table_Styles[[#This Row],[BB Default]]&lt;&gt;"",Table_Styles[[#This Row],[BB Default]],""))</f>
        <v/>
      </c>
      <c r="BF36" s="49"/>
      <c r="BG36" s="34"/>
      <c r="BH36" s="15" t="str">
        <f>IF(Table_Styles[[#This Row],[BL]]&lt;&gt;"",Table_Styles[[#This Row],[BL]],IF(Table_Styles[[#This Row],[BL Default]]&lt;&gt;"",Table_Styles[[#This Row],[BL Default]],""))</f>
        <v/>
      </c>
      <c r="BI36" s="34"/>
      <c r="BJ36" s="34"/>
      <c r="BK36" s="15" t="str">
        <f>IF(Table_Styles[[#This Row],[Width]]&lt;&gt;"",Table_Styles[[#This Row],[Width]],IF(Table_Styles[[#This Row],[Width Default]]&lt;&gt;"",Table_Styles[[#This Row],[Width Default]],""))</f>
        <v/>
      </c>
      <c r="BL36" s="34"/>
      <c r="BM36" s="36"/>
      <c r="BN36" s="15" t="str">
        <f>IF(Table_Styles[[#This Row],[Height]]&lt;&gt;"",Table_Styles[[#This Row],[Height]],IF(Table_Styles[[#This Row],[Height Default]]&lt;&gt;"",Table_Styles[[#This Row],[Height Default]],""))</f>
        <v/>
      </c>
      <c r="BO36" s="15"/>
      <c r="BP36" s="15"/>
      <c r="BQ36" s="15" t="str">
        <f>IF(Table_Styles[[#This Row],[Top]]&lt;&gt;"",Table_Styles[[#This Row],[Top]],IF(Table_Styles[[#This Row],[Top Default]]&lt;&gt;"",Table_Styles[[#This Row],[Top Default]],""))</f>
        <v/>
      </c>
      <c r="BR36" s="15"/>
      <c r="BS36" s="15"/>
      <c r="BT36" s="15" t="str">
        <f>IF(Table_Styles[[#This Row],[Right]]&lt;&gt;"",Table_Styles[[#This Row],[Right]],IF(Table_Styles[[#This Row],[Right Default]]&lt;&gt;"",Table_Styles[[#This Row],[Right Default]],""))</f>
        <v/>
      </c>
      <c r="BU36" s="15"/>
      <c r="BV36" s="15"/>
      <c r="BW36" s="15" t="str">
        <f>IF(Table_Styles[[#This Row],[Bottom]]&lt;&gt;"",Table_Styles[[#This Row],[Bottom]],IF(Table_Styles[[#This Row],[Bottom Default]]&lt;&gt;"",Table_Styles[[#This Row],[Bottom Default]],""))</f>
        <v/>
      </c>
      <c r="BX36" s="15"/>
      <c r="BY36" s="15"/>
      <c r="BZ36" s="15" t="str">
        <f>IF(Table_Styles[[#This Row],[Left]]&lt;&gt;"",Table_Styles[[#This Row],[Left]],IF(Table_Styles[[#This Row],[Left Default]]&lt;&gt;"",Table_Styles[[#This Row],[Left Default]],""))</f>
        <v/>
      </c>
      <c r="CA36" s="49"/>
      <c r="CB36" s="17" t="str">
        <f>IF(AND(Table_Styles[[#This Row],[Selector]]&lt;&gt;"",Table_Styles[[#This Row],[Font Family Used]]&lt;&gt;"",Table_Styles[[#This Row],[Font Weight Used]]&lt;&gt;""),Table_Styles[[#This Row],[Font Family Used]]&amp;" "&amp;Table_Styles[[#This Row],[Font Weight Used]],"")</f>
        <v/>
      </c>
      <c r="CC36" s="17" t="str">
        <f ca="1">IF(AND(Table_Styles[[#This Row],[Selector]],COUNTIF(OFFSET(CC:CC,0,0,ROW()-1,1),"="&amp;Table_Styles[[#This Row],[Font]])=0),Table_Styles[[#This Row],[Font]],"")</f>
        <v/>
      </c>
      <c r="CD36" s="17" t="str">
        <f ca="1">IF(Table_Styles[[#This Row],[Unique Font]]&lt;&gt;"",
"{""fontFamily"":"""&amp;Table_Styles[[#This Row],[Font Family Used]]&amp;""",""fontWeight"":"&amp;Table_Styles[[#This Row],[Font Weight Used]]&amp;"}","")</f>
        <v/>
      </c>
      <c r="CE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17" t="str">
        <f>IF(AND(Table_Styles[[#This Row],[Selector]]&lt;&gt;"", Table_Styles[[#This Row],[Config Properties]]&lt;&gt;""),
Table_Styles[[#This Row],[Selector]]&amp;" { "&amp;Table_Styles[[#This Row],[Config Properties]]&amp;" }","")</f>
        <v>formly-field div.terms-and-conditions ol { padding-left: 30px }</v>
      </c>
      <c r="CG36" s="17" t="str">
        <f xml:space="preserve">
SUBSTITUTE(SUBSTITUTE(SUBSTITUTE(SUBSTITUTE(SUBSTITUTE(SUBSTITUTE(SUBSTITUTE(SUBSTITUTE(Table_Styles[[#This Row],[Config]],
" {","{"),
"{ ","{"),
" }","}"),
"} ","}"),
" ,",","),
", ",","),
" :",":"),
": ",":")</f>
        <v>formly-field div.terms-and-conditions ol{padding-left:30px}</v>
      </c>
    </row>
    <row r="37" spans="2:85" ht="21" customHeight="1">
      <c r="B37" s="37" t="s">
        <v>673</v>
      </c>
      <c r="C37" s="83" t="s">
        <v>674</v>
      </c>
      <c r="D37" s="49"/>
      <c r="E37" s="34"/>
      <c r="F37" s="15" t="str">
        <f>IF(Table_Styles[[#This Row],[Font Family]]&lt;&gt;"",Table_Styles[[#This Row],[Font Family]],IF(Table_Styles[[#This Row],[Font Family Default]]&lt;&gt;"",Table_Styles[[#This Row],[Font Family Default]],""))</f>
        <v/>
      </c>
      <c r="G37" s="49"/>
      <c r="H37" s="36"/>
      <c r="I37" s="15" t="str">
        <f>IF(Table_Styles[[#This Row],[Font Size]]&lt;&gt;"",Table_Styles[[#This Row],[Font Size]],IF(Table_Styles[[#This Row],[Font Size Default]]&lt;&gt;"",Table_Styles[[#This Row],[Font Size Default]],""))</f>
        <v/>
      </c>
      <c r="J37" s="49"/>
      <c r="K37" s="34"/>
      <c r="L37" s="15" t="str">
        <f>IF(Table_Styles[[#This Row],[Font Weight]]&lt;&gt;"",Table_Styles[[#This Row],[Font Weight]],IF(Table_Styles[[#This Row],[Font Weight Default]]&lt;&gt;"",Table_Styles[[#This Row],[Font Weight Default]],""))</f>
        <v/>
      </c>
      <c r="M37" s="49"/>
      <c r="N37" s="34"/>
      <c r="O37" s="15" t="str">
        <f>IF(Table_Styles[[#This Row],[Colour]]&lt;&gt;"",Table_Styles[[#This Row],[Colour]],IF(Table_Styles[[#This Row],[Colour Default]]&lt;&gt;"",Table_Styles[[#This Row],[Colour Default]],""))</f>
        <v/>
      </c>
      <c r="P37" s="49"/>
      <c r="Q37" s="36"/>
      <c r="R37" s="15" t="str">
        <f>IF(Table_Styles[[#This Row],[Background]]&lt;&gt;"",Table_Styles[[#This Row],[Background]],IF(Table_Styles[[#This Row],[Background Default]]&lt;&gt;"",Table_Styles[[#This Row],[Background Default]],""))</f>
        <v/>
      </c>
      <c r="S37" s="49"/>
      <c r="T37" s="34"/>
      <c r="U37" s="15" t="str">
        <f>IF(Table_Styles[[#This Row],[Border]]&lt;&gt;"",Table_Styles[[#This Row],[Border]],IF(Table_Styles[[#This Row],[Border Default]]&lt;&gt;"",Table_Styles[[#This Row],[Border Default]],""))</f>
        <v/>
      </c>
      <c r="V37" s="34"/>
      <c r="W37" s="34"/>
      <c r="X37" s="15" t="str">
        <f>IF(Table_Styles[[#This Row],[Border Radius]]&lt;&gt;"",Table_Styles[[#This Row],[Border Radius]],IF(Table_Styles[[#This Row],[Border Radius Default]]&lt;&gt;"",Table_Styles[[#This Row],[Border Radius Default]],""))</f>
        <v/>
      </c>
      <c r="Y37" s="49"/>
      <c r="Z37" s="34"/>
      <c r="AA37" s="15" t="str">
        <f>IF(Table_Styles[[#This Row],[MT]]&lt;&gt;"",Table_Styles[[#This Row],[MT]],IF(Table_Styles[[#This Row],[MT Default]]&lt;&gt;"",Table_Styles[[#This Row],[MT Default]],""))</f>
        <v/>
      </c>
      <c r="AB37" s="49"/>
      <c r="AC37" s="34"/>
      <c r="AD37" s="15" t="str">
        <f>IF(Table_Styles[[#This Row],[MR]]&lt;&gt;"",Table_Styles[[#This Row],[MR]],IF(Table_Styles[[#This Row],[MR Default]]&lt;&gt;"",Table_Styles[[#This Row],[MR Default]],""))</f>
        <v/>
      </c>
      <c r="AE37" s="49"/>
      <c r="AF37" s="36"/>
      <c r="AG37" s="15" t="str">
        <f>IF(Table_Styles[[#This Row],[MB]]&lt;&gt;"",Table_Styles[[#This Row],[MB]],IF(Table_Styles[[#This Row],[MB Default]]&lt;&gt;"",Table_Styles[[#This Row],[MB Default]],""))</f>
        <v/>
      </c>
      <c r="AH37" s="49"/>
      <c r="AI37" s="34"/>
      <c r="AJ37" s="15" t="str">
        <f>IF(Table_Styles[[#This Row],[ML]]&lt;&gt;"",Table_Styles[[#This Row],[ML]],IF(Table_Styles[[#This Row],[ML Default]]&lt;&gt;"",Table_Styles[[#This Row],[ML Default]],""))</f>
        <v/>
      </c>
      <c r="AK37" s="49"/>
      <c r="AL37" s="36"/>
      <c r="AM37" s="15" t="str">
        <f>IF(Table_Styles[[#This Row],[PT]]&lt;&gt;"",Table_Styles[[#This Row],[PT]],IF(Table_Styles[[#This Row],[PT Default]]&lt;&gt;"",Table_Styles[[#This Row],[PT Default]],""))</f>
        <v/>
      </c>
      <c r="AN37" s="49"/>
      <c r="AO37" s="36"/>
      <c r="AP37" s="15" t="str">
        <f>IF(Table_Styles[[#This Row],[PR]]&lt;&gt;"",Table_Styles[[#This Row],[PR]],IF(Table_Styles[[#This Row],[PR Default]]&lt;&gt;"",Table_Styles[[#This Row],[PR Default]],""))</f>
        <v/>
      </c>
      <c r="AQ37" s="49"/>
      <c r="AR37" s="36"/>
      <c r="AS37" s="15" t="str">
        <f>IF(Table_Styles[[#This Row],[PB]]&lt;&gt;"",Table_Styles[[#This Row],[PB]],IF(Table_Styles[[#This Row],[PB Default]]&lt;&gt;"",Table_Styles[[#This Row],[PB Default]],""))</f>
        <v/>
      </c>
      <c r="AT37" s="49"/>
      <c r="AU37" s="36"/>
      <c r="AV37" s="15" t="str">
        <f>IF(Table_Styles[[#This Row],[PL]]&lt;&gt;"",Table_Styles[[#This Row],[PL]],IF(Table_Styles[[#This Row],[PL Default]]&lt;&gt;"",Table_Styles[[#This Row],[PL Default]],""))</f>
        <v/>
      </c>
      <c r="AW37" s="49"/>
      <c r="AX37" s="34"/>
      <c r="AY37" s="15" t="str">
        <f>IF(Table_Styles[[#This Row],[BT]]&lt;&gt;"",Table_Styles[[#This Row],[BT]],IF(Table_Styles[[#This Row],[BT Default]]&lt;&gt;"",Table_Styles[[#This Row],[BT Default]],""))</f>
        <v/>
      </c>
      <c r="AZ37" s="49"/>
      <c r="BA37" s="34"/>
      <c r="BB37" s="15" t="str">
        <f>IF(Table_Styles[[#This Row],[BR]]&lt;&gt;"",Table_Styles[[#This Row],[BR]],IF(Table_Styles[[#This Row],[BR Default]]&lt;&gt;"",Table_Styles[[#This Row],[BR Default]],""))</f>
        <v/>
      </c>
      <c r="BC37" s="49"/>
      <c r="BD37" s="34"/>
      <c r="BE37" s="15" t="str">
        <f>IF(Table_Styles[[#This Row],[BB]]&lt;&gt;"",Table_Styles[[#This Row],[BB]],IF(Table_Styles[[#This Row],[BB Default]]&lt;&gt;"",Table_Styles[[#This Row],[BB Default]],""))</f>
        <v/>
      </c>
      <c r="BF37" s="49"/>
      <c r="BG37" s="34"/>
      <c r="BH37" s="15" t="str">
        <f>IF(Table_Styles[[#This Row],[BL]]&lt;&gt;"",Table_Styles[[#This Row],[BL]],IF(Table_Styles[[#This Row],[BL Default]]&lt;&gt;"",Table_Styles[[#This Row],[BL Default]],""))</f>
        <v/>
      </c>
      <c r="BI37" s="34"/>
      <c r="BJ37" s="34"/>
      <c r="BK37" s="15" t="str">
        <f>IF(Table_Styles[[#This Row],[Width]]&lt;&gt;"",Table_Styles[[#This Row],[Width]],IF(Table_Styles[[#This Row],[Width Default]]&lt;&gt;"",Table_Styles[[#This Row],[Width Default]],""))</f>
        <v/>
      </c>
      <c r="BL37" s="34"/>
      <c r="BM37" s="36"/>
      <c r="BN37" s="15" t="str">
        <f>IF(Table_Styles[[#This Row],[Height]]&lt;&gt;"",Table_Styles[[#This Row],[Height]],IF(Table_Styles[[#This Row],[Height Default]]&lt;&gt;"",Table_Styles[[#This Row],[Height Default]],""))</f>
        <v/>
      </c>
      <c r="BO37" s="15"/>
      <c r="BP37" s="15"/>
      <c r="BQ37" s="15" t="str">
        <f>IF(Table_Styles[[#This Row],[Top]]&lt;&gt;"",Table_Styles[[#This Row],[Top]],IF(Table_Styles[[#This Row],[Top Default]]&lt;&gt;"",Table_Styles[[#This Row],[Top Default]],""))</f>
        <v/>
      </c>
      <c r="BR37" s="15"/>
      <c r="BS37" s="15"/>
      <c r="BT37" s="15" t="str">
        <f>IF(Table_Styles[[#This Row],[Right]]&lt;&gt;"",Table_Styles[[#This Row],[Right]],IF(Table_Styles[[#This Row],[Right Default]]&lt;&gt;"",Table_Styles[[#This Row],[Right Default]],""))</f>
        <v/>
      </c>
      <c r="BU37" s="15"/>
      <c r="BV37" s="15"/>
      <c r="BW37" s="15" t="str">
        <f>IF(Table_Styles[[#This Row],[Bottom]]&lt;&gt;"",Table_Styles[[#This Row],[Bottom]],IF(Table_Styles[[#This Row],[Bottom Default]]&lt;&gt;"",Table_Styles[[#This Row],[Bottom Default]],""))</f>
        <v/>
      </c>
      <c r="BX37" s="15"/>
      <c r="BY37" s="15"/>
      <c r="BZ37" s="15" t="str">
        <f>IF(Table_Styles[[#This Row],[Left]]&lt;&gt;"",Table_Styles[[#This Row],[Left]],IF(Table_Styles[[#This Row],[Left Default]]&lt;&gt;"",Table_Styles[[#This Row],[Left Default]],""))</f>
        <v/>
      </c>
      <c r="CA37" s="49"/>
      <c r="CB37" s="17" t="str">
        <f>IF(AND(Table_Styles[[#This Row],[Selector]]&lt;&gt;"",Table_Styles[[#This Row],[Font Family Used]]&lt;&gt;"",Table_Styles[[#This Row],[Font Weight Used]]&lt;&gt;""),Table_Styles[[#This Row],[Font Family Used]]&amp;" "&amp;Table_Styles[[#This Row],[Font Weight Used]],"")</f>
        <v/>
      </c>
      <c r="CC37" s="17" t="str">
        <f ca="1">IF(AND(Table_Styles[[#This Row],[Selector]],COUNTIF(OFFSET(CC:CC,0,0,ROW()-1,1),"="&amp;Table_Styles[[#This Row],[Font]])=0),Table_Styles[[#This Row],[Font]],"")</f>
        <v/>
      </c>
      <c r="CD37" s="17" t="str">
        <f ca="1">IF(Table_Styles[[#This Row],[Unique Font]]&lt;&gt;"",
"{""fontFamily"":"""&amp;Table_Styles[[#This Row],[Font Family Used]]&amp;""",""fontWeight"":"&amp;Table_Styles[[#This Row],[Font Weight Used]]&amp;"}","")</f>
        <v/>
      </c>
      <c r="CE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17" t="str">
        <f>IF(AND(Table_Styles[[#This Row],[Selector]]&lt;&gt;"", Table_Styles[[#This Row],[Config Properties]]&lt;&gt;""),
Table_Styles[[#This Row],[Selector]]&amp;" { "&amp;Table_Styles[[#This Row],[Config Properties]]&amp;" }","")</f>
        <v/>
      </c>
      <c r="CG37" s="17" t="str">
        <f xml:space="preserve">
SUBSTITUTE(SUBSTITUTE(SUBSTITUTE(SUBSTITUTE(SUBSTITUTE(SUBSTITUTE(SUBSTITUTE(SUBSTITUTE(Table_Styles[[#This Row],[Config]],
" {","{"),
"{ ","{"),
" }","}"),
"} ","}"),
" ,",","),
", ",","),
" :",":"),
": ",":")</f>
        <v/>
      </c>
    </row>
    <row r="38" spans="2:85" ht="21" customHeight="1">
      <c r="B38" s="17" t="s">
        <v>83</v>
      </c>
      <c r="C38" s="83" t="s">
        <v>675</v>
      </c>
      <c r="D38" s="49"/>
      <c r="E38" s="34"/>
      <c r="F38" s="15" t="str">
        <f>IF(Table_Styles[[#This Row],[Font Family]]&lt;&gt;"",Table_Styles[[#This Row],[Font Family]],IF(Table_Styles[[#This Row],[Font Family Default]]&lt;&gt;"",Table_Styles[[#This Row],[Font Family Default]],""))</f>
        <v/>
      </c>
      <c r="G38" s="49"/>
      <c r="H38" s="34"/>
      <c r="I38" s="15" t="str">
        <f>IF(Table_Styles[[#This Row],[Font Size]]&lt;&gt;"",Table_Styles[[#This Row],[Font Size]],IF(Table_Styles[[#This Row],[Font Size Default]]&lt;&gt;"",Table_Styles[[#This Row],[Font Size Default]],""))</f>
        <v/>
      </c>
      <c r="J38" s="49"/>
      <c r="K38" s="34"/>
      <c r="L38" s="15" t="str">
        <f>IF(Table_Styles[[#This Row],[Font Weight]]&lt;&gt;"",Table_Styles[[#This Row],[Font Weight]],IF(Table_Styles[[#This Row],[Font Weight Default]]&lt;&gt;"",Table_Styles[[#This Row],[Font Weight Default]],""))</f>
        <v/>
      </c>
      <c r="M38" s="49"/>
      <c r="N38" s="34"/>
      <c r="O38" s="15" t="str">
        <f>IF(Table_Styles[[#This Row],[Colour]]&lt;&gt;"",Table_Styles[[#This Row],[Colour]],IF(Table_Styles[[#This Row],[Colour Default]]&lt;&gt;"",Table_Styles[[#This Row],[Colour Default]],""))</f>
        <v/>
      </c>
      <c r="P38" s="49"/>
      <c r="Q38" s="34"/>
      <c r="R38" s="15" t="str">
        <f>IF(Table_Styles[[#This Row],[Background]]&lt;&gt;"",Table_Styles[[#This Row],[Background]],IF(Table_Styles[[#This Row],[Background Default]]&lt;&gt;"",Table_Styles[[#This Row],[Background Default]],""))</f>
        <v/>
      </c>
      <c r="S38" s="49"/>
      <c r="T38" s="34"/>
      <c r="U38" s="15" t="str">
        <f>IF(Table_Styles[[#This Row],[Border]]&lt;&gt;"",Table_Styles[[#This Row],[Border]],IF(Table_Styles[[#This Row],[Border Default]]&lt;&gt;"",Table_Styles[[#This Row],[Border Default]],""))</f>
        <v/>
      </c>
      <c r="V38" s="34"/>
      <c r="W38" s="34"/>
      <c r="X38" s="15" t="str">
        <f>IF(Table_Styles[[#This Row],[Border Radius]]&lt;&gt;"",Table_Styles[[#This Row],[Border Radius]],IF(Table_Styles[[#This Row],[Border Radius Default]]&lt;&gt;"",Table_Styles[[#This Row],[Border Radius Default]],""))</f>
        <v/>
      </c>
      <c r="Y38" s="49"/>
      <c r="Z38" s="34"/>
      <c r="AA38" s="15" t="str">
        <f>IF(Table_Styles[[#This Row],[MT]]&lt;&gt;"",Table_Styles[[#This Row],[MT]],IF(Table_Styles[[#This Row],[MT Default]]&lt;&gt;"",Table_Styles[[#This Row],[MT Default]],""))</f>
        <v/>
      </c>
      <c r="AB38" s="49"/>
      <c r="AC38" s="34"/>
      <c r="AD38" s="15" t="str">
        <f>IF(Table_Styles[[#This Row],[MR]]&lt;&gt;"",Table_Styles[[#This Row],[MR]],IF(Table_Styles[[#This Row],[MR Default]]&lt;&gt;"",Table_Styles[[#This Row],[MR Default]],""))</f>
        <v/>
      </c>
      <c r="AE38" s="49"/>
      <c r="AF38" s="34" t="s">
        <v>676</v>
      </c>
      <c r="AG38" s="15" t="str">
        <f>IF(Table_Styles[[#This Row],[MB]]&lt;&gt;"",Table_Styles[[#This Row],[MB]],IF(Table_Styles[[#This Row],[MB Default]]&lt;&gt;"",Table_Styles[[#This Row],[MB Default]],""))</f>
        <v>-15px</v>
      </c>
      <c r="AH38" s="49"/>
      <c r="AI38" s="34"/>
      <c r="AJ38" s="15" t="str">
        <f>IF(Table_Styles[[#This Row],[ML]]&lt;&gt;"",Table_Styles[[#This Row],[ML]],IF(Table_Styles[[#This Row],[ML Default]]&lt;&gt;"",Table_Styles[[#This Row],[ML Default]],""))</f>
        <v/>
      </c>
      <c r="AK38" s="49"/>
      <c r="AL38" s="34"/>
      <c r="AM38" s="15" t="str">
        <f>IF(Table_Styles[[#This Row],[PT]]&lt;&gt;"",Table_Styles[[#This Row],[PT]],IF(Table_Styles[[#This Row],[PT Default]]&lt;&gt;"",Table_Styles[[#This Row],[PT Default]],""))</f>
        <v/>
      </c>
      <c r="AN38" s="49"/>
      <c r="AO38" s="34"/>
      <c r="AP38" s="15" t="str">
        <f>IF(Table_Styles[[#This Row],[PR]]&lt;&gt;"",Table_Styles[[#This Row],[PR]],IF(Table_Styles[[#This Row],[PR Default]]&lt;&gt;"",Table_Styles[[#This Row],[PR Default]],""))</f>
        <v/>
      </c>
      <c r="AQ38" s="49"/>
      <c r="AR38" s="34"/>
      <c r="AS38" s="15" t="str">
        <f>IF(Table_Styles[[#This Row],[PB]]&lt;&gt;"",Table_Styles[[#This Row],[PB]],IF(Table_Styles[[#This Row],[PB Default]]&lt;&gt;"",Table_Styles[[#This Row],[PB Default]],""))</f>
        <v/>
      </c>
      <c r="AT38" s="49"/>
      <c r="AU38" s="34"/>
      <c r="AV38" s="15" t="str">
        <f>IF(Table_Styles[[#This Row],[PL]]&lt;&gt;"",Table_Styles[[#This Row],[PL]],IF(Table_Styles[[#This Row],[PL Default]]&lt;&gt;"",Table_Styles[[#This Row],[PL Default]],""))</f>
        <v/>
      </c>
      <c r="AW38" s="49"/>
      <c r="AX38" s="34"/>
      <c r="AY38" s="15" t="str">
        <f>IF(Table_Styles[[#This Row],[BT]]&lt;&gt;"",Table_Styles[[#This Row],[BT]],IF(Table_Styles[[#This Row],[BT Default]]&lt;&gt;"",Table_Styles[[#This Row],[BT Default]],""))</f>
        <v/>
      </c>
      <c r="AZ38" s="49"/>
      <c r="BA38" s="34"/>
      <c r="BB38" s="15" t="str">
        <f>IF(Table_Styles[[#This Row],[BR]]&lt;&gt;"",Table_Styles[[#This Row],[BR]],IF(Table_Styles[[#This Row],[BR Default]]&lt;&gt;"",Table_Styles[[#This Row],[BR Default]],""))</f>
        <v/>
      </c>
      <c r="BC38" s="49"/>
      <c r="BD38" s="34"/>
      <c r="BE38" s="15" t="str">
        <f>IF(Table_Styles[[#This Row],[BB]]&lt;&gt;"",Table_Styles[[#This Row],[BB]],IF(Table_Styles[[#This Row],[BB Default]]&lt;&gt;"",Table_Styles[[#This Row],[BB Default]],""))</f>
        <v/>
      </c>
      <c r="BF38" s="49"/>
      <c r="BG38" s="34"/>
      <c r="BH38" s="15" t="str">
        <f>IF(Table_Styles[[#This Row],[BL]]&lt;&gt;"",Table_Styles[[#This Row],[BL]],IF(Table_Styles[[#This Row],[BL Default]]&lt;&gt;"",Table_Styles[[#This Row],[BL Default]],""))</f>
        <v/>
      </c>
      <c r="BI38" s="34"/>
      <c r="BJ38" s="34"/>
      <c r="BK38" s="15" t="str">
        <f>IF(Table_Styles[[#This Row],[Width]]&lt;&gt;"",Table_Styles[[#This Row],[Width]],IF(Table_Styles[[#This Row],[Width Default]]&lt;&gt;"",Table_Styles[[#This Row],[Width Default]],""))</f>
        <v/>
      </c>
      <c r="BL38" s="34"/>
      <c r="BM38" s="34"/>
      <c r="BN38" s="15" t="str">
        <f>IF(Table_Styles[[#This Row],[Height]]&lt;&gt;"",Table_Styles[[#This Row],[Height]],IF(Table_Styles[[#This Row],[Height Default]]&lt;&gt;"",Table_Styles[[#This Row],[Height Default]],""))</f>
        <v/>
      </c>
      <c r="BO38" s="15"/>
      <c r="BP38" s="15"/>
      <c r="BQ38" s="15" t="str">
        <f>IF(Table_Styles[[#This Row],[Top]]&lt;&gt;"",Table_Styles[[#This Row],[Top]],IF(Table_Styles[[#This Row],[Top Default]]&lt;&gt;"",Table_Styles[[#This Row],[Top Default]],""))</f>
        <v/>
      </c>
      <c r="BR38" s="15"/>
      <c r="BS38" s="15"/>
      <c r="BT38" s="15" t="str">
        <f>IF(Table_Styles[[#This Row],[Right]]&lt;&gt;"",Table_Styles[[#This Row],[Right]],IF(Table_Styles[[#This Row],[Right Default]]&lt;&gt;"",Table_Styles[[#This Row],[Right Default]],""))</f>
        <v/>
      </c>
      <c r="BU38" s="15"/>
      <c r="BV38" s="15"/>
      <c r="BW38" s="15" t="str">
        <f>IF(Table_Styles[[#This Row],[Bottom]]&lt;&gt;"",Table_Styles[[#This Row],[Bottom]],IF(Table_Styles[[#This Row],[Bottom Default]]&lt;&gt;"",Table_Styles[[#This Row],[Bottom Default]],""))</f>
        <v/>
      </c>
      <c r="BX38" s="15"/>
      <c r="BY38" s="15"/>
      <c r="BZ38" s="15" t="str">
        <f>IF(Table_Styles[[#This Row],[Left]]&lt;&gt;"",Table_Styles[[#This Row],[Left]],IF(Table_Styles[[#This Row],[Left Default]]&lt;&gt;"",Table_Styles[[#This Row],[Left Default]],""))</f>
        <v/>
      </c>
      <c r="CA38" s="49"/>
      <c r="CB38" s="17" t="str">
        <f>IF(AND(Table_Styles[[#This Row],[Selector]]&lt;&gt;"",Table_Styles[[#This Row],[Font Family Used]]&lt;&gt;"",Table_Styles[[#This Row],[Font Weight Used]]&lt;&gt;""),Table_Styles[[#This Row],[Font Family Used]]&amp;" "&amp;Table_Styles[[#This Row],[Font Weight Used]],"")</f>
        <v/>
      </c>
      <c r="CC38" s="17" t="str">
        <f ca="1">IF(AND(Table_Styles[[#This Row],[Selector]],COUNTIF(OFFSET(CC:CC,0,0,ROW()-1,1),"="&amp;Table_Styles[[#This Row],[Font]])=0),Table_Styles[[#This Row],[Font]],"")</f>
        <v/>
      </c>
      <c r="CD38" s="17" t="str">
        <f ca="1">IF(Table_Styles[[#This Row],[Unique Font]]&lt;&gt;"",
"{""fontFamily"":"""&amp;Table_Styles[[#This Row],[Font Family Used]]&amp;""",""fontWeight"":"&amp;Table_Styles[[#This Row],[Font Weight Used]]&amp;"}","")</f>
        <v/>
      </c>
      <c r="CE3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17" t="str">
        <f>IF(AND(Table_Styles[[#This Row],[Selector]]&lt;&gt;"", Table_Styles[[#This Row],[Config Properties]]&lt;&gt;""),
Table_Styles[[#This Row],[Selector]]&amp;" { "&amp;Table_Styles[[#This Row],[Config Properties]]&amp;" }","")</f>
        <v>formly-field .content-field { margin-bottom: -15px }</v>
      </c>
      <c r="CG38" s="17" t="str">
        <f xml:space="preserve">
SUBSTITUTE(SUBSTITUTE(SUBSTITUTE(SUBSTITUTE(SUBSTITUTE(SUBSTITUTE(SUBSTITUTE(SUBSTITUTE(Table_Styles[[#This Row],[Config]],
" {","{"),
"{ ","{"),
" }","}"),
"} ","}"),
" ,",","),
", ",","),
" :",":"),
": ",":")</f>
        <v>formly-field .content-field{margin-bottom:-15px}</v>
      </c>
    </row>
    <row r="39" spans="2:85" ht="21" customHeight="1" thickBot="1">
      <c r="B39" s="54" t="s">
        <v>677</v>
      </c>
      <c r="C39" s="54"/>
      <c r="D39" s="62"/>
      <c r="E39" s="62"/>
      <c r="F39" s="54" t="str">
        <f>IF(Table_Styles[[#This Row],[Font Family]]&lt;&gt;"",Table_Styles[[#This Row],[Font Family]],IF(Table_Styles[[#This Row],[Font Family Default]]&lt;&gt;"",Table_Styles[[#This Row],[Font Family Default]],""))</f>
        <v/>
      </c>
      <c r="G39" s="62"/>
      <c r="H39" s="62"/>
      <c r="I39" s="54" t="str">
        <f>IF(Table_Styles[[#This Row],[Font Size]]&lt;&gt;"",Table_Styles[[#This Row],[Font Size]],IF(Table_Styles[[#This Row],[Font Size Default]]&lt;&gt;"",Table_Styles[[#This Row],[Font Size Default]],""))</f>
        <v/>
      </c>
      <c r="J39" s="62"/>
      <c r="K39" s="62"/>
      <c r="L39" s="54" t="str">
        <f>IF(Table_Styles[[#This Row],[Font Weight]]&lt;&gt;"",Table_Styles[[#This Row],[Font Weight]],IF(Table_Styles[[#This Row],[Font Weight Default]]&lt;&gt;"",Table_Styles[[#This Row],[Font Weight Default]],""))</f>
        <v/>
      </c>
      <c r="M39" s="62"/>
      <c r="N39" s="62"/>
      <c r="O39" s="54" t="str">
        <f>IF(Table_Styles[[#This Row],[Colour]]&lt;&gt;"",Table_Styles[[#This Row],[Colour]],IF(Table_Styles[[#This Row],[Colour Default]]&lt;&gt;"",Table_Styles[[#This Row],[Colour Default]],""))</f>
        <v/>
      </c>
      <c r="P39" s="62"/>
      <c r="Q39" s="62"/>
      <c r="R39" s="54" t="str">
        <f>IF(Table_Styles[[#This Row],[Background]]&lt;&gt;"",Table_Styles[[#This Row],[Background]],IF(Table_Styles[[#This Row],[Background Default]]&lt;&gt;"",Table_Styles[[#This Row],[Background Default]],""))</f>
        <v/>
      </c>
      <c r="S39" s="62"/>
      <c r="T39" s="62"/>
      <c r="U39" s="54" t="str">
        <f>IF(Table_Styles[[#This Row],[Border]]&lt;&gt;"",Table_Styles[[#This Row],[Border]],IF(Table_Styles[[#This Row],[Border Default]]&lt;&gt;"",Table_Styles[[#This Row],[Border Default]],""))</f>
        <v/>
      </c>
      <c r="V39" s="62"/>
      <c r="W39" s="62"/>
      <c r="X39" s="54" t="str">
        <f>IF(Table_Styles[[#This Row],[Border Radius]]&lt;&gt;"",Table_Styles[[#This Row],[Border Radius]],IF(Table_Styles[[#This Row],[Border Radius Default]]&lt;&gt;"",Table_Styles[[#This Row],[Border Radius Default]],""))</f>
        <v/>
      </c>
      <c r="Y39" s="62"/>
      <c r="Z39" s="62"/>
      <c r="AA39" s="54" t="str">
        <f>IF(Table_Styles[[#This Row],[MT]]&lt;&gt;"",Table_Styles[[#This Row],[MT]],IF(Table_Styles[[#This Row],[MT Default]]&lt;&gt;"",Table_Styles[[#This Row],[MT Default]],""))</f>
        <v/>
      </c>
      <c r="AB39" s="62"/>
      <c r="AC39" s="62"/>
      <c r="AD39" s="54" t="str">
        <f>IF(Table_Styles[[#This Row],[MR]]&lt;&gt;"",Table_Styles[[#This Row],[MR]],IF(Table_Styles[[#This Row],[MR Default]]&lt;&gt;"",Table_Styles[[#This Row],[MR Default]],""))</f>
        <v/>
      </c>
      <c r="AE39" s="62"/>
      <c r="AF39" s="62"/>
      <c r="AG39" s="54" t="str">
        <f>IF(Table_Styles[[#This Row],[MB]]&lt;&gt;"",Table_Styles[[#This Row],[MB]],IF(Table_Styles[[#This Row],[MB Default]]&lt;&gt;"",Table_Styles[[#This Row],[MB Default]],""))</f>
        <v/>
      </c>
      <c r="AH39" s="62"/>
      <c r="AI39" s="62"/>
      <c r="AJ39" s="54" t="str">
        <f>IF(Table_Styles[[#This Row],[ML]]&lt;&gt;"",Table_Styles[[#This Row],[ML]],IF(Table_Styles[[#This Row],[ML Default]]&lt;&gt;"",Table_Styles[[#This Row],[ML Default]],""))</f>
        <v/>
      </c>
      <c r="AK39" s="62"/>
      <c r="AL39" s="62"/>
      <c r="AM39" s="54" t="str">
        <f>IF(Table_Styles[[#This Row],[PT]]&lt;&gt;"",Table_Styles[[#This Row],[PT]],IF(Table_Styles[[#This Row],[PT Default]]&lt;&gt;"",Table_Styles[[#This Row],[PT Default]],""))</f>
        <v/>
      </c>
      <c r="AN39" s="62"/>
      <c r="AO39" s="62"/>
      <c r="AP39" s="54" t="str">
        <f>IF(Table_Styles[[#This Row],[PR]]&lt;&gt;"",Table_Styles[[#This Row],[PR]],IF(Table_Styles[[#This Row],[PR Default]]&lt;&gt;"",Table_Styles[[#This Row],[PR Default]],""))</f>
        <v/>
      </c>
      <c r="AQ39" s="62"/>
      <c r="AR39" s="62"/>
      <c r="AS39" s="54" t="str">
        <f>IF(Table_Styles[[#This Row],[PB]]&lt;&gt;"",Table_Styles[[#This Row],[PB]],IF(Table_Styles[[#This Row],[PB Default]]&lt;&gt;"",Table_Styles[[#This Row],[PB Default]],""))</f>
        <v/>
      </c>
      <c r="AT39" s="62"/>
      <c r="AU39" s="62"/>
      <c r="AV39" s="54" t="str">
        <f>IF(Table_Styles[[#This Row],[PL]]&lt;&gt;"",Table_Styles[[#This Row],[PL]],IF(Table_Styles[[#This Row],[PL Default]]&lt;&gt;"",Table_Styles[[#This Row],[PL Default]],""))</f>
        <v/>
      </c>
      <c r="AW39" s="62"/>
      <c r="AX39" s="62"/>
      <c r="AY39" s="54" t="str">
        <f>IF(Table_Styles[[#This Row],[BT]]&lt;&gt;"",Table_Styles[[#This Row],[BT]],IF(Table_Styles[[#This Row],[BT Default]]&lt;&gt;"",Table_Styles[[#This Row],[BT Default]],""))</f>
        <v/>
      </c>
      <c r="AZ39" s="62"/>
      <c r="BA39" s="62"/>
      <c r="BB39" s="54" t="str">
        <f>IF(Table_Styles[[#This Row],[BR]]&lt;&gt;"",Table_Styles[[#This Row],[BR]],IF(Table_Styles[[#This Row],[BR Default]]&lt;&gt;"",Table_Styles[[#This Row],[BR Default]],""))</f>
        <v/>
      </c>
      <c r="BC39" s="62"/>
      <c r="BD39" s="62"/>
      <c r="BE39" s="54" t="str">
        <f>IF(Table_Styles[[#This Row],[BB]]&lt;&gt;"",Table_Styles[[#This Row],[BB]],IF(Table_Styles[[#This Row],[BB Default]]&lt;&gt;"",Table_Styles[[#This Row],[BB Default]],""))</f>
        <v/>
      </c>
      <c r="BF39" s="62"/>
      <c r="BG39" s="62"/>
      <c r="BH39" s="54" t="str">
        <f>IF(Table_Styles[[#This Row],[BL]]&lt;&gt;"",Table_Styles[[#This Row],[BL]],IF(Table_Styles[[#This Row],[BL Default]]&lt;&gt;"",Table_Styles[[#This Row],[BL Default]],""))</f>
        <v/>
      </c>
      <c r="BI39" s="62"/>
      <c r="BJ39" s="62"/>
      <c r="BK39" s="54" t="str">
        <f>IF(Table_Styles[[#This Row],[Width]]&lt;&gt;"",Table_Styles[[#This Row],[Width]],IF(Table_Styles[[#This Row],[Width Default]]&lt;&gt;"",Table_Styles[[#This Row],[Width Default]],""))</f>
        <v/>
      </c>
      <c r="BL39" s="62"/>
      <c r="BM39" s="62"/>
      <c r="BN39" s="54" t="str">
        <f>IF(Table_Styles[[#This Row],[Height]]&lt;&gt;"",Table_Styles[[#This Row],[Height]],IF(Table_Styles[[#This Row],[Height Default]]&lt;&gt;"",Table_Styles[[#This Row],[Height Default]],""))</f>
        <v/>
      </c>
      <c r="BO39" s="54"/>
      <c r="BP39" s="54"/>
      <c r="BQ39" s="54" t="str">
        <f>IF(Table_Styles[[#This Row],[Top]]&lt;&gt;"",Table_Styles[[#This Row],[Top]],IF(Table_Styles[[#This Row],[Top Default]]&lt;&gt;"",Table_Styles[[#This Row],[Top Default]],""))</f>
        <v/>
      </c>
      <c r="BR39" s="54"/>
      <c r="BS39" s="54"/>
      <c r="BT39" s="54" t="str">
        <f>IF(Table_Styles[[#This Row],[Right]]&lt;&gt;"",Table_Styles[[#This Row],[Right]],IF(Table_Styles[[#This Row],[Right Default]]&lt;&gt;"",Table_Styles[[#This Row],[Right Default]],""))</f>
        <v/>
      </c>
      <c r="BU39" s="54"/>
      <c r="BV39" s="54"/>
      <c r="BW39" s="54" t="str">
        <f>IF(Table_Styles[[#This Row],[Bottom]]&lt;&gt;"",Table_Styles[[#This Row],[Bottom]],IF(Table_Styles[[#This Row],[Bottom Default]]&lt;&gt;"",Table_Styles[[#This Row],[Bottom Default]],""))</f>
        <v/>
      </c>
      <c r="BX39" s="54"/>
      <c r="BY39" s="54"/>
      <c r="BZ39" s="54" t="str">
        <f>IF(Table_Styles[[#This Row],[Left]]&lt;&gt;"",Table_Styles[[#This Row],[Left]],IF(Table_Styles[[#This Row],[Left Default]]&lt;&gt;"",Table_Styles[[#This Row],[Left Default]],""))</f>
        <v/>
      </c>
      <c r="CA39" s="62"/>
      <c r="CB39" s="54" t="str">
        <f>IF(AND(Table_Styles[[#This Row],[Selector]]&lt;&gt;"",Table_Styles[[#This Row],[Font Family Used]]&lt;&gt;"",Table_Styles[[#This Row],[Font Weight Used]]&lt;&gt;""),Table_Styles[[#This Row],[Font Family Used]]&amp;" "&amp;Table_Styles[[#This Row],[Font Weight Used]],"")</f>
        <v/>
      </c>
      <c r="CC39" s="54" t="str">
        <f ca="1">IF(AND(Table_Styles[[#This Row],[Selector]],COUNTIF(OFFSET(CC:CC,0,0,ROW()-1,1),"="&amp;Table_Styles[[#This Row],[Font]])=0),Table_Styles[[#This Row],[Font]],"")</f>
        <v/>
      </c>
      <c r="CD39" s="54" t="str">
        <f ca="1">IF(Table_Styles[[#This Row],[Unique Font]]&lt;&gt;"",
"{""fontFamily"":"""&amp;Table_Styles[[#This Row],[Font Family Used]]&amp;""",""fontWeight"":"&amp;Table_Styles[[#This Row],[Font Weight Used]]&amp;"}","")</f>
        <v/>
      </c>
      <c r="CE39"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54" t="str">
        <f>IF(AND(Table_Styles[[#This Row],[Selector]]&lt;&gt;"", Table_Styles[[#This Row],[Config Properties]]&lt;&gt;""),
Table_Styles[[#This Row],[Selector]]&amp;" { "&amp;Table_Styles[[#This Row],[Config Properties]]&amp;" }","")</f>
        <v/>
      </c>
      <c r="CG39" s="54" t="str">
        <f xml:space="preserve">
SUBSTITUTE(SUBSTITUTE(SUBSTITUTE(SUBSTITUTE(SUBSTITUTE(SUBSTITUTE(SUBSTITUTE(SUBSTITUTE(Table_Styles[[#This Row],[Config]],
" {","{"),
"{ ","{"),
" }","}"),
"} ","}"),
" ,",","),
", ",","),
" :",":"),
": ",":")</f>
        <v/>
      </c>
    </row>
    <row r="40" spans="2:85" ht="21" customHeight="1">
      <c r="B40" t="s">
        <v>677</v>
      </c>
      <c r="C40" t="s">
        <v>678</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37" t="s">
        <v>679</v>
      </c>
      <c r="C41" s="83" t="s">
        <v>680</v>
      </c>
      <c r="D41" s="34"/>
      <c r="E41" s="34" t="str">
        <f>Settings_Styling_Font_Labels</f>
        <v>Nunito</v>
      </c>
      <c r="F41" s="15" t="str">
        <f>IF(Table_Styles[[#This Row],[Font Family]]&lt;&gt;"",Table_Styles[[#This Row],[Font Family]],IF(Table_Styles[[#This Row],[Font Family Default]]&lt;&gt;"",Table_Styles[[#This Row],[Font Family Default]],""))</f>
        <v>Nunito</v>
      </c>
      <c r="G41" s="34"/>
      <c r="H41" s="36" t="s">
        <v>635</v>
      </c>
      <c r="I41" s="15" t="str">
        <f>IF(Table_Styles[[#This Row],[Font Size]]&lt;&gt;"",Table_Styles[[#This Row],[Font Size]],IF(Table_Styles[[#This Row],[Font Size Default]]&lt;&gt;"",Table_Styles[[#This Row],[Font Size Default]],""))</f>
        <v>14px</v>
      </c>
      <c r="J41" s="34"/>
      <c r="K41" s="34">
        <f>Settings_Styling_Font_Weight_Labels</f>
        <v>700</v>
      </c>
      <c r="L41" s="15">
        <f>IF(Table_Styles[[#This Row],[Font Weight]]&lt;&gt;"",Table_Styles[[#This Row],[Font Weight]],IF(Table_Styles[[#This Row],[Font Weight Default]]&lt;&gt;"",Table_Styles[[#This Row],[Font Weight Default]],""))</f>
        <v>700</v>
      </c>
      <c r="M41" s="34"/>
      <c r="N41" s="34" t="str">
        <f>Colour_Foreground_1</f>
        <v>#1d1c1c</v>
      </c>
      <c r="O41" s="15" t="str">
        <f>IF(Table_Styles[[#This Row],[Colour]]&lt;&gt;"",Table_Styles[[#This Row],[Colour]],IF(Table_Styles[[#This Row],[Colour Default]]&lt;&gt;"",Table_Styles[[#This Row],[Colour Default]],""))</f>
        <v>#1d1c1c</v>
      </c>
      <c r="P41" s="34"/>
      <c r="Q41" s="34" t="str">
        <f>Colour_Background_1</f>
        <v>#FFFFFF</v>
      </c>
      <c r="R41" s="15" t="str">
        <f>IF(Table_Styles[[#This Row],[Background]]&lt;&gt;"",Table_Styles[[#This Row],[Background]],IF(Table_Styles[[#This Row],[Background Default]]&lt;&gt;"",Table_Styles[[#This Row],[Background Default]],""))</f>
        <v>#FFFFFF</v>
      </c>
      <c r="S41" s="15" t="str">
        <f>"1px solid "&amp;Colour_Borders</f>
        <v>1px solid #c8c8c8</v>
      </c>
      <c r="T41" s="36" t="s">
        <v>643</v>
      </c>
      <c r="U41" s="15" t="str">
        <f>IF(Table_Styles[[#This Row],[Border]]&lt;&gt;"",Table_Styles[[#This Row],[Border]],IF(Table_Styles[[#This Row],[Border Default]]&lt;&gt;"",Table_Styles[[#This Row],[Border Default]],""))</f>
        <v>1px solid #c8c8c8</v>
      </c>
      <c r="V41" s="34"/>
      <c r="W41" s="34" t="str">
        <f>Settings_Styling_Other_Default_Border_Radius</f>
        <v>3px</v>
      </c>
      <c r="X41" s="15" t="str">
        <f>IF(Table_Styles[[#This Row],[Border Radius]]&lt;&gt;"",Table_Styles[[#This Row],[Border Radius]],IF(Table_Styles[[#This Row],[Border Radius Default]]&lt;&gt;"",Table_Styles[[#This Row],[Border Radius Default]],""))</f>
        <v>3px</v>
      </c>
      <c r="Y41" s="34"/>
      <c r="Z41" s="36"/>
      <c r="AA41" s="15" t="str">
        <f>IF(Table_Styles[[#This Row],[MT]]&lt;&gt;"",Table_Styles[[#This Row],[MT]],IF(Table_Styles[[#This Row],[MT Default]]&lt;&gt;"",Table_Styles[[#This Row],[MT Default]],""))</f>
        <v/>
      </c>
      <c r="AB41" s="34"/>
      <c r="AC41" s="36" t="s">
        <v>681</v>
      </c>
      <c r="AD41" s="15" t="str">
        <f>IF(Table_Styles[[#This Row],[MR]]&lt;&gt;"",Table_Styles[[#This Row],[MR]],IF(Table_Styles[[#This Row],[MR Default]]&lt;&gt;"",Table_Styles[[#This Row],[MR Default]],""))</f>
        <v>7px</v>
      </c>
      <c r="AE41" s="34"/>
      <c r="AF41" s="34" t="s">
        <v>623</v>
      </c>
      <c r="AG41" s="15" t="str">
        <f>IF(Table_Styles[[#This Row],[MB]]&lt;&gt;"",Table_Styles[[#This Row],[MB]],IF(Table_Styles[[#This Row],[MB Default]]&lt;&gt;"",Table_Styles[[#This Row],[MB Default]],""))</f>
        <v>10px</v>
      </c>
      <c r="AH41" s="34"/>
      <c r="AI41" s="34">
        <v>0</v>
      </c>
      <c r="AJ41" s="15">
        <f>IF(Table_Styles[[#This Row],[ML]]&lt;&gt;"",Table_Styles[[#This Row],[ML]],IF(Table_Styles[[#This Row],[ML Default]]&lt;&gt;"",Table_Styles[[#This Row],[ML Default]],""))</f>
        <v>0</v>
      </c>
      <c r="AK41" s="34"/>
      <c r="AL41" s="36" t="s">
        <v>644</v>
      </c>
      <c r="AM41" s="15" t="str">
        <f>IF(Table_Styles[[#This Row],[PT]]&lt;&gt;"",Table_Styles[[#This Row],[PT]],IF(Table_Styles[[#This Row],[PT Default]]&lt;&gt;"",Table_Styles[[#This Row],[PT Default]],""))</f>
        <v>12px</v>
      </c>
      <c r="AN41" s="34"/>
      <c r="AO41" s="36" t="s">
        <v>682</v>
      </c>
      <c r="AP41" s="15" t="str">
        <f>IF(Table_Styles[[#This Row],[PR]]&lt;&gt;"",Table_Styles[[#This Row],[PR]],IF(Table_Styles[[#This Row],[PR Default]]&lt;&gt;"",Table_Styles[[#This Row],[PR Default]],""))</f>
        <v>18px</v>
      </c>
      <c r="AQ41" s="34"/>
      <c r="AR41" s="36" t="s">
        <v>644</v>
      </c>
      <c r="AS41" s="15" t="str">
        <f>IF(Table_Styles[[#This Row],[PB]]&lt;&gt;"",Table_Styles[[#This Row],[PB]],IF(Table_Styles[[#This Row],[PB Default]]&lt;&gt;"",Table_Styles[[#This Row],[PB Default]],""))</f>
        <v>12px</v>
      </c>
      <c r="AT41" s="34"/>
      <c r="AU41" s="36" t="s">
        <v>682</v>
      </c>
      <c r="AV41" s="15" t="str">
        <f>IF(Table_Styles[[#This Row],[PL]]&lt;&gt;"",Table_Styles[[#This Row],[PL]],IF(Table_Styles[[#This Row],[PL Default]]&lt;&gt;"",Table_Styles[[#This Row],[PL Default]],""))</f>
        <v>18px</v>
      </c>
      <c r="AW41" s="34"/>
      <c r="AX41" s="34"/>
      <c r="AY41" s="15" t="str">
        <f>IF(Table_Styles[[#This Row],[BT]]&lt;&gt;"",Table_Styles[[#This Row],[BT]],IF(Table_Styles[[#This Row],[BT Default]]&lt;&gt;"",Table_Styles[[#This Row],[BT Default]],""))</f>
        <v/>
      </c>
      <c r="AZ41" s="34"/>
      <c r="BA41" s="34"/>
      <c r="BB41" s="15" t="str">
        <f>IF(Table_Styles[[#This Row],[BR]]&lt;&gt;"",Table_Styles[[#This Row],[BR]],IF(Table_Styles[[#This Row],[BR Default]]&lt;&gt;"",Table_Styles[[#This Row],[BR Default]],""))</f>
        <v/>
      </c>
      <c r="BC41" s="34"/>
      <c r="BD41" s="34"/>
      <c r="BE41" s="15" t="str">
        <f>IF(Table_Styles[[#This Row],[BB]]&lt;&gt;"",Table_Styles[[#This Row],[BB]],IF(Table_Styles[[#This Row],[BB Default]]&lt;&gt;"",Table_Styles[[#This Row],[BB Default]],""))</f>
        <v/>
      </c>
      <c r="BF41" s="34"/>
      <c r="BG41" s="34"/>
      <c r="BH41" s="15" t="str">
        <f>IF(Table_Styles[[#This Row],[BL]]&lt;&gt;"",Table_Styles[[#This Row],[BL]],IF(Table_Styles[[#This Row],[BL Default]]&lt;&gt;"",Table_Styles[[#This Row],[BL Default]],""))</f>
        <v/>
      </c>
      <c r="BI41" s="34"/>
      <c r="BJ41" s="34"/>
      <c r="BK41" s="15" t="str">
        <f>IF(Table_Styles[[#This Row],[Width]]&lt;&gt;"",Table_Styles[[#This Row],[Width]],IF(Table_Styles[[#This Row],[Width Default]]&lt;&gt;"",Table_Styles[[#This Row],[Width Default]],""))</f>
        <v/>
      </c>
      <c r="BL41" s="34"/>
      <c r="BM41" s="36"/>
      <c r="BN41" s="15" t="str">
        <f>IF(Table_Styles[[#This Row],[Height]]&lt;&gt;"",Table_Styles[[#This Row],[Height]],IF(Table_Styles[[#This Row],[Height Default]]&lt;&gt;"",Table_Styles[[#This Row],[Height Default]],""))</f>
        <v/>
      </c>
      <c r="BO41" s="15"/>
      <c r="BP41" s="15"/>
      <c r="BQ41" s="15" t="str">
        <f>IF(Table_Styles[[#This Row],[Top]]&lt;&gt;"",Table_Styles[[#This Row],[Top]],IF(Table_Styles[[#This Row],[Top Default]]&lt;&gt;"",Table_Styles[[#This Row],[Top Default]],""))</f>
        <v/>
      </c>
      <c r="BR41" s="15"/>
      <c r="BS41" s="15"/>
      <c r="BT41" s="15" t="str">
        <f>IF(Table_Styles[[#This Row],[Right]]&lt;&gt;"",Table_Styles[[#This Row],[Right]],IF(Table_Styles[[#This Row],[Right Default]]&lt;&gt;"",Table_Styles[[#This Row],[Right Default]],""))</f>
        <v/>
      </c>
      <c r="BU41" s="15"/>
      <c r="BV41" s="15"/>
      <c r="BW41" s="15" t="str">
        <f>IF(Table_Styles[[#This Row],[Bottom]]&lt;&gt;"",Table_Styles[[#This Row],[Bottom]],IF(Table_Styles[[#This Row],[Bottom Default]]&lt;&gt;"",Table_Styles[[#This Row],[Bottom Default]],""))</f>
        <v/>
      </c>
      <c r="BX41" s="15"/>
      <c r="BY41" s="15"/>
      <c r="BZ41" s="15" t="str">
        <f>IF(Table_Styles[[#This Row],[Left]]&lt;&gt;"",Table_Styles[[#This Row],[Left]],IF(Table_Styles[[#This Row],[Left Default]]&lt;&gt;"",Table_Styles[[#This Row],[Left Default]],""))</f>
        <v/>
      </c>
      <c r="CA41" s="34"/>
      <c r="CB41" s="17" t="str">
        <f>IF(AND(Table_Styles[[#This Row],[Selector]]&lt;&gt;"",Table_Styles[[#This Row],[Font Family Used]]&lt;&gt;"",Table_Styles[[#This Row],[Font Weight Used]]&lt;&gt;""),Table_Styles[[#This Row],[Font Family Used]]&amp;" "&amp;Table_Styles[[#This Row],[Font Weight Used]],"")</f>
        <v>Nunito 700</v>
      </c>
      <c r="CC41" s="17" t="str">
        <f ca="1">IF(AND(Table_Styles[[#This Row],[Selector]],COUNTIF(OFFSET(CC:CC,0,0,ROW()-1,1),"="&amp;Table_Styles[[#This Row],[Font]])=0),Table_Styles[[#This Row],[Font]],"")</f>
        <v/>
      </c>
      <c r="CD41" s="17" t="str">
        <f ca="1">IF(Table_Styles[[#This Row],[Unique Font]]&lt;&gt;"",
"{""fontFamily"":"""&amp;Table_Styles[[#This Row],[Font Family Used]]&amp;""",""fontWeight"":"&amp;Table_Styles[[#This Row],[Font Weight Used]]&amp;"}","")</f>
        <v/>
      </c>
      <c r="CE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#FFFFFF;border: 1px solid #c8c8c8;border-radius: 3px;margin-right: 7px;margin-bottom: 10px;margin-left: 0;padding-top: 12px;padding-right: 18px;padding-bottom: 12px;padding-left: 18px</v>
      </c>
      <c r="CF41" s="17" t="str">
        <f>IF(AND(Table_Styles[[#This Row],[Selector]]&lt;&gt;"", Table_Styles[[#This Row],[Config Properties]]&lt;&gt;""),
Table_Styles[[#This Row],[Selector]]&amp;" { "&amp;Table_Styles[[#This Row],[Config Properties]]&amp;" }","")</f>
        <v>formly-field label.btn, formly-field label.btn:hover, formly-field label.btn:active { font-family: 'Nunito';font-size: 14px;font-weight: 700;color: #1d1c1c;background: #FFFFFF;border: 1px solid #c8c8c8;border-radius: 3px;margin-right: 7px;margin-bottom: 10px;margin-left: 0;padding-top: 12px;padding-right: 18px;padding-bottom: 12px;padding-left: 18px }</v>
      </c>
      <c r="CG41" s="17" t="str">
        <f xml:space="preserve">
SUBSTITUTE(SUBSTITUTE(SUBSTITUTE(SUBSTITUTE(SUBSTITUTE(SUBSTITUTE(SUBSTITUTE(SUBSTITUTE(Table_Styles[[#This Row],[Config]],
" {","{"),
"{ ","{"),
" }","}"),
"} ","}"),
" ,",","),
", ",","),
" :",":"),
": ",":")</f>
        <v>formly-field label.btn,formly-field label.btn:hover,formly-field label.btn:active{font-family:'Nunito';font-size:14px;font-weight:700;color:#1d1c1c;background:#FFFFFF;border:1px solid #c8c8c8;border-radius:3px;margin-right:7px;margin-bottom:10px;margin-left:0;padding-top:12px;padding-right:18px;padding-bottom:12px;padding-left:18px}</v>
      </c>
    </row>
    <row r="42" spans="2:85" ht="21" customHeight="1">
      <c r="B42" s="17" t="s">
        <v>683</v>
      </c>
      <c r="C42" s="17" t="s">
        <v>684</v>
      </c>
      <c r="D42" s="34"/>
      <c r="E42" s="34"/>
      <c r="F42" s="15" t="str">
        <f>IF(Table_Styles[[#This Row],[Font Family]]&lt;&gt;"",Table_Styles[[#This Row],[Font Family]],IF(Table_Styles[[#This Row],[Font Family Default]]&lt;&gt;"",Table_Styles[[#This Row],[Font Family Default]],""))</f>
        <v/>
      </c>
      <c r="G42" s="34"/>
      <c r="H42" s="34"/>
      <c r="I42" s="15" t="str">
        <f>IF(Table_Styles[[#This Row],[Font Size]]&lt;&gt;"",Table_Styles[[#This Row],[Font Size]],IF(Table_Styles[[#This Row],[Font Size Default]]&lt;&gt;"",Table_Styles[[#This Row],[Font Size Default]],""))</f>
        <v/>
      </c>
      <c r="J42" s="34"/>
      <c r="K42" s="34"/>
      <c r="L42" s="15" t="str">
        <f>IF(Table_Styles[[#This Row],[Font Weight]]&lt;&gt;"",Table_Styles[[#This Row],[Font Weight]],IF(Table_Styles[[#This Row],[Font Weight Default]]&lt;&gt;"",Table_Styles[[#This Row],[Font Weight Default]],""))</f>
        <v/>
      </c>
      <c r="M42" s="34"/>
      <c r="N42" s="34" t="str">
        <f>Colour_Background_1</f>
        <v>#FFFFFF</v>
      </c>
      <c r="O42" s="15" t="str">
        <f>IF(Table_Styles[[#This Row],[Colour]]&lt;&gt;"",Table_Styles[[#This Row],[Colour]],IF(Table_Styles[[#This Row],[Colour Default]]&lt;&gt;"",Table_Styles[[#This Row],[Colour Default]],""))</f>
        <v>#FFFFFF</v>
      </c>
      <c r="P42" s="81" t="str">
        <f>Colour_Background_3</f>
        <v>#d9e1e8</v>
      </c>
      <c r="Q42" s="86" t="str">
        <f>Colour_Accent_2</f>
        <v>#777777</v>
      </c>
      <c r="R42" s="15" t="str">
        <f>IF(Table_Styles[[#This Row],[Background]]&lt;&gt;"",Table_Styles[[#This Row],[Background]],IF(Table_Styles[[#This Row],[Background Default]]&lt;&gt;"",Table_Styles[[#This Row],[Background Default]],""))</f>
        <v>#d9e1e8</v>
      </c>
      <c r="S42" s="15" t="str">
        <f>"1px solid "&amp;Colour_Borders</f>
        <v>1px solid #c8c8c8</v>
      </c>
      <c r="T42" s="36" t="s">
        <v>643</v>
      </c>
      <c r="U42" s="15" t="str">
        <f>IF(Table_Styles[[#This Row],[Border]]&lt;&gt;"",Table_Styles[[#This Row],[Border]],IF(Table_Styles[[#This Row],[Border Default]]&lt;&gt;"",Table_Styles[[#This Row],[Border Default]],""))</f>
        <v>1px solid #c8c8c8</v>
      </c>
      <c r="V42" s="34"/>
      <c r="W42" s="34"/>
      <c r="X42" s="15" t="str">
        <f>IF(Table_Styles[[#This Row],[Border Radius]]&lt;&gt;"",Table_Styles[[#This Row],[Border Radius]],IF(Table_Styles[[#This Row],[Border Radius Default]]&lt;&gt;"",Table_Styles[[#This Row],[Border Radius Default]],""))</f>
        <v/>
      </c>
      <c r="Y42" s="34"/>
      <c r="Z42" s="34"/>
      <c r="AA42" s="15" t="str">
        <f>IF(Table_Styles[[#This Row],[MT]]&lt;&gt;"",Table_Styles[[#This Row],[MT]],IF(Table_Styles[[#This Row],[MT Default]]&lt;&gt;"",Table_Styles[[#This Row],[MT Default]],""))</f>
        <v/>
      </c>
      <c r="AB42" s="34"/>
      <c r="AC42" s="34"/>
      <c r="AD42" s="15" t="str">
        <f>IF(Table_Styles[[#This Row],[MR]]&lt;&gt;"",Table_Styles[[#This Row],[MR]],IF(Table_Styles[[#This Row],[MR Default]]&lt;&gt;"",Table_Styles[[#This Row],[MR Default]],""))</f>
        <v/>
      </c>
      <c r="AE42" s="34"/>
      <c r="AF42" s="34"/>
      <c r="AG42" s="15" t="str">
        <f>IF(Table_Styles[[#This Row],[MB]]&lt;&gt;"",Table_Styles[[#This Row],[MB]],IF(Table_Styles[[#This Row],[MB Default]]&lt;&gt;"",Table_Styles[[#This Row],[MB Default]],""))</f>
        <v/>
      </c>
      <c r="AH42" s="34"/>
      <c r="AI42" s="34"/>
      <c r="AJ42" s="15" t="str">
        <f>IF(Table_Styles[[#This Row],[ML]]&lt;&gt;"",Table_Styles[[#This Row],[ML]],IF(Table_Styles[[#This Row],[ML Default]]&lt;&gt;"",Table_Styles[[#This Row],[ML Default]],""))</f>
        <v/>
      </c>
      <c r="AK42" s="34"/>
      <c r="AL42" s="34"/>
      <c r="AM42" s="15" t="str">
        <f>IF(Table_Styles[[#This Row],[PT]]&lt;&gt;"",Table_Styles[[#This Row],[PT]],IF(Table_Styles[[#This Row],[PT Default]]&lt;&gt;"",Table_Styles[[#This Row],[PT Default]],""))</f>
        <v/>
      </c>
      <c r="AN42" s="34"/>
      <c r="AO42" s="34"/>
      <c r="AP42" s="15" t="str">
        <f>IF(Table_Styles[[#This Row],[PR]]&lt;&gt;"",Table_Styles[[#This Row],[PR]],IF(Table_Styles[[#This Row],[PR Default]]&lt;&gt;"",Table_Styles[[#This Row],[PR Default]],""))</f>
        <v/>
      </c>
      <c r="AQ42" s="34"/>
      <c r="AR42" s="34"/>
      <c r="AS42" s="15" t="str">
        <f>IF(Table_Styles[[#This Row],[PB]]&lt;&gt;"",Table_Styles[[#This Row],[PB]],IF(Table_Styles[[#This Row],[PB Default]]&lt;&gt;"",Table_Styles[[#This Row],[PB Default]],""))</f>
        <v/>
      </c>
      <c r="AT42" s="34"/>
      <c r="AU42" s="34"/>
      <c r="AV42" s="15" t="str">
        <f>IF(Table_Styles[[#This Row],[PL]]&lt;&gt;"",Table_Styles[[#This Row],[PL]],IF(Table_Styles[[#This Row],[PL Default]]&lt;&gt;"",Table_Styles[[#This Row],[PL Default]],""))</f>
        <v/>
      </c>
      <c r="AW42" s="34"/>
      <c r="AX42" s="34"/>
      <c r="AY42" s="15" t="str">
        <f>IF(Table_Styles[[#This Row],[BT]]&lt;&gt;"",Table_Styles[[#This Row],[BT]],IF(Table_Styles[[#This Row],[BT Default]]&lt;&gt;"",Table_Styles[[#This Row],[BT Default]],""))</f>
        <v/>
      </c>
      <c r="AZ42" s="34"/>
      <c r="BA42" s="34"/>
      <c r="BB42" s="15" t="str">
        <f>IF(Table_Styles[[#This Row],[BR]]&lt;&gt;"",Table_Styles[[#This Row],[BR]],IF(Table_Styles[[#This Row],[BR Default]]&lt;&gt;"",Table_Styles[[#This Row],[BR Default]],""))</f>
        <v/>
      </c>
      <c r="BC42" s="34"/>
      <c r="BD42" s="34"/>
      <c r="BE42" s="15" t="str">
        <f>IF(Table_Styles[[#This Row],[BB]]&lt;&gt;"",Table_Styles[[#This Row],[BB]],IF(Table_Styles[[#This Row],[BB Default]]&lt;&gt;"",Table_Styles[[#This Row],[BB Default]],""))</f>
        <v/>
      </c>
      <c r="BF42" s="34"/>
      <c r="BG42" s="34"/>
      <c r="BH42" s="15" t="str">
        <f>IF(Table_Styles[[#This Row],[BL]]&lt;&gt;"",Table_Styles[[#This Row],[BL]],IF(Table_Styles[[#This Row],[BL Default]]&lt;&gt;"",Table_Styles[[#This Row],[BL Default]],""))</f>
        <v/>
      </c>
      <c r="BI42" s="34"/>
      <c r="BJ42" s="34"/>
      <c r="BK42" s="15" t="str">
        <f>IF(Table_Styles[[#This Row],[Width]]&lt;&gt;"",Table_Styles[[#This Row],[Width]],IF(Table_Styles[[#This Row],[Width Default]]&lt;&gt;"",Table_Styles[[#This Row],[Width Default]],""))</f>
        <v/>
      </c>
      <c r="BL42" s="34"/>
      <c r="BM42" s="34"/>
      <c r="BN42" s="15" t="str">
        <f>IF(Table_Styles[[#This Row],[Height]]&lt;&gt;"",Table_Styles[[#This Row],[Height]],IF(Table_Styles[[#This Row],[Height Default]]&lt;&gt;"",Table_Styles[[#This Row],[Height Default]],""))</f>
        <v/>
      </c>
      <c r="BO42" s="15"/>
      <c r="BP42" s="15"/>
      <c r="BQ42" s="15" t="str">
        <f>IF(Table_Styles[[#This Row],[Top]]&lt;&gt;"",Table_Styles[[#This Row],[Top]],IF(Table_Styles[[#This Row],[Top Default]]&lt;&gt;"",Table_Styles[[#This Row],[Top Default]],""))</f>
        <v/>
      </c>
      <c r="BR42" s="15"/>
      <c r="BS42" s="15"/>
      <c r="BT42" s="15" t="str">
        <f>IF(Table_Styles[[#This Row],[Right]]&lt;&gt;"",Table_Styles[[#This Row],[Right]],IF(Table_Styles[[#This Row],[Right Default]]&lt;&gt;"",Table_Styles[[#This Row],[Right Default]],""))</f>
        <v/>
      </c>
      <c r="BU42" s="15"/>
      <c r="BV42" s="15"/>
      <c r="BW42" s="15" t="str">
        <f>IF(Table_Styles[[#This Row],[Bottom]]&lt;&gt;"",Table_Styles[[#This Row],[Bottom]],IF(Table_Styles[[#This Row],[Bottom Default]]&lt;&gt;"",Table_Styles[[#This Row],[Bottom Default]],""))</f>
        <v/>
      </c>
      <c r="BX42" s="15"/>
      <c r="BY42" s="15"/>
      <c r="BZ42" s="15" t="str">
        <f>IF(Table_Styles[[#This Row],[Left]]&lt;&gt;"",Table_Styles[[#This Row],[Left]],IF(Table_Styles[[#This Row],[Left Default]]&lt;&gt;"",Table_Styles[[#This Row],[Left Default]],""))</f>
        <v/>
      </c>
      <c r="CA42" s="34"/>
      <c r="CB42" s="17" t="str">
        <f>IF(AND(Table_Styles[[#This Row],[Selector]]&lt;&gt;"",Table_Styles[[#This Row],[Font Family Used]]&lt;&gt;"",Table_Styles[[#This Row],[Font Weight Used]]&lt;&gt;""),Table_Styles[[#This Row],[Font Family Used]]&amp;" "&amp;Table_Styles[[#This Row],[Font Weight Used]],"")</f>
        <v/>
      </c>
      <c r="CC42" s="17" t="str">
        <f ca="1">IF(AND(Table_Styles[[#This Row],[Selector]],COUNTIF(OFFSET(CC:CC,0,0,ROW()-1,1),"="&amp;Table_Styles[[#This Row],[Font]])=0),Table_Styles[[#This Row],[Font]],"")</f>
        <v/>
      </c>
      <c r="CD42" s="17" t="str">
        <f ca="1">IF(Table_Styles[[#This Row],[Unique Font]]&lt;&gt;"",
"{""fontFamily"":"""&amp;Table_Styles[[#This Row],[Font Family Used]]&amp;""",""fontWeight"":"&amp;Table_Styles[[#This Row],[Font Weight Used]]&amp;"}","")</f>
        <v/>
      </c>
      <c r="CE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#d9e1e8;border: 1px solid #c8c8c8</v>
      </c>
      <c r="CF42" s="17"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#d9e1e8;border: 1px solid #c8c8c8 }</v>
      </c>
      <c r="CG42" s="17" t="str">
        <f xml:space="preserve">
SUBSTITUTE(SUBSTITUTE(SUBSTITUTE(SUBSTITUTE(SUBSTITUTE(SUBSTITUTE(SUBSTITUTE(SUBSTITUTE(Table_Styles[[#This Row],[Config]],
" {","{"),
"{ ","{"),
" }","}"),
"} ","}"),
" ,",","),
", ",","),
" :",":"),
": ",":")</f>
        <v>formly-field label.btn.selected,formly-field label.btn.selected:hover,formly-field label.selected:active{color:#FFFFFF;background:#d9e1e8;border:1px solid #c8c8c8}</v>
      </c>
    </row>
    <row r="43" spans="2:85" ht="21" customHeight="1">
      <c r="B43" s="37" t="s">
        <v>685</v>
      </c>
      <c r="C43" s="37" t="s">
        <v>686</v>
      </c>
      <c r="D43" s="34"/>
      <c r="E43" s="34"/>
      <c r="F43" s="15" t="str">
        <f>IF(Table_Styles[[#This Row],[Font Family]]&lt;&gt;"",Table_Styles[[#This Row],[Font Family]],IF(Table_Styles[[#This Row],[Font Family Default]]&lt;&gt;"",Table_Styles[[#This Row],[Font Family Default]],""))</f>
        <v/>
      </c>
      <c r="G43" s="34"/>
      <c r="H43" s="36" t="s">
        <v>667</v>
      </c>
      <c r="I43" s="15" t="str">
        <f>IF(Table_Styles[[#This Row],[Font Size]]&lt;&gt;"",Table_Styles[[#This Row],[Font Size]],IF(Table_Styles[[#This Row],[Font Size Default]]&lt;&gt;"",Table_Styles[[#This Row],[Font Size Default]],""))</f>
        <v>25px</v>
      </c>
      <c r="J43" s="34"/>
      <c r="K43" s="34"/>
      <c r="L43" s="15" t="str">
        <f>IF(Table_Styles[[#This Row],[Font Weight]]&lt;&gt;"",Table_Styles[[#This Row],[Font Weight]],IF(Table_Styles[[#This Row],[Font Weight Default]]&lt;&gt;"",Table_Styles[[#This Row],[Font Weight Default]],""))</f>
        <v/>
      </c>
      <c r="M43" s="34"/>
      <c r="N43" s="34"/>
      <c r="O43" s="15" t="str">
        <f>IF(Table_Styles[[#This Row],[Colour]]&lt;&gt;"",Table_Styles[[#This Row],[Colour]],IF(Table_Styles[[#This Row],[Colour Default]]&lt;&gt;"",Table_Styles[[#This Row],[Colour Default]],""))</f>
        <v/>
      </c>
      <c r="P43" s="34"/>
      <c r="Q43" s="34"/>
      <c r="R43" s="15" t="str">
        <f>IF(Table_Styles[[#This Row],[Background]]&lt;&gt;"",Table_Styles[[#This Row],[Background]],IF(Table_Styles[[#This Row],[Background Default]]&lt;&gt;"",Table_Styles[[#This Row],[Background Default]],""))</f>
        <v/>
      </c>
      <c r="S43" s="34"/>
      <c r="T43" s="34"/>
      <c r="U43" s="15" t="str">
        <f>IF(Table_Styles[[#This Row],[Border]]&lt;&gt;"",Table_Styles[[#This Row],[Border]],IF(Table_Styles[[#This Row],[Border Default]]&lt;&gt;"",Table_Styles[[#This Row],[Border Default]],""))</f>
        <v/>
      </c>
      <c r="V43" s="34"/>
      <c r="W43" s="34"/>
      <c r="X43" s="15" t="str">
        <f>IF(Table_Styles[[#This Row],[Border Radius]]&lt;&gt;"",Table_Styles[[#This Row],[Border Radius]],IF(Table_Styles[[#This Row],[Border Radius Default]]&lt;&gt;"",Table_Styles[[#This Row],[Border Radius Default]],""))</f>
        <v/>
      </c>
      <c r="Y43" s="34"/>
      <c r="Z43" s="36" t="s">
        <v>506</v>
      </c>
      <c r="AA43" s="15" t="str">
        <f>IF(Table_Styles[[#This Row],[MT]]&lt;&gt;"",Table_Styles[[#This Row],[MT]],IF(Table_Styles[[#This Row],[MT Default]]&lt;&gt;"",Table_Styles[[#This Row],[MT Default]],""))</f>
        <v>3px</v>
      </c>
      <c r="AB43" s="34"/>
      <c r="AC43" s="34"/>
      <c r="AD43" s="15" t="str">
        <f>IF(Table_Styles[[#This Row],[MR]]&lt;&gt;"",Table_Styles[[#This Row],[MR]],IF(Table_Styles[[#This Row],[MR Default]]&lt;&gt;"",Table_Styles[[#This Row],[MR Default]],""))</f>
        <v/>
      </c>
      <c r="AE43" s="34"/>
      <c r="AF43" s="34"/>
      <c r="AG43" s="15" t="str">
        <f>IF(Table_Styles[[#This Row],[MB]]&lt;&gt;"",Table_Styles[[#This Row],[MB]],IF(Table_Styles[[#This Row],[MB Default]]&lt;&gt;"",Table_Styles[[#This Row],[MB Default]],""))</f>
        <v/>
      </c>
      <c r="AH43" s="34"/>
      <c r="AI43" s="34"/>
      <c r="AJ43" s="15" t="str">
        <f>IF(Table_Styles[[#This Row],[ML]]&lt;&gt;"",Table_Styles[[#This Row],[ML]],IF(Table_Styles[[#This Row],[ML Default]]&lt;&gt;"",Table_Styles[[#This Row],[ML Default]],""))</f>
        <v/>
      </c>
      <c r="AK43" s="34"/>
      <c r="AL43" s="34"/>
      <c r="AM43" s="15" t="str">
        <f>IF(Table_Styles[[#This Row],[PT]]&lt;&gt;"",Table_Styles[[#This Row],[PT]],IF(Table_Styles[[#This Row],[PT Default]]&lt;&gt;"",Table_Styles[[#This Row],[PT Default]],""))</f>
        <v/>
      </c>
      <c r="AN43" s="34"/>
      <c r="AO43" s="34"/>
      <c r="AP43" s="15" t="str">
        <f>IF(Table_Styles[[#This Row],[PR]]&lt;&gt;"",Table_Styles[[#This Row],[PR]],IF(Table_Styles[[#This Row],[PR Default]]&lt;&gt;"",Table_Styles[[#This Row],[PR Default]],""))</f>
        <v/>
      </c>
      <c r="AQ43" s="34"/>
      <c r="AR43" s="34"/>
      <c r="AS43" s="15" t="str">
        <f>IF(Table_Styles[[#This Row],[PB]]&lt;&gt;"",Table_Styles[[#This Row],[PB]],IF(Table_Styles[[#This Row],[PB Default]]&lt;&gt;"",Table_Styles[[#This Row],[PB Default]],""))</f>
        <v/>
      </c>
      <c r="AT43" s="34"/>
      <c r="AU43" s="34"/>
      <c r="AV43" s="15" t="str">
        <f>IF(Table_Styles[[#This Row],[PL]]&lt;&gt;"",Table_Styles[[#This Row],[PL]],IF(Table_Styles[[#This Row],[PL Default]]&lt;&gt;"",Table_Styles[[#This Row],[PL Default]],""))</f>
        <v/>
      </c>
      <c r="AW43" s="34"/>
      <c r="AX43" s="34"/>
      <c r="AY43" s="15" t="str">
        <f>IF(Table_Styles[[#This Row],[BT]]&lt;&gt;"",Table_Styles[[#This Row],[BT]],IF(Table_Styles[[#This Row],[BT Default]]&lt;&gt;"",Table_Styles[[#This Row],[BT Default]],""))</f>
        <v/>
      </c>
      <c r="AZ43" s="34"/>
      <c r="BA43" s="34"/>
      <c r="BB43" s="15" t="str">
        <f>IF(Table_Styles[[#This Row],[BR]]&lt;&gt;"",Table_Styles[[#This Row],[BR]],IF(Table_Styles[[#This Row],[BR Default]]&lt;&gt;"",Table_Styles[[#This Row],[BR Default]],""))</f>
        <v/>
      </c>
      <c r="BC43" s="34"/>
      <c r="BD43" s="34"/>
      <c r="BE43" s="15" t="str">
        <f>IF(Table_Styles[[#This Row],[BB]]&lt;&gt;"",Table_Styles[[#This Row],[BB]],IF(Table_Styles[[#This Row],[BB Default]]&lt;&gt;"",Table_Styles[[#This Row],[BB Default]],""))</f>
        <v/>
      </c>
      <c r="BF43" s="34"/>
      <c r="BG43" s="34"/>
      <c r="BH43" s="15" t="str">
        <f>IF(Table_Styles[[#This Row],[BL]]&lt;&gt;"",Table_Styles[[#This Row],[BL]],IF(Table_Styles[[#This Row],[BL Default]]&lt;&gt;"",Table_Styles[[#This Row],[BL Default]],""))</f>
        <v/>
      </c>
      <c r="BI43" s="34"/>
      <c r="BJ43" s="34"/>
      <c r="BK43" s="15" t="str">
        <f>IF(Table_Styles[[#This Row],[Width]]&lt;&gt;"",Table_Styles[[#This Row],[Width]],IF(Table_Styles[[#This Row],[Width Default]]&lt;&gt;"",Table_Styles[[#This Row],[Width Default]],""))</f>
        <v/>
      </c>
      <c r="BL43" s="34"/>
      <c r="BM43" s="34"/>
      <c r="BN43" s="15" t="str">
        <f>IF(Table_Styles[[#This Row],[Height]]&lt;&gt;"",Table_Styles[[#This Row],[Height]],IF(Table_Styles[[#This Row],[Height Default]]&lt;&gt;"",Table_Styles[[#This Row],[Height Default]],""))</f>
        <v/>
      </c>
      <c r="BO43" s="15"/>
      <c r="BP43" s="15"/>
      <c r="BQ43" s="15" t="str">
        <f>IF(Table_Styles[[#This Row],[Top]]&lt;&gt;"",Table_Styles[[#This Row],[Top]],IF(Table_Styles[[#This Row],[Top Default]]&lt;&gt;"",Table_Styles[[#This Row],[Top Default]],""))</f>
        <v/>
      </c>
      <c r="BR43" s="15"/>
      <c r="BS43" s="15"/>
      <c r="BT43" s="15" t="str">
        <f>IF(Table_Styles[[#This Row],[Right]]&lt;&gt;"",Table_Styles[[#This Row],[Right]],IF(Table_Styles[[#This Row],[Right Default]]&lt;&gt;"",Table_Styles[[#This Row],[Right Default]],""))</f>
        <v/>
      </c>
      <c r="BU43" s="15"/>
      <c r="BV43" s="15"/>
      <c r="BW43" s="15" t="str">
        <f>IF(Table_Styles[[#This Row],[Bottom]]&lt;&gt;"",Table_Styles[[#This Row],[Bottom]],IF(Table_Styles[[#This Row],[Bottom Default]]&lt;&gt;"",Table_Styles[[#This Row],[Bottom Default]],""))</f>
        <v/>
      </c>
      <c r="BX43" s="15"/>
      <c r="BY43" s="15"/>
      <c r="BZ43" s="15" t="str">
        <f>IF(Table_Styles[[#This Row],[Left]]&lt;&gt;"",Table_Styles[[#This Row],[Left]],IF(Table_Styles[[#This Row],[Left Default]]&lt;&gt;"",Table_Styles[[#This Row],[Left Default]],""))</f>
        <v/>
      </c>
      <c r="CA43" s="34"/>
      <c r="CB43" s="17" t="str">
        <f>IF(AND(Table_Styles[[#This Row],[Selector]]&lt;&gt;"",Table_Styles[[#This Row],[Font Family Used]]&lt;&gt;"",Table_Styles[[#This Row],[Font Weight Used]]&lt;&gt;""),Table_Styles[[#This Row],[Font Family Used]]&amp;" "&amp;Table_Styles[[#This Row],[Font Weight Used]],"")</f>
        <v/>
      </c>
      <c r="CC43" s="17" t="str">
        <f ca="1">IF(AND(Table_Styles[[#This Row],[Selector]],COUNTIF(OFFSET(CC:CC,0,0,ROW()-1,1),"="&amp;Table_Styles[[#This Row],[Font]])=0),Table_Styles[[#This Row],[Font]],"")</f>
        <v/>
      </c>
      <c r="CD43" s="17" t="str">
        <f ca="1">IF(Table_Styles[[#This Row],[Unique Font]]&lt;&gt;"",
"{""fontFamily"":"""&amp;Table_Styles[[#This Row],[Font Family Used]]&amp;""",""fontWeight"":"&amp;Table_Styles[[#This Row],[Font Weight Used]]&amp;"}","")</f>
        <v/>
      </c>
      <c r="CE4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17" t="str">
        <f>IF(AND(Table_Styles[[#This Row],[Selector]]&lt;&gt;"", Table_Styles[[#This Row],[Config Properties]]&lt;&gt;""),
Table_Styles[[#This Row],[Selector]]&amp;" { "&amp;Table_Styles[[#This Row],[Config Properties]]&amp;" }","")</f>
        <v>formly-field label .btn-icon { font-size: 25px;margin-top: 3px }</v>
      </c>
      <c r="CG43" s="17" t="str">
        <f xml:space="preserve">
SUBSTITUTE(SUBSTITUTE(SUBSTITUTE(SUBSTITUTE(SUBSTITUTE(SUBSTITUTE(SUBSTITUTE(SUBSTITUTE(Table_Styles[[#This Row],[Config]],
" {","{"),
"{ ","{"),
" }","}"),
"} ","}"),
" ,",","),
", ",","),
" :",":"),
": ",":")</f>
        <v>formly-field label .btn-icon{font-size:25px;margin-top:3px}</v>
      </c>
    </row>
    <row r="44" spans="2:85" ht="21" customHeight="1">
      <c r="B44" s="17" t="s">
        <v>687</v>
      </c>
      <c r="C44" s="37" t="s">
        <v>688</v>
      </c>
      <c r="D44" s="49"/>
      <c r="E44" s="34"/>
      <c r="F44" s="15" t="str">
        <f>IF(Table_Styles[[#This Row],[Font Family]]&lt;&gt;"",Table_Styles[[#This Row],[Font Family]],IF(Table_Styles[[#This Row],[Font Family Default]]&lt;&gt;"",Table_Styles[[#This Row],[Font Family Default]],""))</f>
        <v/>
      </c>
      <c r="G44" s="49"/>
      <c r="H44" s="36" t="s">
        <v>682</v>
      </c>
      <c r="I44" s="15" t="str">
        <f>IF(Table_Styles[[#This Row],[Font Size]]&lt;&gt;"",Table_Styles[[#This Row],[Font Size]],IF(Table_Styles[[#This Row],[Font Size Default]]&lt;&gt;"",Table_Styles[[#This Row],[Font Size Default]],""))</f>
        <v>18px</v>
      </c>
      <c r="J44" s="49"/>
      <c r="K44" s="34"/>
      <c r="L44" s="15" t="str">
        <f>IF(Table_Styles[[#This Row],[Font Weight]]&lt;&gt;"",Table_Styles[[#This Row],[Font Weight]],IF(Table_Styles[[#This Row],[Font Weight Default]]&lt;&gt;"",Table_Styles[[#This Row],[Font Weight Default]],""))</f>
        <v/>
      </c>
      <c r="M44" s="49"/>
      <c r="N44" s="34"/>
      <c r="O44" s="15" t="str">
        <f>IF(Table_Styles[[#This Row],[Colour]]&lt;&gt;"",Table_Styles[[#This Row],[Colour]],IF(Table_Styles[[#This Row],[Colour Default]]&lt;&gt;"",Table_Styles[[#This Row],[Colour Default]],""))</f>
        <v/>
      </c>
      <c r="P44" s="49"/>
      <c r="Q44" s="34"/>
      <c r="R44" s="15" t="str">
        <f>IF(Table_Styles[[#This Row],[Background]]&lt;&gt;"",Table_Styles[[#This Row],[Background]],IF(Table_Styles[[#This Row],[Background Default]]&lt;&gt;"",Table_Styles[[#This Row],[Background Default]],""))</f>
        <v/>
      </c>
      <c r="S44" s="49"/>
      <c r="T44" s="34"/>
      <c r="U44" s="15" t="str">
        <f>IF(Table_Styles[[#This Row],[Border]]&lt;&gt;"",Table_Styles[[#This Row],[Border]],IF(Table_Styles[[#This Row],[Border Default]]&lt;&gt;"",Table_Styles[[#This Row],[Border Default]],""))</f>
        <v/>
      </c>
      <c r="V44" s="34"/>
      <c r="W44" s="34"/>
      <c r="X44" s="15" t="str">
        <f>IF(Table_Styles[[#This Row],[Border Radius]]&lt;&gt;"",Table_Styles[[#This Row],[Border Radius]],IF(Table_Styles[[#This Row],[Border Radius Default]]&lt;&gt;"",Table_Styles[[#This Row],[Border Radius Default]],""))</f>
        <v/>
      </c>
      <c r="Y44" s="49"/>
      <c r="Z44" s="36"/>
      <c r="AA44" s="15" t="str">
        <f>IF(Table_Styles[[#This Row],[MT]]&lt;&gt;"",Table_Styles[[#This Row],[MT]],IF(Table_Styles[[#This Row],[MT Default]]&lt;&gt;"",Table_Styles[[#This Row],[MT Default]],""))</f>
        <v/>
      </c>
      <c r="AB44" s="49"/>
      <c r="AC44" s="34"/>
      <c r="AD44" s="15" t="str">
        <f>IF(Table_Styles[[#This Row],[MR]]&lt;&gt;"",Table_Styles[[#This Row],[MR]],IF(Table_Styles[[#This Row],[MR Default]]&lt;&gt;"",Table_Styles[[#This Row],[MR Default]],""))</f>
        <v/>
      </c>
      <c r="AE44" s="49"/>
      <c r="AF44" s="34"/>
      <c r="AG44" s="15" t="str">
        <f>IF(Table_Styles[[#This Row],[MB]]&lt;&gt;"",Table_Styles[[#This Row],[MB]],IF(Table_Styles[[#This Row],[MB Default]]&lt;&gt;"",Table_Styles[[#This Row],[MB Default]],""))</f>
        <v/>
      </c>
      <c r="AH44" s="49"/>
      <c r="AI44" s="34"/>
      <c r="AJ44" s="15" t="str">
        <f>IF(Table_Styles[[#This Row],[ML]]&lt;&gt;"",Table_Styles[[#This Row],[ML]],IF(Table_Styles[[#This Row],[ML Default]]&lt;&gt;"",Table_Styles[[#This Row],[ML Default]],""))</f>
        <v/>
      </c>
      <c r="AK44" s="49"/>
      <c r="AL44" s="34"/>
      <c r="AM44" s="15" t="str">
        <f>IF(Table_Styles[[#This Row],[PT]]&lt;&gt;"",Table_Styles[[#This Row],[PT]],IF(Table_Styles[[#This Row],[PT Default]]&lt;&gt;"",Table_Styles[[#This Row],[PT Default]],""))</f>
        <v/>
      </c>
      <c r="AN44" s="49"/>
      <c r="AO44" s="34"/>
      <c r="AP44" s="15" t="str">
        <f>IF(Table_Styles[[#This Row],[PR]]&lt;&gt;"",Table_Styles[[#This Row],[PR]],IF(Table_Styles[[#This Row],[PR Default]]&lt;&gt;"",Table_Styles[[#This Row],[PR Default]],""))</f>
        <v/>
      </c>
      <c r="AQ44" s="49"/>
      <c r="AR44" s="34"/>
      <c r="AS44" s="15" t="str">
        <f>IF(Table_Styles[[#This Row],[PB]]&lt;&gt;"",Table_Styles[[#This Row],[PB]],IF(Table_Styles[[#This Row],[PB Default]]&lt;&gt;"",Table_Styles[[#This Row],[PB Default]],""))</f>
        <v/>
      </c>
      <c r="AT44" s="49"/>
      <c r="AU44" s="34"/>
      <c r="AV44" s="15" t="str">
        <f>IF(Table_Styles[[#This Row],[PL]]&lt;&gt;"",Table_Styles[[#This Row],[PL]],IF(Table_Styles[[#This Row],[PL Default]]&lt;&gt;"",Table_Styles[[#This Row],[PL Default]],""))</f>
        <v/>
      </c>
      <c r="AW44" s="49"/>
      <c r="AX44" s="34"/>
      <c r="AY44" s="15" t="str">
        <f>IF(Table_Styles[[#This Row],[BT]]&lt;&gt;"",Table_Styles[[#This Row],[BT]],IF(Table_Styles[[#This Row],[BT Default]]&lt;&gt;"",Table_Styles[[#This Row],[BT Default]],""))</f>
        <v/>
      </c>
      <c r="AZ44" s="49"/>
      <c r="BA44" s="34"/>
      <c r="BB44" s="15" t="str">
        <f>IF(Table_Styles[[#This Row],[BR]]&lt;&gt;"",Table_Styles[[#This Row],[BR]],IF(Table_Styles[[#This Row],[BR Default]]&lt;&gt;"",Table_Styles[[#This Row],[BR Default]],""))</f>
        <v/>
      </c>
      <c r="BC44" s="49"/>
      <c r="BD44" s="34"/>
      <c r="BE44" s="15" t="str">
        <f>IF(Table_Styles[[#This Row],[BB]]&lt;&gt;"",Table_Styles[[#This Row],[BB]],IF(Table_Styles[[#This Row],[BB Default]]&lt;&gt;"",Table_Styles[[#This Row],[BB Default]],""))</f>
        <v/>
      </c>
      <c r="BF44" s="49"/>
      <c r="BG44" s="34"/>
      <c r="BH44" s="15" t="str">
        <f>IF(Table_Styles[[#This Row],[BL]]&lt;&gt;"",Table_Styles[[#This Row],[BL]],IF(Table_Styles[[#This Row],[BL Default]]&lt;&gt;"",Table_Styles[[#This Row],[BL Default]],""))</f>
        <v/>
      </c>
      <c r="BI44" s="34"/>
      <c r="BJ44" s="34"/>
      <c r="BK44" s="15" t="str">
        <f>IF(Table_Styles[[#This Row],[Width]]&lt;&gt;"",Table_Styles[[#This Row],[Width]],IF(Table_Styles[[#This Row],[Width Default]]&lt;&gt;"",Table_Styles[[#This Row],[Width Default]],""))</f>
        <v/>
      </c>
      <c r="BL44" s="34"/>
      <c r="BM44" s="34"/>
      <c r="BN44" s="15" t="str">
        <f>IF(Table_Styles[[#This Row],[Height]]&lt;&gt;"",Table_Styles[[#This Row],[Height]],IF(Table_Styles[[#This Row],[Height Default]]&lt;&gt;"",Table_Styles[[#This Row],[Height Default]],""))</f>
        <v/>
      </c>
      <c r="BO44" s="15"/>
      <c r="BP44" s="36" t="s">
        <v>689</v>
      </c>
      <c r="BQ44" s="15" t="str">
        <f>IF(Table_Styles[[#This Row],[Top]]&lt;&gt;"",Table_Styles[[#This Row],[Top]],IF(Table_Styles[[#This Row],[Top Default]]&lt;&gt;"",Table_Styles[[#This Row],[Top Default]],""))</f>
        <v>-4px</v>
      </c>
      <c r="BR44" s="15"/>
      <c r="BS44" s="15"/>
      <c r="BT44" s="15" t="str">
        <f>IF(Table_Styles[[#This Row],[Right]]&lt;&gt;"",Table_Styles[[#This Row],[Right]],IF(Table_Styles[[#This Row],[Right Default]]&lt;&gt;"",Table_Styles[[#This Row],[Right Default]],""))</f>
        <v/>
      </c>
      <c r="BU44" s="15"/>
      <c r="BV44" s="15"/>
      <c r="BW44" s="15" t="str">
        <f>IF(Table_Styles[[#This Row],[Bottom]]&lt;&gt;"",Table_Styles[[#This Row],[Bottom]],IF(Table_Styles[[#This Row],[Bottom Default]]&lt;&gt;"",Table_Styles[[#This Row],[Bottom Default]],""))</f>
        <v/>
      </c>
      <c r="BX44" s="15"/>
      <c r="BY44" s="15"/>
      <c r="BZ44" s="15" t="str">
        <f>IF(Table_Styles[[#This Row],[Left]]&lt;&gt;"",Table_Styles[[#This Row],[Left]],IF(Table_Styles[[#This Row],[Left Default]]&lt;&gt;"",Table_Styles[[#This Row],[Left Default]],""))</f>
        <v/>
      </c>
      <c r="CA44" s="49"/>
      <c r="CB44" s="17" t="str">
        <f>IF(AND(Table_Styles[[#This Row],[Selector]]&lt;&gt;"",Table_Styles[[#This Row],[Font Family Used]]&lt;&gt;"",Table_Styles[[#This Row],[Font Weight Used]]&lt;&gt;""),Table_Styles[[#This Row],[Font Family Used]]&amp;" "&amp;Table_Styles[[#This Row],[Font Weight Used]],"")</f>
        <v/>
      </c>
      <c r="CC44" s="17" t="str">
        <f ca="1">IF(AND(Table_Styles[[#This Row],[Selector]],COUNTIF(OFFSET(CC:CC,0,0,ROW()-1,1),"="&amp;Table_Styles[[#This Row],[Font]])=0),Table_Styles[[#This Row],[Font]],"")</f>
        <v/>
      </c>
      <c r="CD44" s="17" t="str">
        <f ca="1">IF(Table_Styles[[#This Row],[Unique Font]]&lt;&gt;"",
"{""fontFamily"":"""&amp;Table_Styles[[#This Row],[Font Family Used]]&amp;""",""fontWeight"":"&amp;Table_Styles[[#This Row],[Font Weight Used]]&amp;"}","")</f>
        <v/>
      </c>
      <c r="CE4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17" t="str">
        <f>IF(AND(Table_Styles[[#This Row],[Selector]]&lt;&gt;"", Table_Styles[[#This Row],[Config Properties]]&lt;&gt;""),
Table_Styles[[#This Row],[Selector]]&amp;" { "&amp;Table_Styles[[#This Row],[Config Properties]]&amp;" }","")</f>
        <v>formly-field label .btn-icon .sm { font-size: 18px;top: -4px }</v>
      </c>
      <c r="CG44" s="17" t="str">
        <f xml:space="preserve">
SUBSTITUTE(SUBSTITUTE(SUBSTITUTE(SUBSTITUTE(SUBSTITUTE(SUBSTITUTE(SUBSTITUTE(SUBSTITUTE(Table_Styles[[#This Row],[Config]],
" {","{"),
"{ ","{"),
" }","}"),
"} ","}"),
" ,",","),
", ",","),
" :",":"),
": ",":")</f>
        <v>formly-field label .btn-icon .sm{font-size:18px;top:-4px}</v>
      </c>
    </row>
    <row r="45" spans="2:85" ht="21" customHeight="1">
      <c r="B45" s="17" t="s">
        <v>690</v>
      </c>
      <c r="C45" s="37" t="s">
        <v>691</v>
      </c>
      <c r="D45" s="49"/>
      <c r="E45" s="34"/>
      <c r="F45" s="15" t="str">
        <f>IF(Table_Styles[[#This Row],[Font Family]]&lt;&gt;"",Table_Styles[[#This Row],[Font Family]],IF(Table_Styles[[#This Row],[Font Family Default]]&lt;&gt;"",Table_Styles[[#This Row],[Font Family Default]],""))</f>
        <v/>
      </c>
      <c r="G45" s="49"/>
      <c r="H45" s="36" t="s">
        <v>667</v>
      </c>
      <c r="I45" s="15" t="str">
        <f>IF(Table_Styles[[#This Row],[Font Size]]&lt;&gt;"",Table_Styles[[#This Row],[Font Size]],IF(Table_Styles[[#This Row],[Font Size Default]]&lt;&gt;"",Table_Styles[[#This Row],[Font Size Default]],""))</f>
        <v>25px</v>
      </c>
      <c r="J45" s="49"/>
      <c r="K45" s="34"/>
      <c r="L45" s="15" t="str">
        <f>IF(Table_Styles[[#This Row],[Font Weight]]&lt;&gt;"",Table_Styles[[#This Row],[Font Weight]],IF(Table_Styles[[#This Row],[Font Weight Default]]&lt;&gt;"",Table_Styles[[#This Row],[Font Weight Default]],""))</f>
        <v/>
      </c>
      <c r="M45" s="49"/>
      <c r="N45" s="34"/>
      <c r="O45" s="15" t="str">
        <f>IF(Table_Styles[[#This Row],[Colour]]&lt;&gt;"",Table_Styles[[#This Row],[Colour]],IF(Table_Styles[[#This Row],[Colour Default]]&lt;&gt;"",Table_Styles[[#This Row],[Colour Default]],""))</f>
        <v/>
      </c>
      <c r="P45" s="49"/>
      <c r="Q45" s="34"/>
      <c r="R45" s="15" t="str">
        <f>IF(Table_Styles[[#This Row],[Background]]&lt;&gt;"",Table_Styles[[#This Row],[Background]],IF(Table_Styles[[#This Row],[Background Default]]&lt;&gt;"",Table_Styles[[#This Row],[Background Default]],""))</f>
        <v/>
      </c>
      <c r="S45" s="49"/>
      <c r="T45" s="34"/>
      <c r="U45" s="15" t="str">
        <f>IF(Table_Styles[[#This Row],[Border]]&lt;&gt;"",Table_Styles[[#This Row],[Border]],IF(Table_Styles[[#This Row],[Border Default]]&lt;&gt;"",Table_Styles[[#This Row],[Border Default]],""))</f>
        <v/>
      </c>
      <c r="V45" s="34"/>
      <c r="W45" s="34"/>
      <c r="X45" s="15" t="str">
        <f>IF(Table_Styles[[#This Row],[Border Radius]]&lt;&gt;"",Table_Styles[[#This Row],[Border Radius]],IF(Table_Styles[[#This Row],[Border Radius Default]]&lt;&gt;"",Table_Styles[[#This Row],[Border Radius Default]],""))</f>
        <v/>
      </c>
      <c r="Y45" s="49"/>
      <c r="Z45" s="36"/>
      <c r="AA45" s="15" t="str">
        <f>IF(Table_Styles[[#This Row],[MT]]&lt;&gt;"",Table_Styles[[#This Row],[MT]],IF(Table_Styles[[#This Row],[MT Default]]&lt;&gt;"",Table_Styles[[#This Row],[MT Default]],""))</f>
        <v/>
      </c>
      <c r="AB45" s="49"/>
      <c r="AC45" s="34"/>
      <c r="AD45" s="15" t="str">
        <f>IF(Table_Styles[[#This Row],[MR]]&lt;&gt;"",Table_Styles[[#This Row],[MR]],IF(Table_Styles[[#This Row],[MR Default]]&lt;&gt;"",Table_Styles[[#This Row],[MR Default]],""))</f>
        <v/>
      </c>
      <c r="AE45" s="49"/>
      <c r="AF45" s="34"/>
      <c r="AG45" s="15" t="str">
        <f>IF(Table_Styles[[#This Row],[MB]]&lt;&gt;"",Table_Styles[[#This Row],[MB]],IF(Table_Styles[[#This Row],[MB Default]]&lt;&gt;"",Table_Styles[[#This Row],[MB Default]],""))</f>
        <v/>
      </c>
      <c r="AH45" s="49"/>
      <c r="AI45" s="34"/>
      <c r="AJ45" s="15" t="str">
        <f>IF(Table_Styles[[#This Row],[ML]]&lt;&gt;"",Table_Styles[[#This Row],[ML]],IF(Table_Styles[[#This Row],[ML Default]]&lt;&gt;"",Table_Styles[[#This Row],[ML Default]],""))</f>
        <v/>
      </c>
      <c r="AK45" s="49"/>
      <c r="AL45" s="34"/>
      <c r="AM45" s="15" t="str">
        <f>IF(Table_Styles[[#This Row],[PT]]&lt;&gt;"",Table_Styles[[#This Row],[PT]],IF(Table_Styles[[#This Row],[PT Default]]&lt;&gt;"",Table_Styles[[#This Row],[PT Default]],""))</f>
        <v/>
      </c>
      <c r="AN45" s="49"/>
      <c r="AO45" s="34"/>
      <c r="AP45" s="15" t="str">
        <f>IF(Table_Styles[[#This Row],[PR]]&lt;&gt;"",Table_Styles[[#This Row],[PR]],IF(Table_Styles[[#This Row],[PR Default]]&lt;&gt;"",Table_Styles[[#This Row],[PR Default]],""))</f>
        <v/>
      </c>
      <c r="AQ45" s="49"/>
      <c r="AR45" s="34"/>
      <c r="AS45" s="15" t="str">
        <f>IF(Table_Styles[[#This Row],[PB]]&lt;&gt;"",Table_Styles[[#This Row],[PB]],IF(Table_Styles[[#This Row],[PB Default]]&lt;&gt;"",Table_Styles[[#This Row],[PB Default]],""))</f>
        <v/>
      </c>
      <c r="AT45" s="49"/>
      <c r="AU45" s="34"/>
      <c r="AV45" s="15" t="str">
        <f>IF(Table_Styles[[#This Row],[PL]]&lt;&gt;"",Table_Styles[[#This Row],[PL]],IF(Table_Styles[[#This Row],[PL Default]]&lt;&gt;"",Table_Styles[[#This Row],[PL Default]],""))</f>
        <v/>
      </c>
      <c r="AW45" s="49"/>
      <c r="AX45" s="34"/>
      <c r="AY45" s="15" t="str">
        <f>IF(Table_Styles[[#This Row],[BT]]&lt;&gt;"",Table_Styles[[#This Row],[BT]],IF(Table_Styles[[#This Row],[BT Default]]&lt;&gt;"",Table_Styles[[#This Row],[BT Default]],""))</f>
        <v/>
      </c>
      <c r="AZ45" s="49"/>
      <c r="BA45" s="34"/>
      <c r="BB45" s="15" t="str">
        <f>IF(Table_Styles[[#This Row],[BR]]&lt;&gt;"",Table_Styles[[#This Row],[BR]],IF(Table_Styles[[#This Row],[BR Default]]&lt;&gt;"",Table_Styles[[#This Row],[BR Default]],""))</f>
        <v/>
      </c>
      <c r="BC45" s="49"/>
      <c r="BD45" s="34"/>
      <c r="BE45" s="15" t="str">
        <f>IF(Table_Styles[[#This Row],[BB]]&lt;&gt;"",Table_Styles[[#This Row],[BB]],IF(Table_Styles[[#This Row],[BB Default]]&lt;&gt;"",Table_Styles[[#This Row],[BB Default]],""))</f>
        <v/>
      </c>
      <c r="BF45" s="49"/>
      <c r="BG45" s="34"/>
      <c r="BH45" s="15" t="str">
        <f>IF(Table_Styles[[#This Row],[BL]]&lt;&gt;"",Table_Styles[[#This Row],[BL]],IF(Table_Styles[[#This Row],[BL Default]]&lt;&gt;"",Table_Styles[[#This Row],[BL Default]],""))</f>
        <v/>
      </c>
      <c r="BI45" s="34"/>
      <c r="BJ45" s="34"/>
      <c r="BK45" s="15" t="str">
        <f>IF(Table_Styles[[#This Row],[Width]]&lt;&gt;"",Table_Styles[[#This Row],[Width]],IF(Table_Styles[[#This Row],[Width Default]]&lt;&gt;"",Table_Styles[[#This Row],[Width Default]],""))</f>
        <v/>
      </c>
      <c r="BL45" s="34"/>
      <c r="BM45" s="34"/>
      <c r="BN45" s="15" t="str">
        <f>IF(Table_Styles[[#This Row],[Height]]&lt;&gt;"",Table_Styles[[#This Row],[Height]],IF(Table_Styles[[#This Row],[Height Default]]&lt;&gt;"",Table_Styles[[#This Row],[Height Default]],""))</f>
        <v/>
      </c>
      <c r="BO45" s="15"/>
      <c r="BP45" s="36" t="s">
        <v>692</v>
      </c>
      <c r="BQ45" s="15" t="str">
        <f>IF(Table_Styles[[#This Row],[Top]]&lt;&gt;"",Table_Styles[[#This Row],[Top]],IF(Table_Styles[[#This Row],[Top Default]]&lt;&gt;"",Table_Styles[[#This Row],[Top Default]],""))</f>
        <v>-2px</v>
      </c>
      <c r="BR45" s="15"/>
      <c r="BS45" s="15"/>
      <c r="BT45" s="15" t="str">
        <f>IF(Table_Styles[[#This Row],[Right]]&lt;&gt;"",Table_Styles[[#This Row],[Right]],IF(Table_Styles[[#This Row],[Right Default]]&lt;&gt;"",Table_Styles[[#This Row],[Right Default]],""))</f>
        <v/>
      </c>
      <c r="BU45" s="15"/>
      <c r="BV45" s="15"/>
      <c r="BW45" s="15" t="str">
        <f>IF(Table_Styles[[#This Row],[Bottom]]&lt;&gt;"",Table_Styles[[#This Row],[Bottom]],IF(Table_Styles[[#This Row],[Bottom Default]]&lt;&gt;"",Table_Styles[[#This Row],[Bottom Default]],""))</f>
        <v/>
      </c>
      <c r="BX45" s="15"/>
      <c r="BY45" s="15"/>
      <c r="BZ45" s="15" t="str">
        <f>IF(Table_Styles[[#This Row],[Left]]&lt;&gt;"",Table_Styles[[#This Row],[Left]],IF(Table_Styles[[#This Row],[Left Default]]&lt;&gt;"",Table_Styles[[#This Row],[Left Default]],""))</f>
        <v/>
      </c>
      <c r="CA45" s="49"/>
      <c r="CB45" s="17" t="str">
        <f>IF(AND(Table_Styles[[#This Row],[Selector]]&lt;&gt;"",Table_Styles[[#This Row],[Font Family Used]]&lt;&gt;"",Table_Styles[[#This Row],[Font Weight Used]]&lt;&gt;""),Table_Styles[[#This Row],[Font Family Used]]&amp;" "&amp;Table_Styles[[#This Row],[Font Weight Used]],"")</f>
        <v/>
      </c>
      <c r="CC45" s="17" t="str">
        <f ca="1">IF(AND(Table_Styles[[#This Row],[Selector]],COUNTIF(OFFSET(CC:CC,0,0,ROW()-1,1),"="&amp;Table_Styles[[#This Row],[Font]])=0),Table_Styles[[#This Row],[Font]],"")</f>
        <v/>
      </c>
      <c r="CD45" s="17" t="str">
        <f ca="1">IF(Table_Styles[[#This Row],[Unique Font]]&lt;&gt;"",
"{""fontFamily"":"""&amp;Table_Styles[[#This Row],[Font Family Used]]&amp;""",""fontWeight"":"&amp;Table_Styles[[#This Row],[Font Weight Used]]&amp;"}","")</f>
        <v/>
      </c>
      <c r="CE4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17" t="str">
        <f>IF(AND(Table_Styles[[#This Row],[Selector]]&lt;&gt;"", Table_Styles[[#This Row],[Config Properties]]&lt;&gt;""),
Table_Styles[[#This Row],[Selector]]&amp;" { "&amp;Table_Styles[[#This Row],[Config Properties]]&amp;" }","")</f>
        <v>formly-field label .btn-icon .md { font-size: 25px;top: -2px }</v>
      </c>
      <c r="CG45" s="17" t="str">
        <f xml:space="preserve">
SUBSTITUTE(SUBSTITUTE(SUBSTITUTE(SUBSTITUTE(SUBSTITUTE(SUBSTITUTE(SUBSTITUTE(SUBSTITUTE(Table_Styles[[#This Row],[Config]],
" {","{"),
"{ ","{"),
" }","}"),
"} ","}"),
" ,",","),
", ",","),
" :",":"),
": ",":")</f>
        <v>formly-field label .btn-icon .md{font-size:25px;top:-2px}</v>
      </c>
    </row>
    <row r="46" spans="2:85" ht="21" customHeight="1">
      <c r="B46" s="17" t="s">
        <v>693</v>
      </c>
      <c r="C46" s="37" t="s">
        <v>694</v>
      </c>
      <c r="D46" s="49"/>
      <c r="E46" s="34"/>
      <c r="F46" s="15" t="str">
        <f>IF(Table_Styles[[#This Row],[Font Family]]&lt;&gt;"",Table_Styles[[#This Row],[Font Family]],IF(Table_Styles[[#This Row],[Font Family Default]]&lt;&gt;"",Table_Styles[[#This Row],[Font Family Default]],""))</f>
        <v/>
      </c>
      <c r="G46" s="49"/>
      <c r="H46" s="36" t="s">
        <v>600</v>
      </c>
      <c r="I46" s="15" t="str">
        <f>IF(Table_Styles[[#This Row],[Font Size]]&lt;&gt;"",Table_Styles[[#This Row],[Font Size]],IF(Table_Styles[[#This Row],[Font Size Default]]&lt;&gt;"",Table_Styles[[#This Row],[Font Size Default]],""))</f>
        <v>30px</v>
      </c>
      <c r="J46" s="49"/>
      <c r="K46" s="34"/>
      <c r="L46" s="15" t="str">
        <f>IF(Table_Styles[[#This Row],[Font Weight]]&lt;&gt;"",Table_Styles[[#This Row],[Font Weight]],IF(Table_Styles[[#This Row],[Font Weight Default]]&lt;&gt;"",Table_Styles[[#This Row],[Font Weight Default]],""))</f>
        <v/>
      </c>
      <c r="M46" s="49"/>
      <c r="N46" s="34"/>
      <c r="O46" s="15" t="str">
        <f>IF(Table_Styles[[#This Row],[Colour]]&lt;&gt;"",Table_Styles[[#This Row],[Colour]],IF(Table_Styles[[#This Row],[Colour Default]]&lt;&gt;"",Table_Styles[[#This Row],[Colour Default]],""))</f>
        <v/>
      </c>
      <c r="P46" s="49"/>
      <c r="Q46" s="34"/>
      <c r="R46" s="15" t="str">
        <f>IF(Table_Styles[[#This Row],[Background]]&lt;&gt;"",Table_Styles[[#This Row],[Background]],IF(Table_Styles[[#This Row],[Background Default]]&lt;&gt;"",Table_Styles[[#This Row],[Background Default]],""))</f>
        <v/>
      </c>
      <c r="S46" s="49"/>
      <c r="T46" s="34"/>
      <c r="U46" s="15" t="str">
        <f>IF(Table_Styles[[#This Row],[Border]]&lt;&gt;"",Table_Styles[[#This Row],[Border]],IF(Table_Styles[[#This Row],[Border Default]]&lt;&gt;"",Table_Styles[[#This Row],[Border Default]],""))</f>
        <v/>
      </c>
      <c r="V46" s="34"/>
      <c r="W46" s="34"/>
      <c r="X46" s="15" t="str">
        <f>IF(Table_Styles[[#This Row],[Border Radius]]&lt;&gt;"",Table_Styles[[#This Row],[Border Radius]],IF(Table_Styles[[#This Row],[Border Radius Default]]&lt;&gt;"",Table_Styles[[#This Row],[Border Radius Default]],""))</f>
        <v/>
      </c>
      <c r="Y46" s="49"/>
      <c r="Z46" s="36"/>
      <c r="AA46" s="15" t="str">
        <f>IF(Table_Styles[[#This Row],[MT]]&lt;&gt;"",Table_Styles[[#This Row],[MT]],IF(Table_Styles[[#This Row],[MT Default]]&lt;&gt;"",Table_Styles[[#This Row],[MT Default]],""))</f>
        <v/>
      </c>
      <c r="AB46" s="49"/>
      <c r="AC46" s="34"/>
      <c r="AD46" s="15" t="str">
        <f>IF(Table_Styles[[#This Row],[MR]]&lt;&gt;"",Table_Styles[[#This Row],[MR]],IF(Table_Styles[[#This Row],[MR Default]]&lt;&gt;"",Table_Styles[[#This Row],[MR Default]],""))</f>
        <v/>
      </c>
      <c r="AE46" s="49"/>
      <c r="AF46" s="34"/>
      <c r="AG46" s="15" t="str">
        <f>IF(Table_Styles[[#This Row],[MB]]&lt;&gt;"",Table_Styles[[#This Row],[MB]],IF(Table_Styles[[#This Row],[MB Default]]&lt;&gt;"",Table_Styles[[#This Row],[MB Default]],""))</f>
        <v/>
      </c>
      <c r="AH46" s="49"/>
      <c r="AI46" s="34"/>
      <c r="AJ46" s="15" t="str">
        <f>IF(Table_Styles[[#This Row],[ML]]&lt;&gt;"",Table_Styles[[#This Row],[ML]],IF(Table_Styles[[#This Row],[ML Default]]&lt;&gt;"",Table_Styles[[#This Row],[ML Default]],""))</f>
        <v/>
      </c>
      <c r="AK46" s="49"/>
      <c r="AL46" s="34"/>
      <c r="AM46" s="15" t="str">
        <f>IF(Table_Styles[[#This Row],[PT]]&lt;&gt;"",Table_Styles[[#This Row],[PT]],IF(Table_Styles[[#This Row],[PT Default]]&lt;&gt;"",Table_Styles[[#This Row],[PT Default]],""))</f>
        <v/>
      </c>
      <c r="AN46" s="49"/>
      <c r="AO46" s="34"/>
      <c r="AP46" s="15" t="str">
        <f>IF(Table_Styles[[#This Row],[PR]]&lt;&gt;"",Table_Styles[[#This Row],[PR]],IF(Table_Styles[[#This Row],[PR Default]]&lt;&gt;"",Table_Styles[[#This Row],[PR Default]],""))</f>
        <v/>
      </c>
      <c r="AQ46" s="49"/>
      <c r="AR46" s="34"/>
      <c r="AS46" s="15" t="str">
        <f>IF(Table_Styles[[#This Row],[PB]]&lt;&gt;"",Table_Styles[[#This Row],[PB]],IF(Table_Styles[[#This Row],[PB Default]]&lt;&gt;"",Table_Styles[[#This Row],[PB Default]],""))</f>
        <v/>
      </c>
      <c r="AT46" s="49"/>
      <c r="AU46" s="34"/>
      <c r="AV46" s="15" t="str">
        <f>IF(Table_Styles[[#This Row],[PL]]&lt;&gt;"",Table_Styles[[#This Row],[PL]],IF(Table_Styles[[#This Row],[PL Default]]&lt;&gt;"",Table_Styles[[#This Row],[PL Default]],""))</f>
        <v/>
      </c>
      <c r="AW46" s="49"/>
      <c r="AX46" s="34"/>
      <c r="AY46" s="15" t="str">
        <f>IF(Table_Styles[[#This Row],[BT]]&lt;&gt;"",Table_Styles[[#This Row],[BT]],IF(Table_Styles[[#This Row],[BT Default]]&lt;&gt;"",Table_Styles[[#This Row],[BT Default]],""))</f>
        <v/>
      </c>
      <c r="AZ46" s="49"/>
      <c r="BA46" s="34"/>
      <c r="BB46" s="15" t="str">
        <f>IF(Table_Styles[[#This Row],[BR]]&lt;&gt;"",Table_Styles[[#This Row],[BR]],IF(Table_Styles[[#This Row],[BR Default]]&lt;&gt;"",Table_Styles[[#This Row],[BR Default]],""))</f>
        <v/>
      </c>
      <c r="BC46" s="49"/>
      <c r="BD46" s="34"/>
      <c r="BE46" s="15" t="str">
        <f>IF(Table_Styles[[#This Row],[BB]]&lt;&gt;"",Table_Styles[[#This Row],[BB]],IF(Table_Styles[[#This Row],[BB Default]]&lt;&gt;"",Table_Styles[[#This Row],[BB Default]],""))</f>
        <v/>
      </c>
      <c r="BF46" s="49"/>
      <c r="BG46" s="34"/>
      <c r="BH46" s="15" t="str">
        <f>IF(Table_Styles[[#This Row],[BL]]&lt;&gt;"",Table_Styles[[#This Row],[BL]],IF(Table_Styles[[#This Row],[BL Default]]&lt;&gt;"",Table_Styles[[#This Row],[BL Default]],""))</f>
        <v/>
      </c>
      <c r="BI46" s="34"/>
      <c r="BJ46" s="34"/>
      <c r="BK46" s="15" t="str">
        <f>IF(Table_Styles[[#This Row],[Width]]&lt;&gt;"",Table_Styles[[#This Row],[Width]],IF(Table_Styles[[#This Row],[Width Default]]&lt;&gt;"",Table_Styles[[#This Row],[Width Default]],""))</f>
        <v/>
      </c>
      <c r="BL46" s="34"/>
      <c r="BM46" s="34"/>
      <c r="BN46" s="15" t="str">
        <f>IF(Table_Styles[[#This Row],[Height]]&lt;&gt;"",Table_Styles[[#This Row],[Height]],IF(Table_Styles[[#This Row],[Height Default]]&lt;&gt;"",Table_Styles[[#This Row],[Height Default]],""))</f>
        <v/>
      </c>
      <c r="BO46" s="15"/>
      <c r="BP46" s="34"/>
      <c r="BQ46" s="15" t="str">
        <f>IF(Table_Styles[[#This Row],[Top]]&lt;&gt;"",Table_Styles[[#This Row],[Top]],IF(Table_Styles[[#This Row],[Top Default]]&lt;&gt;"",Table_Styles[[#This Row],[Top Default]],""))</f>
        <v/>
      </c>
      <c r="BR46" s="15"/>
      <c r="BS46" s="15"/>
      <c r="BT46" s="15" t="str">
        <f>IF(Table_Styles[[#This Row],[Right]]&lt;&gt;"",Table_Styles[[#This Row],[Right]],IF(Table_Styles[[#This Row],[Right Default]]&lt;&gt;"",Table_Styles[[#This Row],[Right Default]],""))</f>
        <v/>
      </c>
      <c r="BU46" s="15"/>
      <c r="BV46" s="15"/>
      <c r="BW46" s="15" t="str">
        <f>IF(Table_Styles[[#This Row],[Bottom]]&lt;&gt;"",Table_Styles[[#This Row],[Bottom]],IF(Table_Styles[[#This Row],[Bottom Default]]&lt;&gt;"",Table_Styles[[#This Row],[Bottom Default]],""))</f>
        <v/>
      </c>
      <c r="BX46" s="15"/>
      <c r="BY46" s="15"/>
      <c r="BZ46" s="15" t="str">
        <f>IF(Table_Styles[[#This Row],[Left]]&lt;&gt;"",Table_Styles[[#This Row],[Left]],IF(Table_Styles[[#This Row],[Left Default]]&lt;&gt;"",Table_Styles[[#This Row],[Left Default]],""))</f>
        <v/>
      </c>
      <c r="CA46" s="49"/>
      <c r="CB46" s="17" t="str">
        <f>IF(AND(Table_Styles[[#This Row],[Selector]]&lt;&gt;"",Table_Styles[[#This Row],[Font Family Used]]&lt;&gt;"",Table_Styles[[#This Row],[Font Weight Used]]&lt;&gt;""),Table_Styles[[#This Row],[Font Family Used]]&amp;" "&amp;Table_Styles[[#This Row],[Font Weight Used]],"")</f>
        <v/>
      </c>
      <c r="CC46" s="17" t="str">
        <f ca="1">IF(AND(Table_Styles[[#This Row],[Selector]],COUNTIF(OFFSET(CC:CC,0,0,ROW()-1,1),"="&amp;Table_Styles[[#This Row],[Font]])=0),Table_Styles[[#This Row],[Font]],"")</f>
        <v/>
      </c>
      <c r="CD46" s="17" t="str">
        <f ca="1">IF(Table_Styles[[#This Row],[Unique Font]]&lt;&gt;"",
"{""fontFamily"":"""&amp;Table_Styles[[#This Row],[Font Family Used]]&amp;""",""fontWeight"":"&amp;Table_Styles[[#This Row],[Font Weight Used]]&amp;"}","")</f>
        <v/>
      </c>
      <c r="CE4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17" t="str">
        <f>IF(AND(Table_Styles[[#This Row],[Selector]]&lt;&gt;"", Table_Styles[[#This Row],[Config Properties]]&lt;&gt;""),
Table_Styles[[#This Row],[Selector]]&amp;" { "&amp;Table_Styles[[#This Row],[Config Properties]]&amp;" }","")</f>
        <v>formly-field label .btn-icon .lg { font-size: 30px }</v>
      </c>
      <c r="CG46" s="17" t="str">
        <f xml:space="preserve">
SUBSTITUTE(SUBSTITUTE(SUBSTITUTE(SUBSTITUTE(SUBSTITUTE(SUBSTITUTE(SUBSTITUTE(SUBSTITUTE(Table_Styles[[#This Row],[Config]],
" {","{"),
"{ ","{"),
" }","}"),
"} ","}"),
" ,",","),
", ",","),
" :",":"),
": ",":")</f>
        <v>formly-field label .btn-icon .lg{font-size:30px}</v>
      </c>
    </row>
    <row r="47" spans="2:85" ht="21" customHeight="1" thickBot="1">
      <c r="B47" s="54" t="s">
        <v>104</v>
      </c>
      <c r="C47" s="54"/>
      <c r="D47" s="62"/>
      <c r="E47" s="62"/>
      <c r="F47" s="54" t="str">
        <f>IF(Table_Styles[[#This Row],[Font Family]]&lt;&gt;"",Table_Styles[[#This Row],[Font Family]],IF(Table_Styles[[#This Row],[Font Family Default]]&lt;&gt;"",Table_Styles[[#This Row],[Font Family Default]],""))</f>
        <v/>
      </c>
      <c r="G47" s="62"/>
      <c r="H47" s="62"/>
      <c r="I47" s="54" t="str">
        <f>IF(Table_Styles[[#This Row],[Font Size]]&lt;&gt;"",Table_Styles[[#This Row],[Font Size]],IF(Table_Styles[[#This Row],[Font Size Default]]&lt;&gt;"",Table_Styles[[#This Row],[Font Size Default]],""))</f>
        <v/>
      </c>
      <c r="J47" s="62"/>
      <c r="K47" s="62"/>
      <c r="L47" s="54" t="str">
        <f>IF(Table_Styles[[#This Row],[Font Weight]]&lt;&gt;"",Table_Styles[[#This Row],[Font Weight]],IF(Table_Styles[[#This Row],[Font Weight Default]]&lt;&gt;"",Table_Styles[[#This Row],[Font Weight Default]],""))</f>
        <v/>
      </c>
      <c r="M47" s="62"/>
      <c r="N47" s="62"/>
      <c r="O47" s="54" t="str">
        <f>IF(Table_Styles[[#This Row],[Colour]]&lt;&gt;"",Table_Styles[[#This Row],[Colour]],IF(Table_Styles[[#This Row],[Colour Default]]&lt;&gt;"",Table_Styles[[#This Row],[Colour Default]],""))</f>
        <v/>
      </c>
      <c r="P47" s="62"/>
      <c r="Q47" s="62"/>
      <c r="R47" s="54" t="str">
        <f>IF(Table_Styles[[#This Row],[Background]]&lt;&gt;"",Table_Styles[[#This Row],[Background]],IF(Table_Styles[[#This Row],[Background Default]]&lt;&gt;"",Table_Styles[[#This Row],[Background Default]],""))</f>
        <v/>
      </c>
      <c r="S47" s="62"/>
      <c r="T47" s="62"/>
      <c r="U47" s="54" t="str">
        <f>IF(Table_Styles[[#This Row],[Border]]&lt;&gt;"",Table_Styles[[#This Row],[Border]],IF(Table_Styles[[#This Row],[Border Default]]&lt;&gt;"",Table_Styles[[#This Row],[Border Default]],""))</f>
        <v/>
      </c>
      <c r="V47" s="62"/>
      <c r="W47" s="62"/>
      <c r="X47" s="54" t="str">
        <f>IF(Table_Styles[[#This Row],[Border Radius]]&lt;&gt;"",Table_Styles[[#This Row],[Border Radius]],IF(Table_Styles[[#This Row],[Border Radius Default]]&lt;&gt;"",Table_Styles[[#This Row],[Border Radius Default]],""))</f>
        <v/>
      </c>
      <c r="Y47" s="62"/>
      <c r="Z47" s="62"/>
      <c r="AA47" s="54" t="str">
        <f>IF(Table_Styles[[#This Row],[MT]]&lt;&gt;"",Table_Styles[[#This Row],[MT]],IF(Table_Styles[[#This Row],[MT Default]]&lt;&gt;"",Table_Styles[[#This Row],[MT Default]],""))</f>
        <v/>
      </c>
      <c r="AB47" s="62"/>
      <c r="AC47" s="62"/>
      <c r="AD47" s="54" t="str">
        <f>IF(Table_Styles[[#This Row],[MR]]&lt;&gt;"",Table_Styles[[#This Row],[MR]],IF(Table_Styles[[#This Row],[MR Default]]&lt;&gt;"",Table_Styles[[#This Row],[MR Default]],""))</f>
        <v/>
      </c>
      <c r="AE47" s="62"/>
      <c r="AF47" s="62"/>
      <c r="AG47" s="54" t="str">
        <f>IF(Table_Styles[[#This Row],[MB]]&lt;&gt;"",Table_Styles[[#This Row],[MB]],IF(Table_Styles[[#This Row],[MB Default]]&lt;&gt;"",Table_Styles[[#This Row],[MB Default]],""))</f>
        <v/>
      </c>
      <c r="AH47" s="62"/>
      <c r="AI47" s="62"/>
      <c r="AJ47" s="54" t="str">
        <f>IF(Table_Styles[[#This Row],[ML]]&lt;&gt;"",Table_Styles[[#This Row],[ML]],IF(Table_Styles[[#This Row],[ML Default]]&lt;&gt;"",Table_Styles[[#This Row],[ML Default]],""))</f>
        <v/>
      </c>
      <c r="AK47" s="62"/>
      <c r="AL47" s="62"/>
      <c r="AM47" s="54" t="str">
        <f>IF(Table_Styles[[#This Row],[PT]]&lt;&gt;"",Table_Styles[[#This Row],[PT]],IF(Table_Styles[[#This Row],[PT Default]]&lt;&gt;"",Table_Styles[[#This Row],[PT Default]],""))</f>
        <v/>
      </c>
      <c r="AN47" s="62"/>
      <c r="AO47" s="62"/>
      <c r="AP47" s="54" t="str">
        <f>IF(Table_Styles[[#This Row],[PR]]&lt;&gt;"",Table_Styles[[#This Row],[PR]],IF(Table_Styles[[#This Row],[PR Default]]&lt;&gt;"",Table_Styles[[#This Row],[PR Default]],""))</f>
        <v/>
      </c>
      <c r="AQ47" s="62"/>
      <c r="AR47" s="62"/>
      <c r="AS47" s="54" t="str">
        <f>IF(Table_Styles[[#This Row],[PB]]&lt;&gt;"",Table_Styles[[#This Row],[PB]],IF(Table_Styles[[#This Row],[PB Default]]&lt;&gt;"",Table_Styles[[#This Row],[PB Default]],""))</f>
        <v/>
      </c>
      <c r="AT47" s="62"/>
      <c r="AU47" s="62"/>
      <c r="AV47" s="54" t="str">
        <f>IF(Table_Styles[[#This Row],[PL]]&lt;&gt;"",Table_Styles[[#This Row],[PL]],IF(Table_Styles[[#This Row],[PL Default]]&lt;&gt;"",Table_Styles[[#This Row],[PL Default]],""))</f>
        <v/>
      </c>
      <c r="AW47" s="62"/>
      <c r="AX47" s="62"/>
      <c r="AY47" s="54" t="str">
        <f>IF(Table_Styles[[#This Row],[BT]]&lt;&gt;"",Table_Styles[[#This Row],[BT]],IF(Table_Styles[[#This Row],[BT Default]]&lt;&gt;"",Table_Styles[[#This Row],[BT Default]],""))</f>
        <v/>
      </c>
      <c r="AZ47" s="62"/>
      <c r="BA47" s="62"/>
      <c r="BB47" s="54" t="str">
        <f>IF(Table_Styles[[#This Row],[BR]]&lt;&gt;"",Table_Styles[[#This Row],[BR]],IF(Table_Styles[[#This Row],[BR Default]]&lt;&gt;"",Table_Styles[[#This Row],[BR Default]],""))</f>
        <v/>
      </c>
      <c r="BC47" s="62"/>
      <c r="BD47" s="62"/>
      <c r="BE47" s="54" t="str">
        <f>IF(Table_Styles[[#This Row],[BB]]&lt;&gt;"",Table_Styles[[#This Row],[BB]],IF(Table_Styles[[#This Row],[BB Default]]&lt;&gt;"",Table_Styles[[#This Row],[BB Default]],""))</f>
        <v/>
      </c>
      <c r="BF47" s="62"/>
      <c r="BG47" s="62"/>
      <c r="BH47" s="54" t="str">
        <f>IF(Table_Styles[[#This Row],[BL]]&lt;&gt;"",Table_Styles[[#This Row],[BL]],IF(Table_Styles[[#This Row],[BL Default]]&lt;&gt;"",Table_Styles[[#This Row],[BL Default]],""))</f>
        <v/>
      </c>
      <c r="BI47" s="62"/>
      <c r="BJ47" s="62"/>
      <c r="BK47" s="54" t="str">
        <f>IF(Table_Styles[[#This Row],[Width]]&lt;&gt;"",Table_Styles[[#This Row],[Width]],IF(Table_Styles[[#This Row],[Width Default]]&lt;&gt;"",Table_Styles[[#This Row],[Width Default]],""))</f>
        <v/>
      </c>
      <c r="BL47" s="62"/>
      <c r="BM47" s="62"/>
      <c r="BN47" s="54" t="str">
        <f>IF(Table_Styles[[#This Row],[Height]]&lt;&gt;"",Table_Styles[[#This Row],[Height]],IF(Table_Styles[[#This Row],[Height Default]]&lt;&gt;"",Table_Styles[[#This Row],[Height Default]],""))</f>
        <v/>
      </c>
      <c r="BO47" s="54"/>
      <c r="BP47" s="54"/>
      <c r="BQ47" s="54" t="str">
        <f>IF(Table_Styles[[#This Row],[Top]]&lt;&gt;"",Table_Styles[[#This Row],[Top]],IF(Table_Styles[[#This Row],[Top Default]]&lt;&gt;"",Table_Styles[[#This Row],[Top Default]],""))</f>
        <v/>
      </c>
      <c r="BR47" s="54"/>
      <c r="BS47" s="54"/>
      <c r="BT47" s="54" t="str">
        <f>IF(Table_Styles[[#This Row],[Right]]&lt;&gt;"",Table_Styles[[#This Row],[Right]],IF(Table_Styles[[#This Row],[Right Default]]&lt;&gt;"",Table_Styles[[#This Row],[Right Default]],""))</f>
        <v/>
      </c>
      <c r="BU47" s="54"/>
      <c r="BV47" s="54"/>
      <c r="BW47" s="54" t="str">
        <f>IF(Table_Styles[[#This Row],[Bottom]]&lt;&gt;"",Table_Styles[[#This Row],[Bottom]],IF(Table_Styles[[#This Row],[Bottom Default]]&lt;&gt;"",Table_Styles[[#This Row],[Bottom Default]],""))</f>
        <v/>
      </c>
      <c r="BX47" s="54"/>
      <c r="BY47" s="54"/>
      <c r="BZ47" s="54" t="str">
        <f>IF(Table_Styles[[#This Row],[Left]]&lt;&gt;"",Table_Styles[[#This Row],[Left]],IF(Table_Styles[[#This Row],[Left Default]]&lt;&gt;"",Table_Styles[[#This Row],[Left Default]],""))</f>
        <v/>
      </c>
      <c r="CA47" s="62"/>
      <c r="CB47" s="54" t="str">
        <f>IF(AND(Table_Styles[[#This Row],[Selector]]&lt;&gt;"",Table_Styles[[#This Row],[Font Family Used]]&lt;&gt;"",Table_Styles[[#This Row],[Font Weight Used]]&lt;&gt;""),Table_Styles[[#This Row],[Font Family Used]]&amp;" "&amp;Table_Styles[[#This Row],[Font Weight Used]],"")</f>
        <v/>
      </c>
      <c r="CC47" s="54" t="str">
        <f ca="1">IF(AND(Table_Styles[[#This Row],[Selector]],COUNTIF(OFFSET(CC:CC,0,0,ROW()-1,1),"="&amp;Table_Styles[[#This Row],[Font]])=0),Table_Styles[[#This Row],[Font]],"")</f>
        <v/>
      </c>
      <c r="CD47" s="54" t="str">
        <f ca="1">IF(Table_Styles[[#This Row],[Unique Font]]&lt;&gt;"",
"{""fontFamily"":"""&amp;Table_Styles[[#This Row],[Font Family Used]]&amp;""",""fontWeight"":"&amp;Table_Styles[[#This Row],[Font Weight Used]]&amp;"}","")</f>
        <v/>
      </c>
      <c r="CE47"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54" t="str">
        <f>IF(AND(Table_Styles[[#This Row],[Selector]]&lt;&gt;"", Table_Styles[[#This Row],[Config Properties]]&lt;&gt;""),
Table_Styles[[#This Row],[Selector]]&amp;" { "&amp;Table_Styles[[#This Row],[Config Properties]]&amp;" }","")</f>
        <v/>
      </c>
      <c r="CG47" s="54" t="str">
        <f xml:space="preserve">
SUBSTITUTE(SUBSTITUTE(SUBSTITUTE(SUBSTITUTE(SUBSTITUTE(SUBSTITUTE(SUBSTITUTE(SUBSTITUTE(Table_Styles[[#This Row],[Config]],
" {","{"),
"{ ","{"),
" }","}"),
"} ","}"),
" ,",","),
", ",","),
" :",":"),
": ",":")</f>
        <v/>
      </c>
    </row>
    <row r="48" spans="2:85" ht="21" customHeight="1">
      <c r="B48" s="17" t="s">
        <v>695</v>
      </c>
      <c r="C48" s="37" t="s">
        <v>696</v>
      </c>
      <c r="D48" s="34"/>
      <c r="E48" s="34"/>
      <c r="F48" s="15" t="str">
        <f>IF(Table_Styles[[#This Row],[Font Family]]&lt;&gt;"",Table_Styles[[#This Row],[Font Family]],IF(Table_Styles[[#This Row],[Font Family Default]]&lt;&gt;"",Table_Styles[[#This Row],[Font Family Default]],""))</f>
        <v/>
      </c>
      <c r="G48" s="34"/>
      <c r="H48" s="36"/>
      <c r="I48" s="15" t="str">
        <f>IF(Table_Styles[[#This Row],[Font Size]]&lt;&gt;"",Table_Styles[[#This Row],[Font Size]],IF(Table_Styles[[#This Row],[Font Size Default]]&lt;&gt;"",Table_Styles[[#This Row],[Font Size Default]],""))</f>
        <v/>
      </c>
      <c r="J48" s="34"/>
      <c r="K48" s="34"/>
      <c r="L48" s="15" t="str">
        <f>IF(Table_Styles[[#This Row],[Font Weight]]&lt;&gt;"",Table_Styles[[#This Row],[Font Weight]],IF(Table_Styles[[#This Row],[Font Weight Default]]&lt;&gt;"",Table_Styles[[#This Row],[Font Weight Default]],""))</f>
        <v/>
      </c>
      <c r="M48" s="34"/>
      <c r="N48" s="34"/>
      <c r="O48" s="15" t="str">
        <f>IF(Table_Styles[[#This Row],[Colour]]&lt;&gt;"",Table_Styles[[#This Row],[Colour]],IF(Table_Styles[[#This Row],[Colour Default]]&lt;&gt;"",Table_Styles[[#This Row],[Colour Default]],""))</f>
        <v/>
      </c>
      <c r="P48" s="34"/>
      <c r="Q48" s="34"/>
      <c r="R48" s="15" t="str">
        <f>IF(Table_Styles[[#This Row],[Background]]&lt;&gt;"",Table_Styles[[#This Row],[Background]],IF(Table_Styles[[#This Row],[Background Default]]&lt;&gt;"",Table_Styles[[#This Row],[Background Default]],""))</f>
        <v/>
      </c>
      <c r="S48" s="34"/>
      <c r="T48" s="34"/>
      <c r="U48" s="15" t="str">
        <f>IF(Table_Styles[[#This Row],[Border]]&lt;&gt;"",Table_Styles[[#This Row],[Border]],IF(Table_Styles[[#This Row],[Border Default]]&lt;&gt;"",Table_Styles[[#This Row],[Border Default]],""))</f>
        <v/>
      </c>
      <c r="V48" s="34"/>
      <c r="W48" s="34"/>
      <c r="X48" s="15" t="str">
        <f>IF(Table_Styles[[#This Row],[Border Radius]]&lt;&gt;"",Table_Styles[[#This Row],[Border Radius]],IF(Table_Styles[[#This Row],[Border Radius Default]]&lt;&gt;"",Table_Styles[[#This Row],[Border Radius Default]],""))</f>
        <v/>
      </c>
      <c r="Y48" s="34"/>
      <c r="Z48" s="36" t="s">
        <v>600</v>
      </c>
      <c r="AA48" s="15" t="str">
        <f>IF(Table_Styles[[#This Row],[MT]]&lt;&gt;"",Table_Styles[[#This Row],[MT]],IF(Table_Styles[[#This Row],[MT Default]]&lt;&gt;"",Table_Styles[[#This Row],[MT Default]],""))</f>
        <v>30px</v>
      </c>
      <c r="AB48" s="34"/>
      <c r="AC48" s="34"/>
      <c r="AD48" s="15" t="str">
        <f>IF(Table_Styles[[#This Row],[MR]]&lt;&gt;"",Table_Styles[[#This Row],[MR]],IF(Table_Styles[[#This Row],[MR Default]]&lt;&gt;"",Table_Styles[[#This Row],[MR Default]],""))</f>
        <v/>
      </c>
      <c r="AE48" s="34"/>
      <c r="AF48" s="34"/>
      <c r="AG48" s="15" t="str">
        <f>IF(Table_Styles[[#This Row],[MB]]&lt;&gt;"",Table_Styles[[#This Row],[MB]],IF(Table_Styles[[#This Row],[MB Default]]&lt;&gt;"",Table_Styles[[#This Row],[MB Default]],""))</f>
        <v/>
      </c>
      <c r="AH48" s="34"/>
      <c r="AI48" s="34"/>
      <c r="AJ48" s="15" t="str">
        <f>IF(Table_Styles[[#This Row],[ML]]&lt;&gt;"",Table_Styles[[#This Row],[ML]],IF(Table_Styles[[#This Row],[ML Default]]&lt;&gt;"",Table_Styles[[#This Row],[ML Default]],""))</f>
        <v/>
      </c>
      <c r="AK48" s="34"/>
      <c r="AL48" s="34"/>
      <c r="AM48" s="15" t="str">
        <f>IF(Table_Styles[[#This Row],[PT]]&lt;&gt;"",Table_Styles[[#This Row],[PT]],IF(Table_Styles[[#This Row],[PT Default]]&lt;&gt;"",Table_Styles[[#This Row],[PT Default]],""))</f>
        <v/>
      </c>
      <c r="AN48" s="34"/>
      <c r="AO48" s="34"/>
      <c r="AP48" s="15" t="str">
        <f>IF(Table_Styles[[#This Row],[PR]]&lt;&gt;"",Table_Styles[[#This Row],[PR]],IF(Table_Styles[[#This Row],[PR Default]]&lt;&gt;"",Table_Styles[[#This Row],[PR Default]],""))</f>
        <v/>
      </c>
      <c r="AQ48" s="34"/>
      <c r="AR48" s="34"/>
      <c r="AS48" s="15" t="str">
        <f>IF(Table_Styles[[#This Row],[PB]]&lt;&gt;"",Table_Styles[[#This Row],[PB]],IF(Table_Styles[[#This Row],[PB Default]]&lt;&gt;"",Table_Styles[[#This Row],[PB Default]],""))</f>
        <v/>
      </c>
      <c r="AT48" s="34"/>
      <c r="AU48" s="34"/>
      <c r="AV48" s="15" t="str">
        <f>IF(Table_Styles[[#This Row],[PL]]&lt;&gt;"",Table_Styles[[#This Row],[PL]],IF(Table_Styles[[#This Row],[PL Default]]&lt;&gt;"",Table_Styles[[#This Row],[PL Default]],""))</f>
        <v/>
      </c>
      <c r="AW48" s="34"/>
      <c r="AX48" s="34"/>
      <c r="AY48" s="15" t="str">
        <f>IF(Table_Styles[[#This Row],[BT]]&lt;&gt;"",Table_Styles[[#This Row],[BT]],IF(Table_Styles[[#This Row],[BT Default]]&lt;&gt;"",Table_Styles[[#This Row],[BT Default]],""))</f>
        <v/>
      </c>
      <c r="AZ48" s="34"/>
      <c r="BA48" s="34"/>
      <c r="BB48" s="15" t="str">
        <f>IF(Table_Styles[[#This Row],[BR]]&lt;&gt;"",Table_Styles[[#This Row],[BR]],IF(Table_Styles[[#This Row],[BR Default]]&lt;&gt;"",Table_Styles[[#This Row],[BR Default]],""))</f>
        <v/>
      </c>
      <c r="BC48" s="34"/>
      <c r="BD48" s="34"/>
      <c r="BE48" s="15" t="str">
        <f>IF(Table_Styles[[#This Row],[BB]]&lt;&gt;"",Table_Styles[[#This Row],[BB]],IF(Table_Styles[[#This Row],[BB Default]]&lt;&gt;"",Table_Styles[[#This Row],[BB Default]],""))</f>
        <v/>
      </c>
      <c r="BF48" s="34"/>
      <c r="BG48" s="34"/>
      <c r="BH48" s="15" t="str">
        <f>IF(Table_Styles[[#This Row],[BL]]&lt;&gt;"",Table_Styles[[#This Row],[BL]],IF(Table_Styles[[#This Row],[BL Default]]&lt;&gt;"",Table_Styles[[#This Row],[BL Default]],""))</f>
        <v/>
      </c>
      <c r="BI48" s="34"/>
      <c r="BJ48" s="34"/>
      <c r="BK48" s="15" t="str">
        <f>IF(Table_Styles[[#This Row],[Width]]&lt;&gt;"",Table_Styles[[#This Row],[Width]],IF(Table_Styles[[#This Row],[Width Default]]&lt;&gt;"",Table_Styles[[#This Row],[Width Default]],""))</f>
        <v/>
      </c>
      <c r="BL48" s="34"/>
      <c r="BM48" s="34"/>
      <c r="BN48" s="15" t="str">
        <f>IF(Table_Styles[[#This Row],[Height]]&lt;&gt;"",Table_Styles[[#This Row],[Height]],IF(Table_Styles[[#This Row],[Height Default]]&lt;&gt;"",Table_Styles[[#This Row],[Height Default]],""))</f>
        <v/>
      </c>
      <c r="BO48" s="15"/>
      <c r="BP48" s="15"/>
      <c r="BQ48" s="15" t="str">
        <f>IF(Table_Styles[[#This Row],[Top]]&lt;&gt;"",Table_Styles[[#This Row],[Top]],IF(Table_Styles[[#This Row],[Top Default]]&lt;&gt;"",Table_Styles[[#This Row],[Top Default]],""))</f>
        <v/>
      </c>
      <c r="BR48" s="15"/>
      <c r="BS48" s="15"/>
      <c r="BT48" s="15" t="str">
        <f>IF(Table_Styles[[#This Row],[Right]]&lt;&gt;"",Table_Styles[[#This Row],[Right]],IF(Table_Styles[[#This Row],[Right Default]]&lt;&gt;"",Table_Styles[[#This Row],[Right Default]],""))</f>
        <v/>
      </c>
      <c r="BU48" s="15"/>
      <c r="BV48" s="15"/>
      <c r="BW48" s="15" t="str">
        <f>IF(Table_Styles[[#This Row],[Bottom]]&lt;&gt;"",Table_Styles[[#This Row],[Bottom]],IF(Table_Styles[[#This Row],[Bottom Default]]&lt;&gt;"",Table_Styles[[#This Row],[Bottom Default]],""))</f>
        <v/>
      </c>
      <c r="BX48" s="15"/>
      <c r="BY48" s="15"/>
      <c r="BZ48" s="15" t="str">
        <f>IF(Table_Styles[[#This Row],[Left]]&lt;&gt;"",Table_Styles[[#This Row],[Left]],IF(Table_Styles[[#This Row],[Left Default]]&lt;&gt;"",Table_Styles[[#This Row],[Left Default]],""))</f>
        <v/>
      </c>
      <c r="CA48" s="34"/>
      <c r="CB48" s="17" t="str">
        <f>IF(AND(Table_Styles[[#This Row],[Selector]]&lt;&gt;"",Table_Styles[[#This Row],[Font Family Used]]&lt;&gt;"",Table_Styles[[#This Row],[Font Weight Used]]&lt;&gt;""),Table_Styles[[#This Row],[Font Family Used]]&amp;" "&amp;Table_Styles[[#This Row],[Font Weight Used]],"")</f>
        <v/>
      </c>
      <c r="CC48" s="17" t="str">
        <f ca="1">IF(AND(Table_Styles[[#This Row],[Selector]],COUNTIF(OFFSET(CC:CC,0,0,ROW()-1,1),"="&amp;Table_Styles[[#This Row],[Font]])=0),Table_Styles[[#This Row],[Font]],"")</f>
        <v/>
      </c>
      <c r="CD48" s="17" t="str">
        <f ca="1">IF(Table_Styles[[#This Row],[Unique Font]]&lt;&gt;"",
"{""fontFamily"":"""&amp;Table_Styles[[#This Row],[Font Family Used]]&amp;""",""fontWeight"":"&amp;Table_Styles[[#This Row],[Font Weight Used]]&amp;"}","")</f>
        <v/>
      </c>
      <c r="CE4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17" t="str">
        <f>IF(AND(Table_Styles[[#This Row],[Selector]]&lt;&gt;"", Table_Styles[[#This Row],[Config Properties]]&lt;&gt;""),
Table_Styles[[#This Row],[Selector]]&amp;" { "&amp;Table_Styles[[#This Row],[Config Properties]]&amp;" }","")</f>
        <v>formly-field .repeating-question-set { margin-top: 30px }</v>
      </c>
      <c r="CG48" s="17" t="str">
        <f xml:space="preserve">
SUBSTITUTE(SUBSTITUTE(SUBSTITUTE(SUBSTITUTE(SUBSTITUTE(SUBSTITUTE(SUBSTITUTE(SUBSTITUTE(Table_Styles[[#This Row],[Config]],
" {","{"),
"{ ","{"),
" }","}"),
"} ","}"),
" ,",","),
", ",","),
" :",":"),
": ",":")</f>
        <v>formly-field .repeating-question-set{margin-top:30px}</v>
      </c>
    </row>
    <row r="49" spans="2:85" ht="21" customHeight="1">
      <c r="B49" s="37" t="s">
        <v>697</v>
      </c>
      <c r="C49" s="37" t="s">
        <v>698</v>
      </c>
      <c r="D49" s="34"/>
      <c r="E49" s="34" t="str">
        <f>Settings_Styling_Font_Body_Text</f>
        <v>Nunito</v>
      </c>
      <c r="F49" s="15" t="str">
        <f>IF(Table_Styles[[#This Row],[Font Family]]&lt;&gt;"",Table_Styles[[#This Row],[Font Family]],IF(Table_Styles[[#This Row],[Font Family Default]]&lt;&gt;"",Table_Styles[[#This Row],[Font Family Default]],""))</f>
        <v>Nunito</v>
      </c>
      <c r="G49" s="34"/>
      <c r="H49" s="86" t="s">
        <v>635</v>
      </c>
      <c r="I49" s="15" t="str">
        <f>IF(Table_Styles[[#This Row],[Font Size]]&lt;&gt;"",Table_Styles[[#This Row],[Font Size]],IF(Table_Styles[[#This Row],[Font Size Default]]&lt;&gt;"",Table_Styles[[#This Row],[Font Size Default]],""))</f>
        <v>14px</v>
      </c>
      <c r="J49" s="34"/>
      <c r="K49" s="34">
        <f>Settings_Styling_Font_Weight_Body_Text</f>
        <v>300</v>
      </c>
      <c r="L49" s="15">
        <f>IF(Table_Styles[[#This Row],[Font Weight]]&lt;&gt;"",Table_Styles[[#This Row],[Font Weight]],IF(Table_Styles[[#This Row],[Font Weight Default]]&lt;&gt;"",Table_Styles[[#This Row],[Font Weight Default]],""))</f>
        <v>300</v>
      </c>
      <c r="M49" s="34"/>
      <c r="N49" s="34"/>
      <c r="O49" s="15" t="str">
        <f>IF(Table_Styles[[#This Row],[Colour]]&lt;&gt;"",Table_Styles[[#This Row],[Colour]],IF(Table_Styles[[#This Row],[Colour Default]]&lt;&gt;"",Table_Styles[[#This Row],[Colour Default]],""))</f>
        <v/>
      </c>
      <c r="P49" s="34"/>
      <c r="Q49" s="34"/>
      <c r="R49" s="15" t="str">
        <f>IF(Table_Styles[[#This Row],[Background]]&lt;&gt;"",Table_Styles[[#This Row],[Background]],IF(Table_Styles[[#This Row],[Background Default]]&lt;&gt;"",Table_Styles[[#This Row],[Background Default]],""))</f>
        <v/>
      </c>
      <c r="S49" s="34"/>
      <c r="T49" s="34"/>
      <c r="U49" s="15" t="str">
        <f>IF(Table_Styles[[#This Row],[Border]]&lt;&gt;"",Table_Styles[[#This Row],[Border]],IF(Table_Styles[[#This Row],[Border Default]]&lt;&gt;"",Table_Styles[[#This Row],[Border Default]],""))</f>
        <v/>
      </c>
      <c r="V49" s="34"/>
      <c r="W49" s="34" t="str">
        <f>Settings_Styling_Other_Default_Border_Radius</f>
        <v>3px</v>
      </c>
      <c r="X49" s="15" t="str">
        <f>IF(Table_Styles[[#This Row],[Border Radius]]&lt;&gt;"",Table_Styles[[#This Row],[Border Radius]],IF(Table_Styles[[#This Row],[Border Radius Default]]&lt;&gt;"",Table_Styles[[#This Row],[Border Radius Default]],""))</f>
        <v>3px</v>
      </c>
      <c r="Y49" s="34"/>
      <c r="Z49" s="36"/>
      <c r="AA49" s="15" t="str">
        <f>IF(Table_Styles[[#This Row],[MT]]&lt;&gt;"",Table_Styles[[#This Row],[MT]],IF(Table_Styles[[#This Row],[MT Default]]&lt;&gt;"",Table_Styles[[#This Row],[MT Default]],""))</f>
        <v/>
      </c>
      <c r="AB49" s="34"/>
      <c r="AC49" s="34"/>
      <c r="AD49" s="15" t="str">
        <f>IF(Table_Styles[[#This Row],[MR]]&lt;&gt;"",Table_Styles[[#This Row],[MR]],IF(Table_Styles[[#This Row],[MR Default]]&lt;&gt;"",Table_Styles[[#This Row],[MR Default]],""))</f>
        <v/>
      </c>
      <c r="AE49" s="34"/>
      <c r="AF49" s="34"/>
      <c r="AG49" s="15" t="str">
        <f>IF(Table_Styles[[#This Row],[MB]]&lt;&gt;"",Table_Styles[[#This Row],[MB]],IF(Table_Styles[[#This Row],[MB Default]]&lt;&gt;"",Table_Styles[[#This Row],[MB Default]],""))</f>
        <v/>
      </c>
      <c r="AH49" s="34"/>
      <c r="AI49" s="34"/>
      <c r="AJ49" s="15" t="str">
        <f>IF(Table_Styles[[#This Row],[ML]]&lt;&gt;"",Table_Styles[[#This Row],[ML]],IF(Table_Styles[[#This Row],[ML Default]]&lt;&gt;"",Table_Styles[[#This Row],[ML Default]],""))</f>
        <v/>
      </c>
      <c r="AK49" s="34"/>
      <c r="AL49" s="34" t="s">
        <v>599</v>
      </c>
      <c r="AM49" s="15" t="str">
        <f>IF(Table_Styles[[#This Row],[PT]]&lt;&gt;"",Table_Styles[[#This Row],[PT]],IF(Table_Styles[[#This Row],[PT Default]]&lt;&gt;"",Table_Styles[[#This Row],[PT Default]],""))</f>
        <v>15px</v>
      </c>
      <c r="AN49" s="34"/>
      <c r="AO49" s="86" t="s">
        <v>616</v>
      </c>
      <c r="AP49" s="15" t="str">
        <f>IF(Table_Styles[[#This Row],[PR]]&lt;&gt;"",Table_Styles[[#This Row],[PR]],IF(Table_Styles[[#This Row],[PR Default]]&lt;&gt;"",Table_Styles[[#This Row],[PR Default]],""))</f>
        <v>20px</v>
      </c>
      <c r="AQ49" s="34"/>
      <c r="AR49" s="34" t="s">
        <v>599</v>
      </c>
      <c r="AS49" s="15" t="str">
        <f>IF(Table_Styles[[#This Row],[PB]]&lt;&gt;"",Table_Styles[[#This Row],[PB]],IF(Table_Styles[[#This Row],[PB Default]]&lt;&gt;"",Table_Styles[[#This Row],[PB Default]],""))</f>
        <v>15px</v>
      </c>
      <c r="AT49" s="34"/>
      <c r="AU49" s="86" t="s">
        <v>616</v>
      </c>
      <c r="AV49" s="15" t="str">
        <f>IF(Table_Styles[[#This Row],[PL]]&lt;&gt;"",Table_Styles[[#This Row],[PL]],IF(Table_Styles[[#This Row],[PL Default]]&lt;&gt;"",Table_Styles[[#This Row],[PL Default]],""))</f>
        <v>20px</v>
      </c>
      <c r="AW49" s="34"/>
      <c r="AX49" s="34"/>
      <c r="AY49" s="15" t="str">
        <f>IF(Table_Styles[[#This Row],[BT]]&lt;&gt;"",Table_Styles[[#This Row],[BT]],IF(Table_Styles[[#This Row],[BT Default]]&lt;&gt;"",Table_Styles[[#This Row],[BT Default]],""))</f>
        <v/>
      </c>
      <c r="AZ49" s="34"/>
      <c r="BA49" s="34"/>
      <c r="BB49" s="15" t="str">
        <f>IF(Table_Styles[[#This Row],[BR]]&lt;&gt;"",Table_Styles[[#This Row],[BR]],IF(Table_Styles[[#This Row],[BR Default]]&lt;&gt;"",Table_Styles[[#This Row],[BR Default]],""))</f>
        <v/>
      </c>
      <c r="BC49" s="34"/>
      <c r="BD49" s="34"/>
      <c r="BE49" s="15" t="str">
        <f>IF(Table_Styles[[#This Row],[BB]]&lt;&gt;"",Table_Styles[[#This Row],[BB]],IF(Table_Styles[[#This Row],[BB Default]]&lt;&gt;"",Table_Styles[[#This Row],[BB Default]],""))</f>
        <v/>
      </c>
      <c r="BF49" s="34"/>
      <c r="BG49" s="34"/>
      <c r="BH49" s="15" t="str">
        <f>IF(Table_Styles[[#This Row],[BL]]&lt;&gt;"",Table_Styles[[#This Row],[BL]],IF(Table_Styles[[#This Row],[BL Default]]&lt;&gt;"",Table_Styles[[#This Row],[BL Default]],""))</f>
        <v/>
      </c>
      <c r="BI49" s="34"/>
      <c r="BJ49" s="34"/>
      <c r="BK49" s="15" t="str">
        <f>IF(Table_Styles[[#This Row],[Width]]&lt;&gt;"",Table_Styles[[#This Row],[Width]],IF(Table_Styles[[#This Row],[Width Default]]&lt;&gt;"",Table_Styles[[#This Row],[Width Default]],""))</f>
        <v/>
      </c>
      <c r="BL49" s="34"/>
      <c r="BM49" s="34"/>
      <c r="BN49" s="15" t="str">
        <f>IF(Table_Styles[[#This Row],[Height]]&lt;&gt;"",Table_Styles[[#This Row],[Height]],IF(Table_Styles[[#This Row],[Height Default]]&lt;&gt;"",Table_Styles[[#This Row],[Height Default]],""))</f>
        <v/>
      </c>
      <c r="BO49" s="15"/>
      <c r="BP49" s="15"/>
      <c r="BQ49" s="15" t="str">
        <f>IF(Table_Styles[[#This Row],[Top]]&lt;&gt;"",Table_Styles[[#This Row],[Top]],IF(Table_Styles[[#This Row],[Top Default]]&lt;&gt;"",Table_Styles[[#This Row],[Top Default]],""))</f>
        <v/>
      </c>
      <c r="BR49" s="15"/>
      <c r="BS49" s="15"/>
      <c r="BT49" s="15" t="str">
        <f>IF(Table_Styles[[#This Row],[Right]]&lt;&gt;"",Table_Styles[[#This Row],[Right]],IF(Table_Styles[[#This Row],[Right Default]]&lt;&gt;"",Table_Styles[[#This Row],[Right Default]],""))</f>
        <v/>
      </c>
      <c r="BU49" s="15"/>
      <c r="BV49" s="15"/>
      <c r="BW49" s="15" t="str">
        <f>IF(Table_Styles[[#This Row],[Bottom]]&lt;&gt;"",Table_Styles[[#This Row],[Bottom]],IF(Table_Styles[[#This Row],[Bottom Default]]&lt;&gt;"",Table_Styles[[#This Row],[Bottom Default]],""))</f>
        <v/>
      </c>
      <c r="BX49" s="15"/>
      <c r="BY49" s="15"/>
      <c r="BZ49" s="15" t="str">
        <f>IF(Table_Styles[[#This Row],[Left]]&lt;&gt;"",Table_Styles[[#This Row],[Left]],IF(Table_Styles[[#This Row],[Left Default]]&lt;&gt;"",Table_Styles[[#This Row],[Left Default]],""))</f>
        <v/>
      </c>
      <c r="CA49" s="34"/>
      <c r="CB49" s="17" t="str">
        <f>IF(AND(Table_Styles[[#This Row],[Selector]]&lt;&gt;"",Table_Styles[[#This Row],[Font Family Used]]&lt;&gt;"",Table_Styles[[#This Row],[Font Weight Used]]&lt;&gt;""),Table_Styles[[#This Row],[Font Family Used]]&amp;" "&amp;Table_Styles[[#This Row],[Font Weight Used]],"")</f>
        <v>Nunito 300</v>
      </c>
      <c r="CC49" s="17" t="str">
        <f ca="1">IF(AND(Table_Styles[[#This Row],[Selector]],COUNTIF(OFFSET(CC:CC,0,0,ROW()-1,1),"="&amp;Table_Styles[[#This Row],[Font]])=0),Table_Styles[[#This Row],[Font]],"")</f>
        <v/>
      </c>
      <c r="CD49" s="17" t="str">
        <f ca="1">IF(Table_Styles[[#This Row],[Unique Font]]&lt;&gt;"",
"{""fontFamily"":"""&amp;Table_Styles[[#This Row],[Font Family Used]]&amp;""",""fontWeight"":"&amp;Table_Styles[[#This Row],[Font Weight Used]]&amp;"}","")</f>
        <v/>
      </c>
      <c r="CE4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15px;padding-right: 20px;padding-bottom: 15px;padding-left: 20px</v>
      </c>
      <c r="CF49" s="17" t="str">
        <f>IF(AND(Table_Styles[[#This Row],[Selector]]&lt;&gt;"", Table_Styles[[#This Row],[Config Properties]]&lt;&gt;""),
Table_Styles[[#This Row],[Selector]]&amp;" { "&amp;Table_Styles[[#This Row],[Config Properties]]&amp;" }","")</f>
        <v>formly-field .repeating .btn.btn-repeating { font-family: 'Nunito';font-size: 14px;font-weight: 300;border-radius: 3px;padding-top: 15px;padding-right: 20px;padding-bottom: 15px;padding-left: 20px }</v>
      </c>
      <c r="CG49" s="17" t="str">
        <f xml:space="preserve">
SUBSTITUTE(SUBSTITUTE(SUBSTITUTE(SUBSTITUTE(SUBSTITUTE(SUBSTITUTE(SUBSTITUTE(SUBSTITUTE(Table_Styles[[#This Row],[Config]],
" {","{"),
"{ ","{"),
" }","}"),
"} ","}"),
" ,",","),
", ",","),
" :",":"),
": ",":")</f>
        <v>formly-field .repeating .btn.btn-repeating{font-family:'Nunito';font-size:14px;font-weight:300;border-radius:3px;padding-top:15px;padding-right:20px;padding-bottom:15px;padding-left:20px}</v>
      </c>
    </row>
    <row r="50" spans="2:85" ht="21" customHeight="1">
      <c r="B50" s="17" t="s">
        <v>699</v>
      </c>
      <c r="C50" s="37" t="s">
        <v>700</v>
      </c>
      <c r="D50" s="34"/>
      <c r="E50" s="34"/>
      <c r="F50" s="15"/>
      <c r="G50" s="34"/>
      <c r="H50" s="34"/>
      <c r="I50" s="15" t="str">
        <f>IF(Table_Styles[[#This Row],[Font Size]]&lt;&gt;"",Table_Styles[[#This Row],[Font Size]],IF(Table_Styles[[#This Row],[Font Size Default]]&lt;&gt;"",Table_Styles[[#This Row],[Font Size Default]],""))</f>
        <v/>
      </c>
      <c r="J50" s="34"/>
      <c r="K50" s="34"/>
      <c r="L50" s="15" t="str">
        <f>IF(Table_Styles[[#This Row],[Font Weight]]&lt;&gt;"",Table_Styles[[#This Row],[Font Weight]],IF(Table_Styles[[#This Row],[Font Weight Default]]&lt;&gt;"",Table_Styles[[#This Row],[Font Weight Default]],""))</f>
        <v/>
      </c>
      <c r="M50" s="34"/>
      <c r="N50" s="36" t="s">
        <v>487</v>
      </c>
      <c r="O50" s="15" t="str">
        <f>IF(Table_Styles[[#This Row],[Colour]]&lt;&gt;"",Table_Styles[[#This Row],[Colour]],IF(Table_Styles[[#This Row],[Colour Default]]&lt;&gt;"",Table_Styles[[#This Row],[Colour Default]],""))</f>
        <v>#FFFFFF</v>
      </c>
      <c r="P50" s="34"/>
      <c r="Q50" s="86" t="str">
        <f>Colour_Accent_1</f>
        <v>#777777</v>
      </c>
      <c r="R50" s="15" t="str">
        <f>IF(Table_Styles[[#This Row],[Background]]&lt;&gt;"",Table_Styles[[#This Row],[Background]],IF(Table_Styles[[#This Row],[Background Default]]&lt;&gt;"",Table_Styles[[#This Row],[Background Default]],""))</f>
        <v>#777777</v>
      </c>
      <c r="S50" s="34"/>
      <c r="T50" s="36" t="s">
        <v>643</v>
      </c>
      <c r="U50" s="15" t="str">
        <f>IF(Table_Styles[[#This Row],[Border]]&lt;&gt;"",Table_Styles[[#This Row],[Border]],IF(Table_Styles[[#This Row],[Border Default]]&lt;&gt;"",Table_Styles[[#This Row],[Border Default]],""))</f>
        <v>none</v>
      </c>
      <c r="V50" s="34"/>
      <c r="W50" s="34"/>
      <c r="X50" s="15" t="str">
        <f>IF(Table_Styles[[#This Row],[Border Radius]]&lt;&gt;"",Table_Styles[[#This Row],[Border Radius]],IF(Table_Styles[[#This Row],[Border Radius Default]]&lt;&gt;"",Table_Styles[[#This Row],[Border Radius Default]],""))</f>
        <v/>
      </c>
      <c r="Y50" s="34"/>
      <c r="Z50" s="36" t="s">
        <v>616</v>
      </c>
      <c r="AA50" s="15" t="str">
        <f>IF(Table_Styles[[#This Row],[MT]]&lt;&gt;"",Table_Styles[[#This Row],[MT]],IF(Table_Styles[[#This Row],[MT Default]]&lt;&gt;"",Table_Styles[[#This Row],[MT Default]],""))</f>
        <v>20px</v>
      </c>
      <c r="AB50" s="34"/>
      <c r="AC50" s="34"/>
      <c r="AD50" s="15" t="str">
        <f>IF(Table_Styles[[#This Row],[MR]]&lt;&gt;"",Table_Styles[[#This Row],[MR]],IF(Table_Styles[[#This Row],[MR Default]]&lt;&gt;"",Table_Styles[[#This Row],[MR Default]],""))</f>
        <v/>
      </c>
      <c r="AE50" s="34"/>
      <c r="AF50" s="34"/>
      <c r="AG50" s="15" t="str">
        <f>IF(Table_Styles[[#This Row],[MB]]&lt;&gt;"",Table_Styles[[#This Row],[MB]],IF(Table_Styles[[#This Row],[MB Default]]&lt;&gt;"",Table_Styles[[#This Row],[MB Default]],""))</f>
        <v/>
      </c>
      <c r="AH50" s="34"/>
      <c r="AI50" s="34"/>
      <c r="AJ50" s="15" t="str">
        <f>IF(Table_Styles[[#This Row],[ML]]&lt;&gt;"",Table_Styles[[#This Row],[ML]],IF(Table_Styles[[#This Row],[ML Default]]&lt;&gt;"",Table_Styles[[#This Row],[ML Default]],""))</f>
        <v/>
      </c>
      <c r="AK50" s="34"/>
      <c r="AL50" s="34"/>
      <c r="AM50" s="15" t="str">
        <f>IF(Table_Styles[[#This Row],[PT]]&lt;&gt;"",Table_Styles[[#This Row],[PT]],IF(Table_Styles[[#This Row],[PT Default]]&lt;&gt;"",Table_Styles[[#This Row],[PT Default]],""))</f>
        <v/>
      </c>
      <c r="AN50" s="34"/>
      <c r="AO50" s="34"/>
      <c r="AP50" s="15" t="str">
        <f>IF(Table_Styles[[#This Row],[PR]]&lt;&gt;"",Table_Styles[[#This Row],[PR]],IF(Table_Styles[[#This Row],[PR Default]]&lt;&gt;"",Table_Styles[[#This Row],[PR Default]],""))</f>
        <v/>
      </c>
      <c r="AQ50" s="34"/>
      <c r="AR50" s="34"/>
      <c r="AS50" s="15" t="str">
        <f>IF(Table_Styles[[#This Row],[PB]]&lt;&gt;"",Table_Styles[[#This Row],[PB]],IF(Table_Styles[[#This Row],[PB Default]]&lt;&gt;"",Table_Styles[[#This Row],[PB Default]],""))</f>
        <v/>
      </c>
      <c r="AT50" s="34"/>
      <c r="AU50" s="34"/>
      <c r="AV50" s="15" t="str">
        <f>IF(Table_Styles[[#This Row],[PL]]&lt;&gt;"",Table_Styles[[#This Row],[PL]],IF(Table_Styles[[#This Row],[PL Default]]&lt;&gt;"",Table_Styles[[#This Row],[PL Default]],""))</f>
        <v/>
      </c>
      <c r="AW50" s="34"/>
      <c r="AX50" s="34"/>
      <c r="AY50" s="15" t="str">
        <f>IF(Table_Styles[[#This Row],[BT]]&lt;&gt;"",Table_Styles[[#This Row],[BT]],IF(Table_Styles[[#This Row],[BT Default]]&lt;&gt;"",Table_Styles[[#This Row],[BT Default]],""))</f>
        <v/>
      </c>
      <c r="AZ50" s="34"/>
      <c r="BA50" s="34"/>
      <c r="BB50" s="15" t="str">
        <f>IF(Table_Styles[[#This Row],[BR]]&lt;&gt;"",Table_Styles[[#This Row],[BR]],IF(Table_Styles[[#This Row],[BR Default]]&lt;&gt;"",Table_Styles[[#This Row],[BR Default]],""))</f>
        <v/>
      </c>
      <c r="BC50" s="34"/>
      <c r="BD50" s="34"/>
      <c r="BE50" s="15" t="str">
        <f>IF(Table_Styles[[#This Row],[BB]]&lt;&gt;"",Table_Styles[[#This Row],[BB]],IF(Table_Styles[[#This Row],[BB Default]]&lt;&gt;"",Table_Styles[[#This Row],[BB Default]],""))</f>
        <v/>
      </c>
      <c r="BF50" s="34"/>
      <c r="BG50" s="34"/>
      <c r="BH50" s="15" t="str">
        <f>IF(Table_Styles[[#This Row],[BL]]&lt;&gt;"",Table_Styles[[#This Row],[BL]],IF(Table_Styles[[#This Row],[BL Default]]&lt;&gt;"",Table_Styles[[#This Row],[BL Default]],""))</f>
        <v/>
      </c>
      <c r="BI50" s="34"/>
      <c r="BJ50" s="34"/>
      <c r="BK50" s="15" t="str">
        <f>IF(Table_Styles[[#This Row],[Width]]&lt;&gt;"",Table_Styles[[#This Row],[Width]],IF(Table_Styles[[#This Row],[Width Default]]&lt;&gt;"",Table_Styles[[#This Row],[Width Default]],""))</f>
        <v/>
      </c>
      <c r="BL50" s="34"/>
      <c r="BM50" s="34"/>
      <c r="BN50" s="15" t="str">
        <f>IF(Table_Styles[[#This Row],[Height]]&lt;&gt;"",Table_Styles[[#This Row],[Height]],IF(Table_Styles[[#This Row],[Height Default]]&lt;&gt;"",Table_Styles[[#This Row],[Height Default]],""))</f>
        <v/>
      </c>
      <c r="BO50" s="15"/>
      <c r="BP50" s="15"/>
      <c r="BQ50" s="15" t="str">
        <f>IF(Table_Styles[[#This Row],[Top]]&lt;&gt;"",Table_Styles[[#This Row],[Top]],IF(Table_Styles[[#This Row],[Top Default]]&lt;&gt;"",Table_Styles[[#This Row],[Top Default]],""))</f>
        <v/>
      </c>
      <c r="BR50" s="15"/>
      <c r="BS50" s="15"/>
      <c r="BT50" s="15" t="str">
        <f>IF(Table_Styles[[#This Row],[Right]]&lt;&gt;"",Table_Styles[[#This Row],[Right]],IF(Table_Styles[[#This Row],[Right Default]]&lt;&gt;"",Table_Styles[[#This Row],[Right Default]],""))</f>
        <v/>
      </c>
      <c r="BU50" s="15"/>
      <c r="BV50" s="15"/>
      <c r="BW50" s="15" t="str">
        <f>IF(Table_Styles[[#This Row],[Bottom]]&lt;&gt;"",Table_Styles[[#This Row],[Bottom]],IF(Table_Styles[[#This Row],[Bottom Default]]&lt;&gt;"",Table_Styles[[#This Row],[Bottom Default]],""))</f>
        <v/>
      </c>
      <c r="BX50" s="15"/>
      <c r="BY50" s="15"/>
      <c r="BZ50" s="15" t="str">
        <f>IF(Table_Styles[[#This Row],[Left]]&lt;&gt;"",Table_Styles[[#This Row],[Left]],IF(Table_Styles[[#This Row],[Left Default]]&lt;&gt;"",Table_Styles[[#This Row],[Left Default]],""))</f>
        <v/>
      </c>
      <c r="CA50" s="34"/>
      <c r="CB50" s="17" t="str">
        <f>IF(AND(Table_Styles[[#This Row],[Selector]]&lt;&gt;"",Table_Styles[[#This Row],[Font Family Used]]&lt;&gt;"",Table_Styles[[#This Row],[Font Weight Used]]&lt;&gt;""),Table_Styles[[#This Row],[Font Family Used]]&amp;" "&amp;Table_Styles[[#This Row],[Font Weight Used]],"")</f>
        <v/>
      </c>
      <c r="CC50" s="17" t="str">
        <f ca="1">IF(AND(Table_Styles[[#This Row],[Selector]],COUNTIF(OFFSET(CC:CC,0,0,ROW()-1,1),"="&amp;Table_Styles[[#This Row],[Font]])=0),Table_Styles[[#This Row],[Font]],"")</f>
        <v/>
      </c>
      <c r="CD50" s="17" t="str">
        <f ca="1">IF(Table_Styles[[#This Row],[Unique Font]]&lt;&gt;"",
"{""fontFamily"":"""&amp;Table_Styles[[#This Row],[Font Family Used]]&amp;""",""fontWeight"":"&amp;Table_Styles[[#This Row],[Font Weight Used]]&amp;"}","")</f>
        <v/>
      </c>
      <c r="CE5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none;margin-top: 20px</v>
      </c>
      <c r="CF50" s="17" t="str">
        <f>IF(AND(Table_Styles[[#This Row],[Selector]]&lt;&gt;"", Table_Styles[[#This Row],[Config Properties]]&lt;&gt;""),
Table_Styles[[#This Row],[Selector]]&amp;" { "&amp;Table_Styles[[#This Row],[Config Properties]]&amp;" }","")</f>
        <v>formly-field .repeating .btn.btn-add-item { color: #FFFFFF;background: #777777;border: none;margin-top: 20px }</v>
      </c>
      <c r="CG50" s="17" t="str">
        <f xml:space="preserve">
SUBSTITUTE(SUBSTITUTE(SUBSTITUTE(SUBSTITUTE(SUBSTITUTE(SUBSTITUTE(SUBSTITUTE(SUBSTITUTE(Table_Styles[[#This Row],[Config]],
" {","{"),
"{ ","{"),
" }","}"),
"} ","}"),
" ,",","),
", ",","),
" :",":"),
": ",":")</f>
        <v>formly-field .repeating .btn.btn-add-item{color:#FFFFFF;background:#777777;border:none;margin-top:20px}</v>
      </c>
    </row>
    <row r="51" spans="2:85" ht="21" customHeight="1">
      <c r="B51" s="17" t="s">
        <v>701</v>
      </c>
      <c r="C51" s="37" t="s">
        <v>702</v>
      </c>
      <c r="D51" s="34"/>
      <c r="E51" s="34"/>
      <c r="F51" s="15" t="str">
        <f>IF(Table_Styles[[#This Row],[Font Family]]&lt;&gt;"",Table_Styles[[#This Row],[Font Family]],IF(Table_Styles[[#This Row],[Font Family Default]]&lt;&gt;"",Table_Styles[[#This Row],[Font Family Default]],""))</f>
        <v/>
      </c>
      <c r="G51" s="34"/>
      <c r="H51" s="34"/>
      <c r="I51" s="15" t="str">
        <f>IF(Table_Styles[[#This Row],[Font Size]]&lt;&gt;"",Table_Styles[[#This Row],[Font Size]],IF(Table_Styles[[#This Row],[Font Size Default]]&lt;&gt;"",Table_Styles[[#This Row],[Font Size Default]],""))</f>
        <v/>
      </c>
      <c r="J51" s="34"/>
      <c r="K51" s="34"/>
      <c r="L51" s="15" t="str">
        <f>IF(Table_Styles[[#This Row],[Font Weight]]&lt;&gt;"",Table_Styles[[#This Row],[Font Weight]],IF(Table_Styles[[#This Row],[Font Weight Default]]&lt;&gt;"",Table_Styles[[#This Row],[Font Weight Default]],""))</f>
        <v/>
      </c>
      <c r="M51" s="34"/>
      <c r="N51" s="36" t="s">
        <v>487</v>
      </c>
      <c r="O51" s="15" t="str">
        <f>IF(Table_Styles[[#This Row],[Colour]]&lt;&gt;"",Table_Styles[[#This Row],[Colour]],IF(Table_Styles[[#This Row],[Colour Default]]&lt;&gt;"",Table_Styles[[#This Row],[Colour Default]],""))</f>
        <v>#FFFFFF</v>
      </c>
      <c r="P51" s="34"/>
      <c r="Q51" s="86" t="str">
        <f>Colour_Accent_1</f>
        <v>#777777</v>
      </c>
      <c r="R51" s="15" t="str">
        <f>IF(Table_Styles[[#This Row],[Background]]&lt;&gt;"",Table_Styles[[#This Row],[Background]],IF(Table_Styles[[#This Row],[Background Default]]&lt;&gt;"",Table_Styles[[#This Row],[Background Default]],""))</f>
        <v>#777777</v>
      </c>
      <c r="S51" s="34"/>
      <c r="T51" s="36" t="s">
        <v>643</v>
      </c>
      <c r="U51" s="15" t="str">
        <f>IF(Table_Styles[[#This Row],[Border]]&lt;&gt;"",Table_Styles[[#This Row],[Border]],IF(Table_Styles[[#This Row],[Border Default]]&lt;&gt;"",Table_Styles[[#This Row],[Border Default]],""))</f>
        <v>none</v>
      </c>
      <c r="V51" s="34"/>
      <c r="W51" s="34"/>
      <c r="X51" s="15" t="str">
        <f>IF(Table_Styles[[#This Row],[Border Radius]]&lt;&gt;"",Table_Styles[[#This Row],[Border Radius]],IF(Table_Styles[[#This Row],[Border Radius Default]]&lt;&gt;"",Table_Styles[[#This Row],[Border Radius Default]],""))</f>
        <v/>
      </c>
      <c r="Y51" s="34"/>
      <c r="Z51" s="34"/>
      <c r="AA51" s="15" t="str">
        <f>IF(Table_Styles[[#This Row],[MT]]&lt;&gt;"",Table_Styles[[#This Row],[MT]],IF(Table_Styles[[#This Row],[MT Default]]&lt;&gt;"",Table_Styles[[#This Row],[MT Default]],""))</f>
        <v/>
      </c>
      <c r="AB51" s="34"/>
      <c r="AC51" s="34"/>
      <c r="AD51" s="15" t="str">
        <f>IF(Table_Styles[[#This Row],[MR]]&lt;&gt;"",Table_Styles[[#This Row],[MR]],IF(Table_Styles[[#This Row],[MR Default]]&lt;&gt;"",Table_Styles[[#This Row],[MR Default]],""))</f>
        <v/>
      </c>
      <c r="AE51" s="34"/>
      <c r="AF51" s="34"/>
      <c r="AG51" s="15" t="str">
        <f>IF(Table_Styles[[#This Row],[MB]]&lt;&gt;"",Table_Styles[[#This Row],[MB]],IF(Table_Styles[[#This Row],[MB Default]]&lt;&gt;"",Table_Styles[[#This Row],[MB Default]],""))</f>
        <v/>
      </c>
      <c r="AH51" s="34"/>
      <c r="AI51" s="34"/>
      <c r="AJ51" s="15" t="str">
        <f>IF(Table_Styles[[#This Row],[ML]]&lt;&gt;"",Table_Styles[[#This Row],[ML]],IF(Table_Styles[[#This Row],[ML Default]]&lt;&gt;"",Table_Styles[[#This Row],[ML Default]],""))</f>
        <v/>
      </c>
      <c r="AK51" s="34"/>
      <c r="AL51" s="34"/>
      <c r="AM51" s="15" t="str">
        <f>IF(Table_Styles[[#This Row],[PT]]&lt;&gt;"",Table_Styles[[#This Row],[PT]],IF(Table_Styles[[#This Row],[PT Default]]&lt;&gt;"",Table_Styles[[#This Row],[PT Default]],""))</f>
        <v/>
      </c>
      <c r="AN51" s="34"/>
      <c r="AO51" s="34"/>
      <c r="AP51" s="15" t="str">
        <f>IF(Table_Styles[[#This Row],[PR]]&lt;&gt;"",Table_Styles[[#This Row],[PR]],IF(Table_Styles[[#This Row],[PR Default]]&lt;&gt;"",Table_Styles[[#This Row],[PR Default]],""))</f>
        <v/>
      </c>
      <c r="AQ51" s="34"/>
      <c r="AR51" s="34"/>
      <c r="AS51" s="15" t="str">
        <f>IF(Table_Styles[[#This Row],[PB]]&lt;&gt;"",Table_Styles[[#This Row],[PB]],IF(Table_Styles[[#This Row],[PB Default]]&lt;&gt;"",Table_Styles[[#This Row],[PB Default]],""))</f>
        <v/>
      </c>
      <c r="AT51" s="34"/>
      <c r="AU51" s="34"/>
      <c r="AV51" s="15" t="str">
        <f>IF(Table_Styles[[#This Row],[PL]]&lt;&gt;"",Table_Styles[[#This Row],[PL]],IF(Table_Styles[[#This Row],[PL Default]]&lt;&gt;"",Table_Styles[[#This Row],[PL Default]],""))</f>
        <v/>
      </c>
      <c r="AW51" s="34"/>
      <c r="AX51" s="34"/>
      <c r="AY51" s="15" t="str">
        <f>IF(Table_Styles[[#This Row],[BT]]&lt;&gt;"",Table_Styles[[#This Row],[BT]],IF(Table_Styles[[#This Row],[BT Default]]&lt;&gt;"",Table_Styles[[#This Row],[BT Default]],""))</f>
        <v/>
      </c>
      <c r="AZ51" s="34"/>
      <c r="BA51" s="34"/>
      <c r="BB51" s="15" t="str">
        <f>IF(Table_Styles[[#This Row],[BR]]&lt;&gt;"",Table_Styles[[#This Row],[BR]],IF(Table_Styles[[#This Row],[BR Default]]&lt;&gt;"",Table_Styles[[#This Row],[BR Default]],""))</f>
        <v/>
      </c>
      <c r="BC51" s="34"/>
      <c r="BD51" s="34"/>
      <c r="BE51" s="15" t="str">
        <f>IF(Table_Styles[[#This Row],[BB]]&lt;&gt;"",Table_Styles[[#This Row],[BB]],IF(Table_Styles[[#This Row],[BB Default]]&lt;&gt;"",Table_Styles[[#This Row],[BB Default]],""))</f>
        <v/>
      </c>
      <c r="BF51" s="34"/>
      <c r="BG51" s="34"/>
      <c r="BH51" s="15" t="str">
        <f>IF(Table_Styles[[#This Row],[BL]]&lt;&gt;"",Table_Styles[[#This Row],[BL]],IF(Table_Styles[[#This Row],[BL Default]]&lt;&gt;"",Table_Styles[[#This Row],[BL Default]],""))</f>
        <v/>
      </c>
      <c r="BI51" s="34"/>
      <c r="BJ51" s="34"/>
      <c r="BK51" s="15" t="str">
        <f>IF(Table_Styles[[#This Row],[Width]]&lt;&gt;"",Table_Styles[[#This Row],[Width]],IF(Table_Styles[[#This Row],[Width Default]]&lt;&gt;"",Table_Styles[[#This Row],[Width Default]],""))</f>
        <v/>
      </c>
      <c r="BL51" s="34"/>
      <c r="BM51" s="34"/>
      <c r="BN51" s="15" t="str">
        <f>IF(Table_Styles[[#This Row],[Height]]&lt;&gt;"",Table_Styles[[#This Row],[Height]],IF(Table_Styles[[#This Row],[Height Default]]&lt;&gt;"",Table_Styles[[#This Row],[Height Default]],""))</f>
        <v/>
      </c>
      <c r="BO51" s="15"/>
      <c r="BP51" s="15"/>
      <c r="BQ51" s="15" t="str">
        <f>IF(Table_Styles[[#This Row],[Top]]&lt;&gt;"",Table_Styles[[#This Row],[Top]],IF(Table_Styles[[#This Row],[Top Default]]&lt;&gt;"",Table_Styles[[#This Row],[Top Default]],""))</f>
        <v/>
      </c>
      <c r="BR51" s="15"/>
      <c r="BS51" s="15"/>
      <c r="BT51" s="15" t="str">
        <f>IF(Table_Styles[[#This Row],[Right]]&lt;&gt;"",Table_Styles[[#This Row],[Right]],IF(Table_Styles[[#This Row],[Right Default]]&lt;&gt;"",Table_Styles[[#This Row],[Right Default]],""))</f>
        <v/>
      </c>
      <c r="BU51" s="15"/>
      <c r="BV51" s="15"/>
      <c r="BW51" s="15" t="str">
        <f>IF(Table_Styles[[#This Row],[Bottom]]&lt;&gt;"",Table_Styles[[#This Row],[Bottom]],IF(Table_Styles[[#This Row],[Bottom Default]]&lt;&gt;"",Table_Styles[[#This Row],[Bottom Default]],""))</f>
        <v/>
      </c>
      <c r="BX51" s="15"/>
      <c r="BY51" s="15"/>
      <c r="BZ51" s="15" t="str">
        <f>IF(Table_Styles[[#This Row],[Left]]&lt;&gt;"",Table_Styles[[#This Row],[Left]],IF(Table_Styles[[#This Row],[Left Default]]&lt;&gt;"",Table_Styles[[#This Row],[Left Default]],""))</f>
        <v/>
      </c>
      <c r="CA51" s="34"/>
      <c r="CB51" s="17" t="str">
        <f>IF(AND(Table_Styles[[#This Row],[Selector]]&lt;&gt;"",Table_Styles[[#This Row],[Font Family Used]]&lt;&gt;"",Table_Styles[[#This Row],[Font Weight Used]]&lt;&gt;""),Table_Styles[[#This Row],[Font Family Used]]&amp;" "&amp;Table_Styles[[#This Row],[Font Weight Used]],"")</f>
        <v/>
      </c>
      <c r="CC51" s="17" t="str">
        <f ca="1">IF(AND(Table_Styles[[#This Row],[Selector]],COUNTIF(OFFSET(CC:CC,0,0,ROW()-1,1),"="&amp;Table_Styles[[#This Row],[Font]])=0),Table_Styles[[#This Row],[Font]],"")</f>
        <v/>
      </c>
      <c r="CD51" s="17" t="str">
        <f ca="1">IF(Table_Styles[[#This Row],[Unique Font]]&lt;&gt;"",
"{""fontFamily"":"""&amp;Table_Styles[[#This Row],[Font Family Used]]&amp;""",""fontWeight"":"&amp;Table_Styles[[#This Row],[Font Weight Used]]&amp;"}","")</f>
        <v/>
      </c>
      <c r="CE5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51" s="17" t="str">
        <f>IF(AND(Table_Styles[[#This Row],[Selector]]&lt;&gt;"", Table_Styles[[#This Row],[Config Properties]]&lt;&gt;""),
Table_Styles[[#This Row],[Selector]]&amp;" { "&amp;Table_Styles[[#This Row],[Config Properties]]&amp;" }","")</f>
        <v>formly-field .repeating .btn.btn-add-item:hover { color: #FFFFFF;background: #777777;border: none }</v>
      </c>
      <c r="CG51" s="17" t="str">
        <f xml:space="preserve">
SUBSTITUTE(SUBSTITUTE(SUBSTITUTE(SUBSTITUTE(SUBSTITUTE(SUBSTITUTE(SUBSTITUTE(SUBSTITUTE(Table_Styles[[#This Row],[Config]],
" {","{"),
"{ ","{"),
" }","}"),
"} ","}"),
" ,",","),
", ",","),
" :",":"),
": ",":")</f>
        <v>formly-field .repeating .btn.btn-add-item:hover{color:#FFFFFF;background:#777777;border:none}</v>
      </c>
    </row>
    <row r="52" spans="2:85" ht="21" customHeight="1">
      <c r="B52" s="17" t="s">
        <v>703</v>
      </c>
      <c r="C52" s="37" t="s">
        <v>704</v>
      </c>
      <c r="D52" s="34"/>
      <c r="E52" s="34"/>
      <c r="F52" s="15" t="str">
        <f>IF(Table_Styles[[#This Row],[Font Family]]&lt;&gt;"",Table_Styles[[#This Row],[Font Family]],IF(Table_Styles[[#This Row],[Font Family Default]]&lt;&gt;"",Table_Styles[[#This Row],[Font Family Default]],""))</f>
        <v/>
      </c>
      <c r="G52" s="34"/>
      <c r="H52" s="34"/>
      <c r="I52" s="15" t="str">
        <f>IF(Table_Styles[[#This Row],[Font Size]]&lt;&gt;"",Table_Styles[[#This Row],[Font Size]],IF(Table_Styles[[#This Row],[Font Size Default]]&lt;&gt;"",Table_Styles[[#This Row],[Font Size Default]],""))</f>
        <v/>
      </c>
      <c r="J52" s="34"/>
      <c r="K52" s="34"/>
      <c r="L52" s="15" t="str">
        <f>IF(Table_Styles[[#This Row],[Font Weight]]&lt;&gt;"",Table_Styles[[#This Row],[Font Weight]],IF(Table_Styles[[#This Row],[Font Weight Default]]&lt;&gt;"",Table_Styles[[#This Row],[Font Weight Default]],""))</f>
        <v/>
      </c>
      <c r="M52" s="34"/>
      <c r="N52" s="36" t="s">
        <v>487</v>
      </c>
      <c r="O52" s="15" t="str">
        <f>IF(Table_Styles[[#This Row],[Colour]]&lt;&gt;"",Table_Styles[[#This Row],[Colour]],IF(Table_Styles[[#This Row],[Colour Default]]&lt;&gt;"",Table_Styles[[#This Row],[Colour Default]],""))</f>
        <v>#FFFFFF</v>
      </c>
      <c r="P52" s="34"/>
      <c r="Q52" s="86" t="str">
        <f>Colour_Accent_1</f>
        <v>#777777</v>
      </c>
      <c r="R52" s="15" t="str">
        <f>IF(Table_Styles[[#This Row],[Background]]&lt;&gt;"",Table_Styles[[#This Row],[Background]],IF(Table_Styles[[#This Row],[Background Default]]&lt;&gt;"",Table_Styles[[#This Row],[Background Default]],""))</f>
        <v>#777777</v>
      </c>
      <c r="S52" s="34"/>
      <c r="T52" s="36" t="s">
        <v>643</v>
      </c>
      <c r="U52" s="15" t="str">
        <f>IF(Table_Styles[[#This Row],[Border]]&lt;&gt;"",Table_Styles[[#This Row],[Border]],IF(Table_Styles[[#This Row],[Border Default]]&lt;&gt;"",Table_Styles[[#This Row],[Border Default]],""))</f>
        <v>none</v>
      </c>
      <c r="V52" s="34"/>
      <c r="W52" s="34"/>
      <c r="X52" s="15" t="str">
        <f>IF(Table_Styles[[#This Row],[Border Radius]]&lt;&gt;"",Table_Styles[[#This Row],[Border Radius]],IF(Table_Styles[[#This Row],[Border Radius Default]]&lt;&gt;"",Table_Styles[[#This Row],[Border Radius Default]],""))</f>
        <v/>
      </c>
      <c r="Y52" s="34"/>
      <c r="Z52" s="34"/>
      <c r="AA52" s="15" t="str">
        <f>IF(Table_Styles[[#This Row],[MT]]&lt;&gt;"",Table_Styles[[#This Row],[MT]],IF(Table_Styles[[#This Row],[MT Default]]&lt;&gt;"",Table_Styles[[#This Row],[MT Default]],""))</f>
        <v/>
      </c>
      <c r="AB52" s="34"/>
      <c r="AC52" s="34"/>
      <c r="AD52" s="15" t="str">
        <f>IF(Table_Styles[[#This Row],[MR]]&lt;&gt;"",Table_Styles[[#This Row],[MR]],IF(Table_Styles[[#This Row],[MR Default]]&lt;&gt;"",Table_Styles[[#This Row],[MR Default]],""))</f>
        <v/>
      </c>
      <c r="AE52" s="34"/>
      <c r="AF52" s="34"/>
      <c r="AG52" s="15" t="str">
        <f>IF(Table_Styles[[#This Row],[MB]]&lt;&gt;"",Table_Styles[[#This Row],[MB]],IF(Table_Styles[[#This Row],[MB Default]]&lt;&gt;"",Table_Styles[[#This Row],[MB Default]],""))</f>
        <v/>
      </c>
      <c r="AH52" s="34"/>
      <c r="AI52" s="34"/>
      <c r="AJ52" s="15" t="str">
        <f>IF(Table_Styles[[#This Row],[ML]]&lt;&gt;"",Table_Styles[[#This Row],[ML]],IF(Table_Styles[[#This Row],[ML Default]]&lt;&gt;"",Table_Styles[[#This Row],[ML Default]],""))</f>
        <v/>
      </c>
      <c r="AK52" s="34"/>
      <c r="AL52" s="34"/>
      <c r="AM52" s="15" t="str">
        <f>IF(Table_Styles[[#This Row],[PT]]&lt;&gt;"",Table_Styles[[#This Row],[PT]],IF(Table_Styles[[#This Row],[PT Default]]&lt;&gt;"",Table_Styles[[#This Row],[PT Default]],""))</f>
        <v/>
      </c>
      <c r="AN52" s="34"/>
      <c r="AO52" s="34"/>
      <c r="AP52" s="15" t="str">
        <f>IF(Table_Styles[[#This Row],[PR]]&lt;&gt;"",Table_Styles[[#This Row],[PR]],IF(Table_Styles[[#This Row],[PR Default]]&lt;&gt;"",Table_Styles[[#This Row],[PR Default]],""))</f>
        <v/>
      </c>
      <c r="AQ52" s="34"/>
      <c r="AR52" s="34"/>
      <c r="AS52" s="15" t="str">
        <f>IF(Table_Styles[[#This Row],[PB]]&lt;&gt;"",Table_Styles[[#This Row],[PB]],IF(Table_Styles[[#This Row],[PB Default]]&lt;&gt;"",Table_Styles[[#This Row],[PB Default]],""))</f>
        <v/>
      </c>
      <c r="AT52" s="34"/>
      <c r="AU52" s="34"/>
      <c r="AV52" s="15" t="str">
        <f>IF(Table_Styles[[#This Row],[PL]]&lt;&gt;"",Table_Styles[[#This Row],[PL]],IF(Table_Styles[[#This Row],[PL Default]]&lt;&gt;"",Table_Styles[[#This Row],[PL Default]],""))</f>
        <v/>
      </c>
      <c r="AW52" s="34"/>
      <c r="AX52" s="34"/>
      <c r="AY52" s="15" t="str">
        <f>IF(Table_Styles[[#This Row],[BT]]&lt;&gt;"",Table_Styles[[#This Row],[BT]],IF(Table_Styles[[#This Row],[BT Default]]&lt;&gt;"",Table_Styles[[#This Row],[BT Default]],""))</f>
        <v/>
      </c>
      <c r="AZ52" s="34"/>
      <c r="BA52" s="34"/>
      <c r="BB52" s="15" t="str">
        <f>IF(Table_Styles[[#This Row],[BR]]&lt;&gt;"",Table_Styles[[#This Row],[BR]],IF(Table_Styles[[#This Row],[BR Default]]&lt;&gt;"",Table_Styles[[#This Row],[BR Default]],""))</f>
        <v/>
      </c>
      <c r="BC52" s="34"/>
      <c r="BD52" s="34"/>
      <c r="BE52" s="15" t="str">
        <f>IF(Table_Styles[[#This Row],[BB]]&lt;&gt;"",Table_Styles[[#This Row],[BB]],IF(Table_Styles[[#This Row],[BB Default]]&lt;&gt;"",Table_Styles[[#This Row],[BB Default]],""))</f>
        <v/>
      </c>
      <c r="BF52" s="34"/>
      <c r="BG52" s="34"/>
      <c r="BH52" s="15" t="str">
        <f>IF(Table_Styles[[#This Row],[BL]]&lt;&gt;"",Table_Styles[[#This Row],[BL]],IF(Table_Styles[[#This Row],[BL Default]]&lt;&gt;"",Table_Styles[[#This Row],[BL Default]],""))</f>
        <v/>
      </c>
      <c r="BI52" s="34"/>
      <c r="BJ52" s="34"/>
      <c r="BK52" s="15" t="str">
        <f>IF(Table_Styles[[#This Row],[Width]]&lt;&gt;"",Table_Styles[[#This Row],[Width]],IF(Table_Styles[[#This Row],[Width Default]]&lt;&gt;"",Table_Styles[[#This Row],[Width Default]],""))</f>
        <v/>
      </c>
      <c r="BL52" s="34"/>
      <c r="BM52" s="34"/>
      <c r="BN52" s="15" t="str">
        <f>IF(Table_Styles[[#This Row],[Height]]&lt;&gt;"",Table_Styles[[#This Row],[Height]],IF(Table_Styles[[#This Row],[Height Default]]&lt;&gt;"",Table_Styles[[#This Row],[Height Default]],""))</f>
        <v/>
      </c>
      <c r="BO52" s="15"/>
      <c r="BP52" s="15"/>
      <c r="BQ52" s="15" t="str">
        <f>IF(Table_Styles[[#This Row],[Top]]&lt;&gt;"",Table_Styles[[#This Row],[Top]],IF(Table_Styles[[#This Row],[Top Default]]&lt;&gt;"",Table_Styles[[#This Row],[Top Default]],""))</f>
        <v/>
      </c>
      <c r="BR52" s="15"/>
      <c r="BS52" s="15"/>
      <c r="BT52" s="15" t="str">
        <f>IF(Table_Styles[[#This Row],[Right]]&lt;&gt;"",Table_Styles[[#This Row],[Right]],IF(Table_Styles[[#This Row],[Right Default]]&lt;&gt;"",Table_Styles[[#This Row],[Right Default]],""))</f>
        <v/>
      </c>
      <c r="BU52" s="15"/>
      <c r="BV52" s="15"/>
      <c r="BW52" s="15" t="str">
        <f>IF(Table_Styles[[#This Row],[Bottom]]&lt;&gt;"",Table_Styles[[#This Row],[Bottom]],IF(Table_Styles[[#This Row],[Bottom Default]]&lt;&gt;"",Table_Styles[[#This Row],[Bottom Default]],""))</f>
        <v/>
      </c>
      <c r="BX52" s="15"/>
      <c r="BY52" s="15"/>
      <c r="BZ52" s="15" t="str">
        <f>IF(Table_Styles[[#This Row],[Left]]&lt;&gt;"",Table_Styles[[#This Row],[Left]],IF(Table_Styles[[#This Row],[Left Default]]&lt;&gt;"",Table_Styles[[#This Row],[Left Default]],""))</f>
        <v/>
      </c>
      <c r="CA52" s="34"/>
      <c r="CB52" s="17" t="str">
        <f>IF(AND(Table_Styles[[#This Row],[Selector]]&lt;&gt;"",Table_Styles[[#This Row],[Font Family Used]]&lt;&gt;"",Table_Styles[[#This Row],[Font Weight Used]]&lt;&gt;""),Table_Styles[[#This Row],[Font Family Used]]&amp;" "&amp;Table_Styles[[#This Row],[Font Weight Used]],"")</f>
        <v/>
      </c>
      <c r="CC52" s="17" t="str">
        <f ca="1">IF(AND(Table_Styles[[#This Row],[Selector]],COUNTIF(OFFSET(CC:CC,0,0,ROW()-1,1),"="&amp;Table_Styles[[#This Row],[Font]])=0),Table_Styles[[#This Row],[Font]],"")</f>
        <v/>
      </c>
      <c r="CD52" s="17" t="str">
        <f ca="1">IF(Table_Styles[[#This Row],[Unique Font]]&lt;&gt;"",
"{""fontFamily"":"""&amp;Table_Styles[[#This Row],[Font Family Used]]&amp;""",""fontWeight"":"&amp;Table_Styles[[#This Row],[Font Weight Used]]&amp;"}","")</f>
        <v/>
      </c>
      <c r="CE5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52" s="17" t="str">
        <f>IF(AND(Table_Styles[[#This Row],[Selector]]&lt;&gt;"", Table_Styles[[#This Row],[Config Properties]]&lt;&gt;""),
Table_Styles[[#This Row],[Selector]]&amp;" { "&amp;Table_Styles[[#This Row],[Config Properties]]&amp;" }","")</f>
        <v>formly-field .repeating .btn.btn-add-item:active { color: #FFFFFF;background: #777777;border: none }</v>
      </c>
      <c r="CG52" s="17" t="str">
        <f xml:space="preserve">
SUBSTITUTE(SUBSTITUTE(SUBSTITUTE(SUBSTITUTE(SUBSTITUTE(SUBSTITUTE(SUBSTITUTE(SUBSTITUTE(Table_Styles[[#This Row],[Config]],
" {","{"),
"{ ","{"),
" }","}"),
"} ","}"),
" ,",","),
", ",","),
" :",":"),
": ",":")</f>
        <v>formly-field .repeating .btn.btn-add-item:active{color:#FFFFFF;background:#777777;border:none}</v>
      </c>
    </row>
    <row r="53" spans="2:85" ht="21" customHeight="1">
      <c r="B53" s="83" t="s">
        <v>705</v>
      </c>
      <c r="C53" s="37" t="s">
        <v>706</v>
      </c>
      <c r="D53" s="34"/>
      <c r="E53" s="34"/>
      <c r="F53" s="15" t="str">
        <f>IF(Table_Styles[[#This Row],[Font Family]]&lt;&gt;"",Table_Styles[[#This Row],[Font Family]],IF(Table_Styles[[#This Row],[Font Family Default]]&lt;&gt;"",Table_Styles[[#This Row],[Font Family Default]],""))</f>
        <v/>
      </c>
      <c r="G53" s="34"/>
      <c r="H53" s="84" t="s">
        <v>635</v>
      </c>
      <c r="I53" s="15" t="str">
        <f>IF(Table_Styles[[#This Row],[Font Size]]&lt;&gt;"",Table_Styles[[#This Row],[Font Size]],IF(Table_Styles[[#This Row],[Font Size Default]]&lt;&gt;"",Table_Styles[[#This Row],[Font Size Default]],""))</f>
        <v>14px</v>
      </c>
      <c r="J53" s="34"/>
      <c r="K53" s="34"/>
      <c r="L53" s="15" t="str">
        <f>IF(Table_Styles[[#This Row],[Font Weight]]&lt;&gt;"",Table_Styles[[#This Row],[Font Weight]],IF(Table_Styles[[#This Row],[Font Weight Default]]&lt;&gt;"",Table_Styles[[#This Row],[Font Weight Default]],""))</f>
        <v/>
      </c>
      <c r="M53" s="34"/>
      <c r="N53" s="34"/>
      <c r="O53" s="15" t="str">
        <f>IF(Table_Styles[[#This Row],[Colour]]&lt;&gt;"",Table_Styles[[#This Row],[Colour]],IF(Table_Styles[[#This Row],[Colour Default]]&lt;&gt;"",Table_Styles[[#This Row],[Colour Default]],""))</f>
        <v/>
      </c>
      <c r="P53" s="34"/>
      <c r="Q53" s="34"/>
      <c r="R53" s="15" t="str">
        <f>IF(Table_Styles[[#This Row],[Background]]&lt;&gt;"",Table_Styles[[#This Row],[Background]],IF(Table_Styles[[#This Row],[Background Default]]&lt;&gt;"",Table_Styles[[#This Row],[Background Default]],""))</f>
        <v/>
      </c>
      <c r="S53" s="34"/>
      <c r="T53" s="34"/>
      <c r="U53" s="15" t="str">
        <f>IF(Table_Styles[[#This Row],[Border]]&lt;&gt;"",Table_Styles[[#This Row],[Border]],IF(Table_Styles[[#This Row],[Border Default]]&lt;&gt;"",Table_Styles[[#This Row],[Border Default]],""))</f>
        <v/>
      </c>
      <c r="V53" s="34"/>
      <c r="W53" s="34"/>
      <c r="X53" s="15" t="str">
        <f>IF(Table_Styles[[#This Row],[Border Radius]]&lt;&gt;"",Table_Styles[[#This Row],[Border Radius]],IF(Table_Styles[[#This Row],[Border Radius Default]]&lt;&gt;"",Table_Styles[[#This Row],[Border Radius Default]],""))</f>
        <v/>
      </c>
      <c r="Y53" s="34"/>
      <c r="Z53" s="86" t="s">
        <v>689</v>
      </c>
      <c r="AA53" s="15" t="str">
        <f>IF(Table_Styles[[#This Row],[MT]]&lt;&gt;"",Table_Styles[[#This Row],[MT]],IF(Table_Styles[[#This Row],[MT Default]]&lt;&gt;"",Table_Styles[[#This Row],[MT Default]],""))</f>
        <v>-4px</v>
      </c>
      <c r="AB53" s="34"/>
      <c r="AC53" s="86" t="s">
        <v>601</v>
      </c>
      <c r="AD53" s="15" t="str">
        <f>IF(Table_Styles[[#This Row],[MR]]&lt;&gt;"",Table_Styles[[#This Row],[MR]],IF(Table_Styles[[#This Row],[MR Default]]&lt;&gt;"",Table_Styles[[#This Row],[MR Default]],""))</f>
        <v>5px</v>
      </c>
      <c r="AE53" s="34"/>
      <c r="AF53" s="34"/>
      <c r="AG53" s="15" t="str">
        <f>IF(Table_Styles[[#This Row],[MB]]&lt;&gt;"",Table_Styles[[#This Row],[MB]],IF(Table_Styles[[#This Row],[MB Default]]&lt;&gt;"",Table_Styles[[#This Row],[MB Default]],""))</f>
        <v/>
      </c>
      <c r="AH53" s="34"/>
      <c r="AI53" s="86" t="s">
        <v>707</v>
      </c>
      <c r="AJ53" s="15" t="str">
        <f>IF(Table_Styles[[#This Row],[ML]]&lt;&gt;"",Table_Styles[[#This Row],[ML]],IF(Table_Styles[[#This Row],[ML Default]]&lt;&gt;"",Table_Styles[[#This Row],[ML Default]],""))</f>
        <v>2px</v>
      </c>
      <c r="AK53" s="34"/>
      <c r="AL53" s="34"/>
      <c r="AM53" s="15" t="str">
        <f>IF(Table_Styles[[#This Row],[PT]]&lt;&gt;"",Table_Styles[[#This Row],[PT]],IF(Table_Styles[[#This Row],[PT Default]]&lt;&gt;"",Table_Styles[[#This Row],[PT Default]],""))</f>
        <v/>
      </c>
      <c r="AN53" s="34"/>
      <c r="AO53" s="34"/>
      <c r="AP53" s="15" t="str">
        <f>IF(Table_Styles[[#This Row],[PR]]&lt;&gt;"",Table_Styles[[#This Row],[PR]],IF(Table_Styles[[#This Row],[PR Default]]&lt;&gt;"",Table_Styles[[#This Row],[PR Default]],""))</f>
        <v/>
      </c>
      <c r="AQ53" s="34"/>
      <c r="AR53" s="34"/>
      <c r="AS53" s="15" t="str">
        <f>IF(Table_Styles[[#This Row],[PB]]&lt;&gt;"",Table_Styles[[#This Row],[PB]],IF(Table_Styles[[#This Row],[PB Default]]&lt;&gt;"",Table_Styles[[#This Row],[PB Default]],""))</f>
        <v/>
      </c>
      <c r="AT53" s="34"/>
      <c r="AU53" s="34"/>
      <c r="AV53" s="15" t="str">
        <f>IF(Table_Styles[[#This Row],[PL]]&lt;&gt;"",Table_Styles[[#This Row],[PL]],IF(Table_Styles[[#This Row],[PL Default]]&lt;&gt;"",Table_Styles[[#This Row],[PL Default]],""))</f>
        <v/>
      </c>
      <c r="AW53" s="34"/>
      <c r="AX53" s="34"/>
      <c r="AY53" s="15" t="str">
        <f>IF(Table_Styles[[#This Row],[BT]]&lt;&gt;"",Table_Styles[[#This Row],[BT]],IF(Table_Styles[[#This Row],[BT Default]]&lt;&gt;"",Table_Styles[[#This Row],[BT Default]],""))</f>
        <v/>
      </c>
      <c r="AZ53" s="34"/>
      <c r="BA53" s="34"/>
      <c r="BB53" s="15" t="str">
        <f>IF(Table_Styles[[#This Row],[BR]]&lt;&gt;"",Table_Styles[[#This Row],[BR]],IF(Table_Styles[[#This Row],[BR Default]]&lt;&gt;"",Table_Styles[[#This Row],[BR Default]],""))</f>
        <v/>
      </c>
      <c r="BC53" s="34"/>
      <c r="BD53" s="34"/>
      <c r="BE53" s="15" t="str">
        <f>IF(Table_Styles[[#This Row],[BB]]&lt;&gt;"",Table_Styles[[#This Row],[BB]],IF(Table_Styles[[#This Row],[BB Default]]&lt;&gt;"",Table_Styles[[#This Row],[BB Default]],""))</f>
        <v/>
      </c>
      <c r="BF53" s="34"/>
      <c r="BG53" s="34"/>
      <c r="BH53" s="15" t="str">
        <f>IF(Table_Styles[[#This Row],[BL]]&lt;&gt;"",Table_Styles[[#This Row],[BL]],IF(Table_Styles[[#This Row],[BL Default]]&lt;&gt;"",Table_Styles[[#This Row],[BL Default]],""))</f>
        <v/>
      </c>
      <c r="BI53" s="34"/>
      <c r="BJ53" s="34"/>
      <c r="BK53" s="15" t="str">
        <f>IF(Table_Styles[[#This Row],[Width]]&lt;&gt;"",Table_Styles[[#This Row],[Width]],IF(Table_Styles[[#This Row],[Width Default]]&lt;&gt;"",Table_Styles[[#This Row],[Width Default]],""))</f>
        <v/>
      </c>
      <c r="BL53" s="34"/>
      <c r="BM53" s="34"/>
      <c r="BN53" s="15" t="str">
        <f>IF(Table_Styles[[#This Row],[Height]]&lt;&gt;"",Table_Styles[[#This Row],[Height]],IF(Table_Styles[[#This Row],[Height Default]]&lt;&gt;"",Table_Styles[[#This Row],[Height Default]],""))</f>
        <v/>
      </c>
      <c r="BO53" s="15"/>
      <c r="BP53" s="81" t="s">
        <v>708</v>
      </c>
      <c r="BQ53" s="15" t="str">
        <f>IF(Table_Styles[[#This Row],[Top]]&lt;&gt;"",Table_Styles[[#This Row],[Top]],IF(Table_Styles[[#This Row],[Top Default]]&lt;&gt;"",Table_Styles[[#This Row],[Top Default]],""))</f>
        <v>1px</v>
      </c>
      <c r="BR53" s="15"/>
      <c r="BS53" s="15"/>
      <c r="BT53" s="15" t="str">
        <f>IF(Table_Styles[[#This Row],[Right]]&lt;&gt;"",Table_Styles[[#This Row],[Right]],IF(Table_Styles[[#This Row],[Right Default]]&lt;&gt;"",Table_Styles[[#This Row],[Right Default]],""))</f>
        <v/>
      </c>
      <c r="BU53" s="15"/>
      <c r="BV53" s="15"/>
      <c r="BW53" s="15" t="str">
        <f>IF(Table_Styles[[#This Row],[Bottom]]&lt;&gt;"",Table_Styles[[#This Row],[Bottom]],IF(Table_Styles[[#This Row],[Bottom Default]]&lt;&gt;"",Table_Styles[[#This Row],[Bottom Default]],""))</f>
        <v/>
      </c>
      <c r="BX53" s="15"/>
      <c r="BY53" s="15"/>
      <c r="BZ53" s="15" t="str">
        <f>IF(Table_Styles[[#This Row],[Left]]&lt;&gt;"",Table_Styles[[#This Row],[Left]],IF(Table_Styles[[#This Row],[Left Default]]&lt;&gt;"",Table_Styles[[#This Row],[Left Default]],""))</f>
        <v/>
      </c>
      <c r="CA53" s="34"/>
      <c r="CB53" s="17" t="str">
        <f>IF(AND(Table_Styles[[#This Row],[Selector]]&lt;&gt;"",Table_Styles[[#This Row],[Font Family Used]]&lt;&gt;"",Table_Styles[[#This Row],[Font Weight Used]]&lt;&gt;""),Table_Styles[[#This Row],[Font Family Used]]&amp;" "&amp;Table_Styles[[#This Row],[Font Weight Used]],"")</f>
        <v/>
      </c>
      <c r="CC53" s="17" t="str">
        <f ca="1">IF(AND(Table_Styles[[#This Row],[Selector]],COUNTIF(OFFSET(CC:CC,0,0,ROW()-1,1),"="&amp;Table_Styles[[#This Row],[Font]])=0),Table_Styles[[#This Row],[Font]],"")</f>
        <v/>
      </c>
      <c r="CD53" s="17" t="str">
        <f ca="1">IF(Table_Styles[[#This Row],[Unique Font]]&lt;&gt;"",
"{""fontFamily"":"""&amp;Table_Styles[[#This Row],[Font Family Used]]&amp;""",""fontWeight"":"&amp;Table_Styles[[#This Row],[Font Weight Used]]&amp;"}","")</f>
        <v/>
      </c>
      <c r="CE5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17"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17"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17" t="s">
        <v>709</v>
      </c>
      <c r="C54" s="37" t="s">
        <v>710</v>
      </c>
      <c r="D54" s="34"/>
      <c r="E54" s="34"/>
      <c r="F54" s="15"/>
      <c r="G54" s="34"/>
      <c r="H54" s="34"/>
      <c r="I54" s="15" t="str">
        <f>IF(Table_Styles[[#This Row],[Font Size]]&lt;&gt;"",Table_Styles[[#This Row],[Font Size]],IF(Table_Styles[[#This Row],[Font Size Default]]&lt;&gt;"",Table_Styles[[#This Row],[Font Size Default]],""))</f>
        <v/>
      </c>
      <c r="J54" s="34"/>
      <c r="K54" s="34"/>
      <c r="L54" s="15" t="str">
        <f>IF(Table_Styles[[#This Row],[Font Weight]]&lt;&gt;"",Table_Styles[[#This Row],[Font Weight]],IF(Table_Styles[[#This Row],[Font Weight Default]]&lt;&gt;"",Table_Styles[[#This Row],[Font Weight Default]],""))</f>
        <v/>
      </c>
      <c r="M54" s="34" t="s">
        <v>487</v>
      </c>
      <c r="N54" s="36" t="str">
        <f>Colour_Foreground_1</f>
        <v>#1d1c1c</v>
      </c>
      <c r="O54" s="15" t="str">
        <f>IF(Table_Styles[[#This Row],[Colour]]&lt;&gt;"",Table_Styles[[#This Row],[Colour]],IF(Table_Styles[[#This Row],[Colour Default]]&lt;&gt;"",Table_Styles[[#This Row],[Colour Default]],""))</f>
        <v>#FFFFFF</v>
      </c>
      <c r="P54" s="34" t="s">
        <v>711</v>
      </c>
      <c r="Q54" s="34" t="str">
        <f>Colour_Background_1</f>
        <v>#FFFFFF</v>
      </c>
      <c r="R54" s="15" t="str">
        <f>IF(Table_Styles[[#This Row],[Background]]&lt;&gt;"",Table_Styles[[#This Row],[Background]],IF(Table_Styles[[#This Row],[Background Default]]&lt;&gt;"",Table_Styles[[#This Row],[Background Default]],""))</f>
        <v>#AAAAAA</v>
      </c>
      <c r="S54" s="34"/>
      <c r="T54" s="36" t="s">
        <v>643</v>
      </c>
      <c r="U54" s="15" t="str">
        <f>IF(Table_Styles[[#This Row],[Border]]&lt;&gt;"",Table_Styles[[#This Row],[Border]],IF(Table_Styles[[#This Row],[Border Default]]&lt;&gt;"",Table_Styles[[#This Row],[Border Default]],""))</f>
        <v>none</v>
      </c>
      <c r="V54" s="34"/>
      <c r="W54" s="34"/>
      <c r="X54" s="15" t="str">
        <f>IF(Table_Styles[[#This Row],[Border Radius]]&lt;&gt;"",Table_Styles[[#This Row],[Border Radius]],IF(Table_Styles[[#This Row],[Border Radius Default]]&lt;&gt;"",Table_Styles[[#This Row],[Border Radius Default]],""))</f>
        <v/>
      </c>
      <c r="Y54" s="34"/>
      <c r="Z54" s="36" t="s">
        <v>667</v>
      </c>
      <c r="AA54" s="15" t="str">
        <f>IF(Table_Styles[[#This Row],[MT]]&lt;&gt;"",Table_Styles[[#This Row],[MT]],IF(Table_Styles[[#This Row],[MT Default]]&lt;&gt;"",Table_Styles[[#This Row],[MT Default]],""))</f>
        <v>25px</v>
      </c>
      <c r="AB54" s="34"/>
      <c r="AC54" s="34"/>
      <c r="AD54" s="15" t="str">
        <f>IF(Table_Styles[[#This Row],[MR]]&lt;&gt;"",Table_Styles[[#This Row],[MR]],IF(Table_Styles[[#This Row],[MR Default]]&lt;&gt;"",Table_Styles[[#This Row],[MR Default]],""))</f>
        <v/>
      </c>
      <c r="AE54" s="34"/>
      <c r="AF54" s="34"/>
      <c r="AG54" s="15" t="str">
        <f>IF(Table_Styles[[#This Row],[MB]]&lt;&gt;"",Table_Styles[[#This Row],[MB]],IF(Table_Styles[[#This Row],[MB Default]]&lt;&gt;"",Table_Styles[[#This Row],[MB Default]],""))</f>
        <v/>
      </c>
      <c r="AH54" s="34"/>
      <c r="AI54" s="34"/>
      <c r="AJ54" s="15" t="str">
        <f>IF(Table_Styles[[#This Row],[ML]]&lt;&gt;"",Table_Styles[[#This Row],[ML]],IF(Table_Styles[[#This Row],[ML Default]]&lt;&gt;"",Table_Styles[[#This Row],[ML Default]],""))</f>
        <v/>
      </c>
      <c r="AK54" s="34"/>
      <c r="AL54" s="34"/>
      <c r="AM54" s="15" t="str">
        <f>IF(Table_Styles[[#This Row],[PT]]&lt;&gt;"",Table_Styles[[#This Row],[PT]],IF(Table_Styles[[#This Row],[PT Default]]&lt;&gt;"",Table_Styles[[#This Row],[PT Default]],""))</f>
        <v/>
      </c>
      <c r="AN54" s="34"/>
      <c r="AO54" s="34"/>
      <c r="AP54" s="15" t="str">
        <f>IF(Table_Styles[[#This Row],[PR]]&lt;&gt;"",Table_Styles[[#This Row],[PR]],IF(Table_Styles[[#This Row],[PR Default]]&lt;&gt;"",Table_Styles[[#This Row],[PR Default]],""))</f>
        <v/>
      </c>
      <c r="AQ54" s="34"/>
      <c r="AR54" s="34"/>
      <c r="AS54" s="15" t="str">
        <f>IF(Table_Styles[[#This Row],[PB]]&lt;&gt;"",Table_Styles[[#This Row],[PB]],IF(Table_Styles[[#This Row],[PB Default]]&lt;&gt;"",Table_Styles[[#This Row],[PB Default]],""))</f>
        <v/>
      </c>
      <c r="AT54" s="34"/>
      <c r="AU54" s="34"/>
      <c r="AV54" s="15" t="str">
        <f>IF(Table_Styles[[#This Row],[PL]]&lt;&gt;"",Table_Styles[[#This Row],[PL]],IF(Table_Styles[[#This Row],[PL Default]]&lt;&gt;"",Table_Styles[[#This Row],[PL Default]],""))</f>
        <v/>
      </c>
      <c r="AW54" s="34"/>
      <c r="AX54" s="34"/>
      <c r="AY54" s="15" t="str">
        <f>IF(Table_Styles[[#This Row],[BT]]&lt;&gt;"",Table_Styles[[#This Row],[BT]],IF(Table_Styles[[#This Row],[BT Default]]&lt;&gt;"",Table_Styles[[#This Row],[BT Default]],""))</f>
        <v/>
      </c>
      <c r="AZ54" s="34"/>
      <c r="BA54" s="34"/>
      <c r="BB54" s="15" t="str">
        <f>IF(Table_Styles[[#This Row],[BR]]&lt;&gt;"",Table_Styles[[#This Row],[BR]],IF(Table_Styles[[#This Row],[BR Default]]&lt;&gt;"",Table_Styles[[#This Row],[BR Default]],""))</f>
        <v/>
      </c>
      <c r="BC54" s="34"/>
      <c r="BD54" s="34"/>
      <c r="BE54" s="15" t="str">
        <f>IF(Table_Styles[[#This Row],[BB]]&lt;&gt;"",Table_Styles[[#This Row],[BB]],IF(Table_Styles[[#This Row],[BB Default]]&lt;&gt;"",Table_Styles[[#This Row],[BB Default]],""))</f>
        <v/>
      </c>
      <c r="BF54" s="34"/>
      <c r="BG54" s="34"/>
      <c r="BH54" s="15" t="str">
        <f>IF(Table_Styles[[#This Row],[BL]]&lt;&gt;"",Table_Styles[[#This Row],[BL]],IF(Table_Styles[[#This Row],[BL Default]]&lt;&gt;"",Table_Styles[[#This Row],[BL Default]],""))</f>
        <v/>
      </c>
      <c r="BI54" s="34"/>
      <c r="BJ54" s="34"/>
      <c r="BK54" s="15" t="str">
        <f>IF(Table_Styles[[#This Row],[Width]]&lt;&gt;"",Table_Styles[[#This Row],[Width]],IF(Table_Styles[[#This Row],[Width Default]]&lt;&gt;"",Table_Styles[[#This Row],[Width Default]],""))</f>
        <v/>
      </c>
      <c r="BL54" s="34"/>
      <c r="BM54" s="34"/>
      <c r="BN54" s="15" t="str">
        <f>IF(Table_Styles[[#This Row],[Height]]&lt;&gt;"",Table_Styles[[#This Row],[Height]],IF(Table_Styles[[#This Row],[Height Default]]&lt;&gt;"",Table_Styles[[#This Row],[Height Default]],""))</f>
        <v/>
      </c>
      <c r="BO54" s="15"/>
      <c r="BP54" s="15"/>
      <c r="BQ54" s="15" t="str">
        <f>IF(Table_Styles[[#This Row],[Top]]&lt;&gt;"",Table_Styles[[#This Row],[Top]],IF(Table_Styles[[#This Row],[Top Default]]&lt;&gt;"",Table_Styles[[#This Row],[Top Default]],""))</f>
        <v/>
      </c>
      <c r="BR54" s="15"/>
      <c r="BS54" s="15"/>
      <c r="BT54" s="15" t="str">
        <f>IF(Table_Styles[[#This Row],[Right]]&lt;&gt;"",Table_Styles[[#This Row],[Right]],IF(Table_Styles[[#This Row],[Right Default]]&lt;&gt;"",Table_Styles[[#This Row],[Right Default]],""))</f>
        <v/>
      </c>
      <c r="BU54" s="15"/>
      <c r="BV54" s="15"/>
      <c r="BW54" s="15" t="str">
        <f>IF(Table_Styles[[#This Row],[Bottom]]&lt;&gt;"",Table_Styles[[#This Row],[Bottom]],IF(Table_Styles[[#This Row],[Bottom Default]]&lt;&gt;"",Table_Styles[[#This Row],[Bottom Default]],""))</f>
        <v/>
      </c>
      <c r="BX54" s="15"/>
      <c r="BY54" s="15"/>
      <c r="BZ54" s="15" t="str">
        <f>IF(Table_Styles[[#This Row],[Left]]&lt;&gt;"",Table_Styles[[#This Row],[Left]],IF(Table_Styles[[#This Row],[Left Default]]&lt;&gt;"",Table_Styles[[#This Row],[Left Default]],""))</f>
        <v/>
      </c>
      <c r="CA54" s="34"/>
      <c r="CB54" s="17" t="str">
        <f>IF(AND(Table_Styles[[#This Row],[Selector]]&lt;&gt;"",Table_Styles[[#This Row],[Font Family Used]]&lt;&gt;"",Table_Styles[[#This Row],[Font Weight Used]]&lt;&gt;""),Table_Styles[[#This Row],[Font Family Used]]&amp;" "&amp;Table_Styles[[#This Row],[Font Weight Used]],"")</f>
        <v/>
      </c>
      <c r="CC54" s="17" t="str">
        <f ca="1">IF(AND(Table_Styles[[#This Row],[Selector]],COUNTIF(OFFSET(CC:CC,0,0,ROW()-1,1),"="&amp;Table_Styles[[#This Row],[Font]])=0),Table_Styles[[#This Row],[Font]],"")</f>
        <v/>
      </c>
      <c r="CD54" s="17" t="str">
        <f ca="1">IF(Table_Styles[[#This Row],[Unique Font]]&lt;&gt;"",
"{""fontFamily"":"""&amp;Table_Styles[[#This Row],[Font Family Used]]&amp;""",""fontWeight"":"&amp;Table_Styles[[#This Row],[Font Weight Used]]&amp;"}","")</f>
        <v/>
      </c>
      <c r="CE5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#AAAAAA;border: none;margin-top: 25px</v>
      </c>
      <c r="CF54" s="17" t="str">
        <f>IF(AND(Table_Styles[[#This Row],[Selector]]&lt;&gt;"", Table_Styles[[#This Row],[Config Properties]]&lt;&gt;""),
Table_Styles[[#This Row],[Selector]]&amp;" { "&amp;Table_Styles[[#This Row],[Config Properties]]&amp;" }","")</f>
        <v>formly-field .repeating .btn.btn-remove-item { color: #FFFFFF;background: #AAAAAA;border: none;margin-top: 25px }</v>
      </c>
      <c r="CG54" s="17" t="str">
        <f xml:space="preserve">
SUBSTITUTE(SUBSTITUTE(SUBSTITUTE(SUBSTITUTE(SUBSTITUTE(SUBSTITUTE(SUBSTITUTE(SUBSTITUTE(Table_Styles[[#This Row],[Config]],
" {","{"),
"{ ","{"),
" }","}"),
"} ","}"),
" ,",","),
", ",","),
" :",":"),
": ",":")</f>
        <v>formly-field .repeating .btn.btn-remove-item{color:#FFFFFF;background:#AAAAAA;border:none;margin-top:25px}</v>
      </c>
    </row>
    <row r="55" spans="2:85" ht="21" customHeight="1">
      <c r="B55" s="17" t="s">
        <v>712</v>
      </c>
      <c r="C55" s="37" t="s">
        <v>713</v>
      </c>
      <c r="D55" s="34"/>
      <c r="E55" s="34"/>
      <c r="F55" s="15" t="str">
        <f>IF(Table_Styles[[#This Row],[Font Family]]&lt;&gt;"",Table_Styles[[#This Row],[Font Family]],IF(Table_Styles[[#This Row],[Font Family Default]]&lt;&gt;"",Table_Styles[[#This Row],[Font Family Default]],""))</f>
        <v/>
      </c>
      <c r="G55" s="34"/>
      <c r="H55" s="34"/>
      <c r="I55" s="15" t="str">
        <f>IF(Table_Styles[[#This Row],[Font Size]]&lt;&gt;"",Table_Styles[[#This Row],[Font Size]],IF(Table_Styles[[#This Row],[Font Size Default]]&lt;&gt;"",Table_Styles[[#This Row],[Font Size Default]],""))</f>
        <v/>
      </c>
      <c r="J55" s="34"/>
      <c r="K55" s="34"/>
      <c r="L55" s="15" t="str">
        <f>IF(Table_Styles[[#This Row],[Font Weight]]&lt;&gt;"",Table_Styles[[#This Row],[Font Weight]],IF(Table_Styles[[#This Row],[Font Weight Default]]&lt;&gt;"",Table_Styles[[#This Row],[Font Weight Default]],""))</f>
        <v/>
      </c>
      <c r="M55" s="34" t="s">
        <v>487</v>
      </c>
      <c r="N55" s="36" t="str">
        <f>Colour_Foreground_1</f>
        <v>#1d1c1c</v>
      </c>
      <c r="O55" s="15" t="str">
        <f>IF(Table_Styles[[#This Row],[Colour]]&lt;&gt;"",Table_Styles[[#This Row],[Colour]],IF(Table_Styles[[#This Row],[Colour Default]]&lt;&gt;"",Table_Styles[[#This Row],[Colour Default]],""))</f>
        <v>#FFFFFF</v>
      </c>
      <c r="P55" s="34" t="s">
        <v>711</v>
      </c>
      <c r="Q55" s="34" t="str">
        <f>Colour_Background_1</f>
        <v>#FFFFFF</v>
      </c>
      <c r="R55" s="15" t="str">
        <f>IF(Table_Styles[[#This Row],[Background]]&lt;&gt;"",Table_Styles[[#This Row],[Background]],IF(Table_Styles[[#This Row],[Background Default]]&lt;&gt;"",Table_Styles[[#This Row],[Background Default]],""))</f>
        <v>#AAAAAA</v>
      </c>
      <c r="S55" s="34"/>
      <c r="T55" s="36" t="s">
        <v>643</v>
      </c>
      <c r="U55" s="15" t="str">
        <f>IF(Table_Styles[[#This Row],[Border]]&lt;&gt;"",Table_Styles[[#This Row],[Border]],IF(Table_Styles[[#This Row],[Border Default]]&lt;&gt;"",Table_Styles[[#This Row],[Border Default]],""))</f>
        <v>none</v>
      </c>
      <c r="V55" s="34"/>
      <c r="W55" s="34"/>
      <c r="X55" s="15" t="str">
        <f>IF(Table_Styles[[#This Row],[Border Radius]]&lt;&gt;"",Table_Styles[[#This Row],[Border Radius]],IF(Table_Styles[[#This Row],[Border Radius Default]]&lt;&gt;"",Table_Styles[[#This Row],[Border Radius Default]],""))</f>
        <v/>
      </c>
      <c r="Y55" s="34"/>
      <c r="Z55" s="34"/>
      <c r="AA55" s="15" t="str">
        <f>IF(Table_Styles[[#This Row],[MT]]&lt;&gt;"",Table_Styles[[#This Row],[MT]],IF(Table_Styles[[#This Row],[MT Default]]&lt;&gt;"",Table_Styles[[#This Row],[MT Default]],""))</f>
        <v/>
      </c>
      <c r="AB55" s="34"/>
      <c r="AC55" s="34"/>
      <c r="AD55" s="15" t="str">
        <f>IF(Table_Styles[[#This Row],[MR]]&lt;&gt;"",Table_Styles[[#This Row],[MR]],IF(Table_Styles[[#This Row],[MR Default]]&lt;&gt;"",Table_Styles[[#This Row],[MR Default]],""))</f>
        <v/>
      </c>
      <c r="AE55" s="34"/>
      <c r="AF55" s="34"/>
      <c r="AG55" s="15" t="str">
        <f>IF(Table_Styles[[#This Row],[MB]]&lt;&gt;"",Table_Styles[[#This Row],[MB]],IF(Table_Styles[[#This Row],[MB Default]]&lt;&gt;"",Table_Styles[[#This Row],[MB Default]],""))</f>
        <v/>
      </c>
      <c r="AH55" s="34"/>
      <c r="AI55" s="34"/>
      <c r="AJ55" s="15" t="str">
        <f>IF(Table_Styles[[#This Row],[ML]]&lt;&gt;"",Table_Styles[[#This Row],[ML]],IF(Table_Styles[[#This Row],[ML Default]]&lt;&gt;"",Table_Styles[[#This Row],[ML Default]],""))</f>
        <v/>
      </c>
      <c r="AK55" s="34"/>
      <c r="AL55" s="34"/>
      <c r="AM55" s="15" t="str">
        <f>IF(Table_Styles[[#This Row],[PT]]&lt;&gt;"",Table_Styles[[#This Row],[PT]],IF(Table_Styles[[#This Row],[PT Default]]&lt;&gt;"",Table_Styles[[#This Row],[PT Default]],""))</f>
        <v/>
      </c>
      <c r="AN55" s="34"/>
      <c r="AO55" s="34"/>
      <c r="AP55" s="15" t="str">
        <f>IF(Table_Styles[[#This Row],[PR]]&lt;&gt;"",Table_Styles[[#This Row],[PR]],IF(Table_Styles[[#This Row],[PR Default]]&lt;&gt;"",Table_Styles[[#This Row],[PR Default]],""))</f>
        <v/>
      </c>
      <c r="AQ55" s="34"/>
      <c r="AR55" s="34"/>
      <c r="AS55" s="15" t="str">
        <f>IF(Table_Styles[[#This Row],[PB]]&lt;&gt;"",Table_Styles[[#This Row],[PB]],IF(Table_Styles[[#This Row],[PB Default]]&lt;&gt;"",Table_Styles[[#This Row],[PB Default]],""))</f>
        <v/>
      </c>
      <c r="AT55" s="34"/>
      <c r="AU55" s="34"/>
      <c r="AV55" s="15" t="str">
        <f>IF(Table_Styles[[#This Row],[PL]]&lt;&gt;"",Table_Styles[[#This Row],[PL]],IF(Table_Styles[[#This Row],[PL Default]]&lt;&gt;"",Table_Styles[[#This Row],[PL Default]],""))</f>
        <v/>
      </c>
      <c r="AW55" s="34"/>
      <c r="AX55" s="34"/>
      <c r="AY55" s="15" t="str">
        <f>IF(Table_Styles[[#This Row],[BT]]&lt;&gt;"",Table_Styles[[#This Row],[BT]],IF(Table_Styles[[#This Row],[BT Default]]&lt;&gt;"",Table_Styles[[#This Row],[BT Default]],""))</f>
        <v/>
      </c>
      <c r="AZ55" s="34"/>
      <c r="BA55" s="34"/>
      <c r="BB55" s="15" t="str">
        <f>IF(Table_Styles[[#This Row],[BR]]&lt;&gt;"",Table_Styles[[#This Row],[BR]],IF(Table_Styles[[#This Row],[BR Default]]&lt;&gt;"",Table_Styles[[#This Row],[BR Default]],""))</f>
        <v/>
      </c>
      <c r="BC55" s="34"/>
      <c r="BD55" s="34"/>
      <c r="BE55" s="15" t="str">
        <f>IF(Table_Styles[[#This Row],[BB]]&lt;&gt;"",Table_Styles[[#This Row],[BB]],IF(Table_Styles[[#This Row],[BB Default]]&lt;&gt;"",Table_Styles[[#This Row],[BB Default]],""))</f>
        <v/>
      </c>
      <c r="BF55" s="34"/>
      <c r="BG55" s="34"/>
      <c r="BH55" s="15" t="str">
        <f>IF(Table_Styles[[#This Row],[BL]]&lt;&gt;"",Table_Styles[[#This Row],[BL]],IF(Table_Styles[[#This Row],[BL Default]]&lt;&gt;"",Table_Styles[[#This Row],[BL Default]],""))</f>
        <v/>
      </c>
      <c r="BI55" s="34"/>
      <c r="BJ55" s="34"/>
      <c r="BK55" s="15" t="str">
        <f>IF(Table_Styles[[#This Row],[Width]]&lt;&gt;"",Table_Styles[[#This Row],[Width]],IF(Table_Styles[[#This Row],[Width Default]]&lt;&gt;"",Table_Styles[[#This Row],[Width Default]],""))</f>
        <v/>
      </c>
      <c r="BL55" s="34"/>
      <c r="BM55" s="34"/>
      <c r="BN55" s="15" t="str">
        <f>IF(Table_Styles[[#This Row],[Height]]&lt;&gt;"",Table_Styles[[#This Row],[Height]],IF(Table_Styles[[#This Row],[Height Default]]&lt;&gt;"",Table_Styles[[#This Row],[Height Default]],""))</f>
        <v/>
      </c>
      <c r="BO55" s="15"/>
      <c r="BP55" s="15"/>
      <c r="BQ55" s="15" t="str">
        <f>IF(Table_Styles[[#This Row],[Top]]&lt;&gt;"",Table_Styles[[#This Row],[Top]],IF(Table_Styles[[#This Row],[Top Default]]&lt;&gt;"",Table_Styles[[#This Row],[Top Default]],""))</f>
        <v/>
      </c>
      <c r="BR55" s="15"/>
      <c r="BS55" s="15"/>
      <c r="BT55" s="15" t="str">
        <f>IF(Table_Styles[[#This Row],[Right]]&lt;&gt;"",Table_Styles[[#This Row],[Right]],IF(Table_Styles[[#This Row],[Right Default]]&lt;&gt;"",Table_Styles[[#This Row],[Right Default]],""))</f>
        <v/>
      </c>
      <c r="BU55" s="15"/>
      <c r="BV55" s="15"/>
      <c r="BW55" s="15" t="str">
        <f>IF(Table_Styles[[#This Row],[Bottom]]&lt;&gt;"",Table_Styles[[#This Row],[Bottom]],IF(Table_Styles[[#This Row],[Bottom Default]]&lt;&gt;"",Table_Styles[[#This Row],[Bottom Default]],""))</f>
        <v/>
      </c>
      <c r="BX55" s="15"/>
      <c r="BY55" s="15"/>
      <c r="BZ55" s="15" t="str">
        <f>IF(Table_Styles[[#This Row],[Left]]&lt;&gt;"",Table_Styles[[#This Row],[Left]],IF(Table_Styles[[#This Row],[Left Default]]&lt;&gt;"",Table_Styles[[#This Row],[Left Default]],""))</f>
        <v/>
      </c>
      <c r="CA55" s="34"/>
      <c r="CB55" s="17" t="str">
        <f>IF(AND(Table_Styles[[#This Row],[Selector]]&lt;&gt;"",Table_Styles[[#This Row],[Font Family Used]]&lt;&gt;"",Table_Styles[[#This Row],[Font Weight Used]]&lt;&gt;""),Table_Styles[[#This Row],[Font Family Used]]&amp;" "&amp;Table_Styles[[#This Row],[Font Weight Used]],"")</f>
        <v/>
      </c>
      <c r="CC55" s="17" t="str">
        <f ca="1">IF(AND(Table_Styles[[#This Row],[Selector]],COUNTIF(OFFSET(CC:CC,0,0,ROW()-1,1),"="&amp;Table_Styles[[#This Row],[Font]])=0),Table_Styles[[#This Row],[Font]],"")</f>
        <v/>
      </c>
      <c r="CD55" s="17" t="str">
        <f ca="1">IF(Table_Styles[[#This Row],[Unique Font]]&lt;&gt;"",
"{""fontFamily"":"""&amp;Table_Styles[[#This Row],[Font Family Used]]&amp;""",""fontWeight"":"&amp;Table_Styles[[#This Row],[Font Weight Used]]&amp;"}","")</f>
        <v/>
      </c>
      <c r="CE5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#AAAAAA;border: none</v>
      </c>
      <c r="CF55" s="17" t="str">
        <f>IF(AND(Table_Styles[[#This Row],[Selector]]&lt;&gt;"", Table_Styles[[#This Row],[Config Properties]]&lt;&gt;""),
Table_Styles[[#This Row],[Selector]]&amp;" { "&amp;Table_Styles[[#This Row],[Config Properties]]&amp;" }","")</f>
        <v>formly-field .repeating .btn.btn-remove-item:hover { color: #FFFFFF;background: #AAAAAA;border: none }</v>
      </c>
      <c r="CG55" s="17" t="str">
        <f xml:space="preserve">
SUBSTITUTE(SUBSTITUTE(SUBSTITUTE(SUBSTITUTE(SUBSTITUTE(SUBSTITUTE(SUBSTITUTE(SUBSTITUTE(Table_Styles[[#This Row],[Config]],
" {","{"),
"{ ","{"),
" }","}"),
"} ","}"),
" ,",","),
", ",","),
" :",":"),
": ",":")</f>
        <v>formly-field .repeating .btn.btn-remove-item:hover{color:#FFFFFF;background:#AAAAAA;border:none}</v>
      </c>
    </row>
    <row r="56" spans="2:85" ht="21" customHeight="1">
      <c r="B56" s="17" t="s">
        <v>714</v>
      </c>
      <c r="C56" s="37" t="s">
        <v>715</v>
      </c>
      <c r="D56" s="34"/>
      <c r="E56" s="34"/>
      <c r="F56" s="15" t="str">
        <f>IF(Table_Styles[[#This Row],[Font Family]]&lt;&gt;"",Table_Styles[[#This Row],[Font Family]],IF(Table_Styles[[#This Row],[Font Family Default]]&lt;&gt;"",Table_Styles[[#This Row],[Font Family Default]],""))</f>
        <v/>
      </c>
      <c r="G56" s="34"/>
      <c r="H56" s="34"/>
      <c r="I56" s="15" t="str">
        <f>IF(Table_Styles[[#This Row],[Font Size]]&lt;&gt;"",Table_Styles[[#This Row],[Font Size]],IF(Table_Styles[[#This Row],[Font Size Default]]&lt;&gt;"",Table_Styles[[#This Row],[Font Size Default]],""))</f>
        <v/>
      </c>
      <c r="J56" s="34"/>
      <c r="K56" s="34"/>
      <c r="L56" s="15" t="str">
        <f>IF(Table_Styles[[#This Row],[Font Weight]]&lt;&gt;"",Table_Styles[[#This Row],[Font Weight]],IF(Table_Styles[[#This Row],[Font Weight Default]]&lt;&gt;"",Table_Styles[[#This Row],[Font Weight Default]],""))</f>
        <v/>
      </c>
      <c r="M56" s="34" t="s">
        <v>487</v>
      </c>
      <c r="N56" s="36" t="str">
        <f>Colour_Foreground_1</f>
        <v>#1d1c1c</v>
      </c>
      <c r="O56" s="15" t="str">
        <f>IF(Table_Styles[[#This Row],[Colour]]&lt;&gt;"",Table_Styles[[#This Row],[Colour]],IF(Table_Styles[[#This Row],[Colour Default]]&lt;&gt;"",Table_Styles[[#This Row],[Colour Default]],""))</f>
        <v>#FFFFFF</v>
      </c>
      <c r="P56" s="34" t="s">
        <v>716</v>
      </c>
      <c r="Q56" s="34" t="str">
        <f>Colour_Background_1</f>
        <v>#FFFFFF</v>
      </c>
      <c r="R56" s="15" t="str">
        <f>IF(Table_Styles[[#This Row],[Background]]&lt;&gt;"",Table_Styles[[#This Row],[Background]],IF(Table_Styles[[#This Row],[Background Default]]&lt;&gt;"",Table_Styles[[#This Row],[Background Default]],""))</f>
        <v>#999999</v>
      </c>
      <c r="S56" s="34"/>
      <c r="T56" s="36" t="s">
        <v>643</v>
      </c>
      <c r="U56" s="15" t="str">
        <f>IF(Table_Styles[[#This Row],[Border]]&lt;&gt;"",Table_Styles[[#This Row],[Border]],IF(Table_Styles[[#This Row],[Border Default]]&lt;&gt;"",Table_Styles[[#This Row],[Border Default]],""))</f>
        <v>none</v>
      </c>
      <c r="V56" s="34"/>
      <c r="W56" s="34"/>
      <c r="X56" s="15" t="str">
        <f>IF(Table_Styles[[#This Row],[Border Radius]]&lt;&gt;"",Table_Styles[[#This Row],[Border Radius]],IF(Table_Styles[[#This Row],[Border Radius Default]]&lt;&gt;"",Table_Styles[[#This Row],[Border Radius Default]],""))</f>
        <v/>
      </c>
      <c r="Y56" s="34"/>
      <c r="Z56" s="34"/>
      <c r="AA56" s="15" t="str">
        <f>IF(Table_Styles[[#This Row],[MT]]&lt;&gt;"",Table_Styles[[#This Row],[MT]],IF(Table_Styles[[#This Row],[MT Default]]&lt;&gt;"",Table_Styles[[#This Row],[MT Default]],""))</f>
        <v/>
      </c>
      <c r="AB56" s="34"/>
      <c r="AC56" s="34"/>
      <c r="AD56" s="15" t="str">
        <f>IF(Table_Styles[[#This Row],[MR]]&lt;&gt;"",Table_Styles[[#This Row],[MR]],IF(Table_Styles[[#This Row],[MR Default]]&lt;&gt;"",Table_Styles[[#This Row],[MR Default]],""))</f>
        <v/>
      </c>
      <c r="AE56" s="34"/>
      <c r="AF56" s="34"/>
      <c r="AG56" s="15" t="str">
        <f>IF(Table_Styles[[#This Row],[MB]]&lt;&gt;"",Table_Styles[[#This Row],[MB]],IF(Table_Styles[[#This Row],[MB Default]]&lt;&gt;"",Table_Styles[[#This Row],[MB Default]],""))</f>
        <v/>
      </c>
      <c r="AH56" s="34"/>
      <c r="AI56" s="34"/>
      <c r="AJ56" s="15" t="str">
        <f>IF(Table_Styles[[#This Row],[ML]]&lt;&gt;"",Table_Styles[[#This Row],[ML]],IF(Table_Styles[[#This Row],[ML Default]]&lt;&gt;"",Table_Styles[[#This Row],[ML Default]],""))</f>
        <v/>
      </c>
      <c r="AK56" s="34"/>
      <c r="AL56" s="34"/>
      <c r="AM56" s="15" t="str">
        <f>IF(Table_Styles[[#This Row],[PT]]&lt;&gt;"",Table_Styles[[#This Row],[PT]],IF(Table_Styles[[#This Row],[PT Default]]&lt;&gt;"",Table_Styles[[#This Row],[PT Default]],""))</f>
        <v/>
      </c>
      <c r="AN56" s="34"/>
      <c r="AO56" s="34"/>
      <c r="AP56" s="15" t="str">
        <f>IF(Table_Styles[[#This Row],[PR]]&lt;&gt;"",Table_Styles[[#This Row],[PR]],IF(Table_Styles[[#This Row],[PR Default]]&lt;&gt;"",Table_Styles[[#This Row],[PR Default]],""))</f>
        <v/>
      </c>
      <c r="AQ56" s="34"/>
      <c r="AR56" s="34"/>
      <c r="AS56" s="15" t="str">
        <f>IF(Table_Styles[[#This Row],[PB]]&lt;&gt;"",Table_Styles[[#This Row],[PB]],IF(Table_Styles[[#This Row],[PB Default]]&lt;&gt;"",Table_Styles[[#This Row],[PB Default]],""))</f>
        <v/>
      </c>
      <c r="AT56" s="34"/>
      <c r="AU56" s="34"/>
      <c r="AV56" s="15" t="str">
        <f>IF(Table_Styles[[#This Row],[PL]]&lt;&gt;"",Table_Styles[[#This Row],[PL]],IF(Table_Styles[[#This Row],[PL Default]]&lt;&gt;"",Table_Styles[[#This Row],[PL Default]],""))</f>
        <v/>
      </c>
      <c r="AW56" s="34"/>
      <c r="AX56" s="34"/>
      <c r="AY56" s="15" t="str">
        <f>IF(Table_Styles[[#This Row],[BT]]&lt;&gt;"",Table_Styles[[#This Row],[BT]],IF(Table_Styles[[#This Row],[BT Default]]&lt;&gt;"",Table_Styles[[#This Row],[BT Default]],""))</f>
        <v/>
      </c>
      <c r="AZ56" s="34"/>
      <c r="BA56" s="34"/>
      <c r="BB56" s="15" t="str">
        <f>IF(Table_Styles[[#This Row],[BR]]&lt;&gt;"",Table_Styles[[#This Row],[BR]],IF(Table_Styles[[#This Row],[BR Default]]&lt;&gt;"",Table_Styles[[#This Row],[BR Default]],""))</f>
        <v/>
      </c>
      <c r="BC56" s="34"/>
      <c r="BD56" s="34"/>
      <c r="BE56" s="15" t="str">
        <f>IF(Table_Styles[[#This Row],[BB]]&lt;&gt;"",Table_Styles[[#This Row],[BB]],IF(Table_Styles[[#This Row],[BB Default]]&lt;&gt;"",Table_Styles[[#This Row],[BB Default]],""))</f>
        <v/>
      </c>
      <c r="BF56" s="34"/>
      <c r="BG56" s="34"/>
      <c r="BH56" s="15" t="str">
        <f>IF(Table_Styles[[#This Row],[BL]]&lt;&gt;"",Table_Styles[[#This Row],[BL]],IF(Table_Styles[[#This Row],[BL Default]]&lt;&gt;"",Table_Styles[[#This Row],[BL Default]],""))</f>
        <v/>
      </c>
      <c r="BI56" s="34"/>
      <c r="BJ56" s="34"/>
      <c r="BK56" s="15" t="str">
        <f>IF(Table_Styles[[#This Row],[Width]]&lt;&gt;"",Table_Styles[[#This Row],[Width]],IF(Table_Styles[[#This Row],[Width Default]]&lt;&gt;"",Table_Styles[[#This Row],[Width Default]],""))</f>
        <v/>
      </c>
      <c r="BL56" s="34"/>
      <c r="BM56" s="34"/>
      <c r="BN56" s="15" t="str">
        <f>IF(Table_Styles[[#This Row],[Height]]&lt;&gt;"",Table_Styles[[#This Row],[Height]],IF(Table_Styles[[#This Row],[Height Default]]&lt;&gt;"",Table_Styles[[#This Row],[Height Default]],""))</f>
        <v/>
      </c>
      <c r="BO56" s="15"/>
      <c r="BP56" s="15"/>
      <c r="BQ56" s="15" t="str">
        <f>IF(Table_Styles[[#This Row],[Top]]&lt;&gt;"",Table_Styles[[#This Row],[Top]],IF(Table_Styles[[#This Row],[Top Default]]&lt;&gt;"",Table_Styles[[#This Row],[Top Default]],""))</f>
        <v/>
      </c>
      <c r="BR56" s="15"/>
      <c r="BS56" s="15"/>
      <c r="BT56" s="15" t="str">
        <f>IF(Table_Styles[[#This Row],[Right]]&lt;&gt;"",Table_Styles[[#This Row],[Right]],IF(Table_Styles[[#This Row],[Right Default]]&lt;&gt;"",Table_Styles[[#This Row],[Right Default]],""))</f>
        <v/>
      </c>
      <c r="BU56" s="15"/>
      <c r="BV56" s="15"/>
      <c r="BW56" s="15" t="str">
        <f>IF(Table_Styles[[#This Row],[Bottom]]&lt;&gt;"",Table_Styles[[#This Row],[Bottom]],IF(Table_Styles[[#This Row],[Bottom Default]]&lt;&gt;"",Table_Styles[[#This Row],[Bottom Default]],""))</f>
        <v/>
      </c>
      <c r="BX56" s="15"/>
      <c r="BY56" s="15"/>
      <c r="BZ56" s="15" t="str">
        <f>IF(Table_Styles[[#This Row],[Left]]&lt;&gt;"",Table_Styles[[#This Row],[Left]],IF(Table_Styles[[#This Row],[Left Default]]&lt;&gt;"",Table_Styles[[#This Row],[Left Default]],""))</f>
        <v/>
      </c>
      <c r="CA56" s="34"/>
      <c r="CB56" s="17" t="str">
        <f>IF(AND(Table_Styles[[#This Row],[Selector]]&lt;&gt;"",Table_Styles[[#This Row],[Font Family Used]]&lt;&gt;"",Table_Styles[[#This Row],[Font Weight Used]]&lt;&gt;""),Table_Styles[[#This Row],[Font Family Used]]&amp;" "&amp;Table_Styles[[#This Row],[Font Weight Used]],"")</f>
        <v/>
      </c>
      <c r="CC56" s="17" t="str">
        <f ca="1">IF(AND(Table_Styles[[#This Row],[Selector]],COUNTIF(OFFSET(CC:CC,0,0,ROW()-1,1),"="&amp;Table_Styles[[#This Row],[Font]])=0),Table_Styles[[#This Row],[Font]],"")</f>
        <v/>
      </c>
      <c r="CD56" s="17" t="str">
        <f ca="1">IF(Table_Styles[[#This Row],[Unique Font]]&lt;&gt;"",
"{""fontFamily"":"""&amp;Table_Styles[[#This Row],[Font Family Used]]&amp;""",""fontWeight"":"&amp;Table_Styles[[#This Row],[Font Weight Used]]&amp;"}","")</f>
        <v/>
      </c>
      <c r="CE5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#999999;border: none</v>
      </c>
      <c r="CF56" s="17" t="str">
        <f>IF(AND(Table_Styles[[#This Row],[Selector]]&lt;&gt;"", Table_Styles[[#This Row],[Config Properties]]&lt;&gt;""),
Table_Styles[[#This Row],[Selector]]&amp;" { "&amp;Table_Styles[[#This Row],[Config Properties]]&amp;" }","")</f>
        <v>formly-field .repeating .btn.btn-remove-item:active { color: #FFFFFF;background: #999999;border: none }</v>
      </c>
      <c r="CG56" s="17" t="str">
        <f xml:space="preserve">
SUBSTITUTE(SUBSTITUTE(SUBSTITUTE(SUBSTITUTE(SUBSTITUTE(SUBSTITUTE(SUBSTITUTE(SUBSTITUTE(Table_Styles[[#This Row],[Config]],
" {","{"),
"{ ","{"),
" }","}"),
"} ","}"),
" ,",","),
", ",","),
" :",":"),
": ",":")</f>
        <v>formly-field .repeating .btn.btn-remove-item:active{color:#FFFFFF;background:#999999;border:none}</v>
      </c>
    </row>
    <row r="57" spans="2:85" ht="21" customHeight="1">
      <c r="B57" s="83" t="s">
        <v>717</v>
      </c>
      <c r="C57" s="37" t="s">
        <v>718</v>
      </c>
      <c r="D57" s="34"/>
      <c r="E57" s="34"/>
      <c r="F57" s="15" t="str">
        <f>IF(Table_Styles[[#This Row],[Font Family]]&lt;&gt;"",Table_Styles[[#This Row],[Font Family]],IF(Table_Styles[[#This Row],[Font Family Default]]&lt;&gt;"",Table_Styles[[#This Row],[Font Family Default]],""))</f>
        <v/>
      </c>
      <c r="G57" s="34"/>
      <c r="H57" s="84" t="s">
        <v>634</v>
      </c>
      <c r="I57" s="15" t="str">
        <f>IF(Table_Styles[[#This Row],[Font Size]]&lt;&gt;"",Table_Styles[[#This Row],[Font Size]],IF(Table_Styles[[#This Row],[Font Size Default]]&lt;&gt;"",Table_Styles[[#This Row],[Font Size Default]],""))</f>
        <v>16px</v>
      </c>
      <c r="J57" s="34"/>
      <c r="K57" s="34"/>
      <c r="L57" s="15" t="str">
        <f>IF(Table_Styles[[#This Row],[Font Weight]]&lt;&gt;"",Table_Styles[[#This Row],[Font Weight]],IF(Table_Styles[[#This Row],[Font Weight Default]]&lt;&gt;"",Table_Styles[[#This Row],[Font Weight Default]],""))</f>
        <v/>
      </c>
      <c r="M57" s="34" t="s">
        <v>487</v>
      </c>
      <c r="N57" s="36"/>
      <c r="O57" s="15" t="str">
        <f>IF(Table_Styles[[#This Row],[Colour]]&lt;&gt;"",Table_Styles[[#This Row],[Colour]],IF(Table_Styles[[#This Row],[Colour Default]]&lt;&gt;"",Table_Styles[[#This Row],[Colour Default]],""))</f>
        <v>#FFFFFF</v>
      </c>
      <c r="P57" s="34"/>
      <c r="Q57" s="34"/>
      <c r="R57" s="15" t="str">
        <f>IF(Table_Styles[[#This Row],[Background]]&lt;&gt;"",Table_Styles[[#This Row],[Background]],IF(Table_Styles[[#This Row],[Background Default]]&lt;&gt;"",Table_Styles[[#This Row],[Background Default]],""))</f>
        <v/>
      </c>
      <c r="S57" s="34"/>
      <c r="T57" s="36"/>
      <c r="U57" s="15" t="str">
        <f>IF(Table_Styles[[#This Row],[Border]]&lt;&gt;"",Table_Styles[[#This Row],[Border]],IF(Table_Styles[[#This Row],[Border Default]]&lt;&gt;"",Table_Styles[[#This Row],[Border Default]],""))</f>
        <v/>
      </c>
      <c r="V57" s="34"/>
      <c r="W57" s="34"/>
      <c r="X57" s="15" t="str">
        <f>IF(Table_Styles[[#This Row],[Border Radius]]&lt;&gt;"",Table_Styles[[#This Row],[Border Radius]],IF(Table_Styles[[#This Row],[Border Radius Default]]&lt;&gt;"",Table_Styles[[#This Row],[Border Radius Default]],""))</f>
        <v/>
      </c>
      <c r="Y57" s="34"/>
      <c r="Z57" s="86" t="s">
        <v>689</v>
      </c>
      <c r="AA57" s="15" t="str">
        <f>IF(Table_Styles[[#This Row],[MT]]&lt;&gt;"",Table_Styles[[#This Row],[MT]],IF(Table_Styles[[#This Row],[MT Default]]&lt;&gt;"",Table_Styles[[#This Row],[MT Default]],""))</f>
        <v>-4px</v>
      </c>
      <c r="AB57" s="34"/>
      <c r="AC57" s="86" t="s">
        <v>601</v>
      </c>
      <c r="AD57" s="15" t="str">
        <f>IF(Table_Styles[[#This Row],[MR]]&lt;&gt;"",Table_Styles[[#This Row],[MR]],IF(Table_Styles[[#This Row],[MR Default]]&lt;&gt;"",Table_Styles[[#This Row],[MR Default]],""))</f>
        <v>5px</v>
      </c>
      <c r="AE57" s="34"/>
      <c r="AF57" s="34"/>
      <c r="AG57" s="15" t="str">
        <f>IF(Table_Styles[[#This Row],[MB]]&lt;&gt;"",Table_Styles[[#This Row],[MB]],IF(Table_Styles[[#This Row],[MB Default]]&lt;&gt;"",Table_Styles[[#This Row],[MB Default]],""))</f>
        <v/>
      </c>
      <c r="AH57" s="34"/>
      <c r="AI57" s="86"/>
      <c r="AJ57" s="15" t="str">
        <f>IF(Table_Styles[[#This Row],[ML]]&lt;&gt;"",Table_Styles[[#This Row],[ML]],IF(Table_Styles[[#This Row],[ML Default]]&lt;&gt;"",Table_Styles[[#This Row],[ML Default]],""))</f>
        <v/>
      </c>
      <c r="AK57" s="34"/>
      <c r="AL57" s="34"/>
      <c r="AM57" s="15" t="str">
        <f>IF(Table_Styles[[#This Row],[PT]]&lt;&gt;"",Table_Styles[[#This Row],[PT]],IF(Table_Styles[[#This Row],[PT Default]]&lt;&gt;"",Table_Styles[[#This Row],[PT Default]],""))</f>
        <v/>
      </c>
      <c r="AN57" s="34"/>
      <c r="AO57" s="34"/>
      <c r="AP57" s="15" t="str">
        <f>IF(Table_Styles[[#This Row],[PR]]&lt;&gt;"",Table_Styles[[#This Row],[PR]],IF(Table_Styles[[#This Row],[PR Default]]&lt;&gt;"",Table_Styles[[#This Row],[PR Default]],""))</f>
        <v/>
      </c>
      <c r="AQ57" s="34"/>
      <c r="AR57" s="34"/>
      <c r="AS57" s="15" t="str">
        <f>IF(Table_Styles[[#This Row],[PB]]&lt;&gt;"",Table_Styles[[#This Row],[PB]],IF(Table_Styles[[#This Row],[PB Default]]&lt;&gt;"",Table_Styles[[#This Row],[PB Default]],""))</f>
        <v/>
      </c>
      <c r="AT57" s="34"/>
      <c r="AU57" s="34"/>
      <c r="AV57" s="15" t="str">
        <f>IF(Table_Styles[[#This Row],[PL]]&lt;&gt;"",Table_Styles[[#This Row],[PL]],IF(Table_Styles[[#This Row],[PL Default]]&lt;&gt;"",Table_Styles[[#This Row],[PL Default]],""))</f>
        <v/>
      </c>
      <c r="AW57" s="34"/>
      <c r="AX57" s="34"/>
      <c r="AY57" s="15" t="str">
        <f>IF(Table_Styles[[#This Row],[BT]]&lt;&gt;"",Table_Styles[[#This Row],[BT]],IF(Table_Styles[[#This Row],[BT Default]]&lt;&gt;"",Table_Styles[[#This Row],[BT Default]],""))</f>
        <v/>
      </c>
      <c r="AZ57" s="34"/>
      <c r="BA57" s="34"/>
      <c r="BB57" s="15" t="str">
        <f>IF(Table_Styles[[#This Row],[BR]]&lt;&gt;"",Table_Styles[[#This Row],[BR]],IF(Table_Styles[[#This Row],[BR Default]]&lt;&gt;"",Table_Styles[[#This Row],[BR Default]],""))</f>
        <v/>
      </c>
      <c r="BC57" s="34"/>
      <c r="BD57" s="34"/>
      <c r="BE57" s="15" t="str">
        <f>IF(Table_Styles[[#This Row],[BB]]&lt;&gt;"",Table_Styles[[#This Row],[BB]],IF(Table_Styles[[#This Row],[BB Default]]&lt;&gt;"",Table_Styles[[#This Row],[BB Default]],""))</f>
        <v/>
      </c>
      <c r="BF57" s="34"/>
      <c r="BG57" s="34"/>
      <c r="BH57" s="15" t="str">
        <f>IF(Table_Styles[[#This Row],[BL]]&lt;&gt;"",Table_Styles[[#This Row],[BL]],IF(Table_Styles[[#This Row],[BL Default]]&lt;&gt;"",Table_Styles[[#This Row],[BL Default]],""))</f>
        <v/>
      </c>
      <c r="BI57" s="34"/>
      <c r="BJ57" s="34"/>
      <c r="BK57" s="15" t="str">
        <f>IF(Table_Styles[[#This Row],[Width]]&lt;&gt;"",Table_Styles[[#This Row],[Width]],IF(Table_Styles[[#This Row],[Width Default]]&lt;&gt;"",Table_Styles[[#This Row],[Width Default]],""))</f>
        <v/>
      </c>
      <c r="BL57" s="34"/>
      <c r="BM57" s="34"/>
      <c r="BN57" s="15" t="str">
        <f>IF(Table_Styles[[#This Row],[Height]]&lt;&gt;"",Table_Styles[[#This Row],[Height]],IF(Table_Styles[[#This Row],[Height Default]]&lt;&gt;"",Table_Styles[[#This Row],[Height Default]],""))</f>
        <v/>
      </c>
      <c r="BO57" s="15"/>
      <c r="BP57" s="81" t="s">
        <v>707</v>
      </c>
      <c r="BQ57" s="15" t="str">
        <f>IF(Table_Styles[[#This Row],[Top]]&lt;&gt;"",Table_Styles[[#This Row],[Top]],IF(Table_Styles[[#This Row],[Top Default]]&lt;&gt;"",Table_Styles[[#This Row],[Top Default]],""))</f>
        <v>2px</v>
      </c>
      <c r="BR57" s="15"/>
      <c r="BS57" s="15"/>
      <c r="BT57" s="15" t="str">
        <f>IF(Table_Styles[[#This Row],[Right]]&lt;&gt;"",Table_Styles[[#This Row],[Right]],IF(Table_Styles[[#This Row],[Right Default]]&lt;&gt;"",Table_Styles[[#This Row],[Right Default]],""))</f>
        <v/>
      </c>
      <c r="BU57" s="15"/>
      <c r="BV57" s="15"/>
      <c r="BW57" s="15" t="str">
        <f>IF(Table_Styles[[#This Row],[Bottom]]&lt;&gt;"",Table_Styles[[#This Row],[Bottom]],IF(Table_Styles[[#This Row],[Bottom Default]]&lt;&gt;"",Table_Styles[[#This Row],[Bottom Default]],""))</f>
        <v/>
      </c>
      <c r="BX57" s="15"/>
      <c r="BY57" s="81"/>
      <c r="BZ57" s="15" t="str">
        <f>IF(Table_Styles[[#This Row],[Left]]&lt;&gt;"",Table_Styles[[#This Row],[Left]],IF(Table_Styles[[#This Row],[Left Default]]&lt;&gt;"",Table_Styles[[#This Row],[Left Default]],""))</f>
        <v/>
      </c>
      <c r="CA57" s="34"/>
      <c r="CB57" s="17" t="str">
        <f>IF(AND(Table_Styles[[#This Row],[Selector]]&lt;&gt;"",Table_Styles[[#This Row],[Font Family Used]]&lt;&gt;"",Table_Styles[[#This Row],[Font Weight Used]]&lt;&gt;""),Table_Styles[[#This Row],[Font Family Used]]&amp;" "&amp;Table_Styles[[#This Row],[Font Weight Used]],"")</f>
        <v/>
      </c>
      <c r="CC57" s="17" t="str">
        <f ca="1">IF(AND(Table_Styles[[#This Row],[Selector]],COUNTIF(OFFSET(CC:CC,0,0,ROW()-1,1),"="&amp;Table_Styles[[#This Row],[Font]])=0),Table_Styles[[#This Row],[Font]],"")</f>
        <v/>
      </c>
      <c r="CD57" s="17" t="str">
        <f ca="1">IF(Table_Styles[[#This Row],[Unique Font]]&lt;&gt;"",
"{""fontFamily"":"""&amp;Table_Styles[[#This Row],[Font Family Used]]&amp;""",""fontWeight"":"&amp;Table_Styles[[#This Row],[Font Weight Used]]&amp;"}","")</f>
        <v/>
      </c>
      <c r="CE5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16px;color: #FFFFFF;margin-top: -4px;margin-right: 5px;top: 2px</v>
      </c>
      <c r="CF57" s="17" t="str">
        <f>IF(AND(Table_Styles[[#This Row],[Selector]]&lt;&gt;"", Table_Styles[[#This Row],[Config Properties]]&lt;&gt;""),
Table_Styles[[#This Row],[Selector]]&amp;" { "&amp;Table_Styles[[#This Row],[Config Properties]]&amp;" }","")</f>
        <v>formly-field .repeating .btn.btn-remove-item .btn-icon { font-size: 16px;color: #FFFFFF;margin-top: -4px;margin-right: 5px;top: 2px }</v>
      </c>
      <c r="CG57" s="17" t="str">
        <f xml:space="preserve">
SUBSTITUTE(SUBSTITUTE(SUBSTITUTE(SUBSTITUTE(SUBSTITUTE(SUBSTITUTE(SUBSTITUTE(SUBSTITUTE(Table_Styles[[#This Row],[Config]],
" {","{"),
"{ ","{"),
" }","}"),
"} ","}"),
" ,",","),
", ",","),
" :",":"),
": ",":")</f>
        <v>formly-field .repeating .btn.btn-remove-item .btn-icon{font-size:16px;color:#FFFFFF;margin-top:-4px;margin-right:5px;top:2px}</v>
      </c>
    </row>
    <row r="58" spans="2:85" ht="21" customHeight="1" thickBot="1">
      <c r="B58" s="54" t="s">
        <v>719</v>
      </c>
      <c r="C58" s="54"/>
      <c r="D58" s="62"/>
      <c r="E58" s="62"/>
      <c r="F58" s="54" t="str">
        <f>IF(Table_Styles[[#This Row],[Font Family]]&lt;&gt;"",Table_Styles[[#This Row],[Font Family]],IF(Table_Styles[[#This Row],[Font Family Default]]&lt;&gt;"",Table_Styles[[#This Row],[Font Family Default]],""))</f>
        <v/>
      </c>
      <c r="G58" s="62"/>
      <c r="H58" s="62"/>
      <c r="I58" s="54" t="str">
        <f>IF(Table_Styles[[#This Row],[Font Size]]&lt;&gt;"",Table_Styles[[#This Row],[Font Size]],IF(Table_Styles[[#This Row],[Font Size Default]]&lt;&gt;"",Table_Styles[[#This Row],[Font Size Default]],""))</f>
        <v/>
      </c>
      <c r="J58" s="62"/>
      <c r="K58" s="62"/>
      <c r="L58" s="54" t="str">
        <f>IF(Table_Styles[[#This Row],[Font Weight]]&lt;&gt;"",Table_Styles[[#This Row],[Font Weight]],IF(Table_Styles[[#This Row],[Font Weight Default]]&lt;&gt;"",Table_Styles[[#This Row],[Font Weight Default]],""))</f>
        <v/>
      </c>
      <c r="M58" s="62"/>
      <c r="N58" s="62"/>
      <c r="O58" s="54" t="str">
        <f>IF(Table_Styles[[#This Row],[Colour]]&lt;&gt;"",Table_Styles[[#This Row],[Colour]],IF(Table_Styles[[#This Row],[Colour Default]]&lt;&gt;"",Table_Styles[[#This Row],[Colour Default]],""))</f>
        <v/>
      </c>
      <c r="P58" s="62"/>
      <c r="Q58" s="62"/>
      <c r="R58" s="54" t="str">
        <f>IF(Table_Styles[[#This Row],[Background]]&lt;&gt;"",Table_Styles[[#This Row],[Background]],IF(Table_Styles[[#This Row],[Background Default]]&lt;&gt;"",Table_Styles[[#This Row],[Background Default]],""))</f>
        <v/>
      </c>
      <c r="S58" s="62"/>
      <c r="T58" s="62"/>
      <c r="U58" s="54" t="str">
        <f>IF(Table_Styles[[#This Row],[Border]]&lt;&gt;"",Table_Styles[[#This Row],[Border]],IF(Table_Styles[[#This Row],[Border Default]]&lt;&gt;"",Table_Styles[[#This Row],[Border Default]],""))</f>
        <v/>
      </c>
      <c r="V58" s="62"/>
      <c r="W58" s="62"/>
      <c r="X58" s="54" t="str">
        <f>IF(Table_Styles[[#This Row],[Border Radius]]&lt;&gt;"",Table_Styles[[#This Row],[Border Radius]],IF(Table_Styles[[#This Row],[Border Radius Default]]&lt;&gt;"",Table_Styles[[#This Row],[Border Radius Default]],""))</f>
        <v/>
      </c>
      <c r="Y58" s="62"/>
      <c r="Z58" s="62"/>
      <c r="AA58" s="54" t="str">
        <f>IF(Table_Styles[[#This Row],[MT]]&lt;&gt;"",Table_Styles[[#This Row],[MT]],IF(Table_Styles[[#This Row],[MT Default]]&lt;&gt;"",Table_Styles[[#This Row],[MT Default]],""))</f>
        <v/>
      </c>
      <c r="AB58" s="62"/>
      <c r="AC58" s="62"/>
      <c r="AD58" s="54" t="str">
        <f>IF(Table_Styles[[#This Row],[MR]]&lt;&gt;"",Table_Styles[[#This Row],[MR]],IF(Table_Styles[[#This Row],[MR Default]]&lt;&gt;"",Table_Styles[[#This Row],[MR Default]],""))</f>
        <v/>
      </c>
      <c r="AE58" s="62"/>
      <c r="AF58" s="62"/>
      <c r="AG58" s="54" t="str">
        <f>IF(Table_Styles[[#This Row],[MB]]&lt;&gt;"",Table_Styles[[#This Row],[MB]],IF(Table_Styles[[#This Row],[MB Default]]&lt;&gt;"",Table_Styles[[#This Row],[MB Default]],""))</f>
        <v/>
      </c>
      <c r="AH58" s="62"/>
      <c r="AI58" s="62"/>
      <c r="AJ58" s="54" t="str">
        <f>IF(Table_Styles[[#This Row],[ML]]&lt;&gt;"",Table_Styles[[#This Row],[ML]],IF(Table_Styles[[#This Row],[ML Default]]&lt;&gt;"",Table_Styles[[#This Row],[ML Default]],""))</f>
        <v/>
      </c>
      <c r="AK58" s="62"/>
      <c r="AL58" s="62"/>
      <c r="AM58" s="54" t="str">
        <f>IF(Table_Styles[[#This Row],[PT]]&lt;&gt;"",Table_Styles[[#This Row],[PT]],IF(Table_Styles[[#This Row],[PT Default]]&lt;&gt;"",Table_Styles[[#This Row],[PT Default]],""))</f>
        <v/>
      </c>
      <c r="AN58" s="62"/>
      <c r="AO58" s="62"/>
      <c r="AP58" s="54" t="str">
        <f>IF(Table_Styles[[#This Row],[PR]]&lt;&gt;"",Table_Styles[[#This Row],[PR]],IF(Table_Styles[[#This Row],[PR Default]]&lt;&gt;"",Table_Styles[[#This Row],[PR Default]],""))</f>
        <v/>
      </c>
      <c r="AQ58" s="62"/>
      <c r="AR58" s="62"/>
      <c r="AS58" s="54" t="str">
        <f>IF(Table_Styles[[#This Row],[PB]]&lt;&gt;"",Table_Styles[[#This Row],[PB]],IF(Table_Styles[[#This Row],[PB Default]]&lt;&gt;"",Table_Styles[[#This Row],[PB Default]],""))</f>
        <v/>
      </c>
      <c r="AT58" s="62"/>
      <c r="AU58" s="62"/>
      <c r="AV58" s="54" t="str">
        <f>IF(Table_Styles[[#This Row],[PL]]&lt;&gt;"",Table_Styles[[#This Row],[PL]],IF(Table_Styles[[#This Row],[PL Default]]&lt;&gt;"",Table_Styles[[#This Row],[PL Default]],""))</f>
        <v/>
      </c>
      <c r="AW58" s="62"/>
      <c r="AX58" s="62"/>
      <c r="AY58" s="54" t="str">
        <f>IF(Table_Styles[[#This Row],[BT]]&lt;&gt;"",Table_Styles[[#This Row],[BT]],IF(Table_Styles[[#This Row],[BT Default]]&lt;&gt;"",Table_Styles[[#This Row],[BT Default]],""))</f>
        <v/>
      </c>
      <c r="AZ58" s="62"/>
      <c r="BA58" s="62"/>
      <c r="BB58" s="54" t="str">
        <f>IF(Table_Styles[[#This Row],[BR]]&lt;&gt;"",Table_Styles[[#This Row],[BR]],IF(Table_Styles[[#This Row],[BR Default]]&lt;&gt;"",Table_Styles[[#This Row],[BR Default]],""))</f>
        <v/>
      </c>
      <c r="BC58" s="62"/>
      <c r="BD58" s="62"/>
      <c r="BE58" s="54" t="str">
        <f>IF(Table_Styles[[#This Row],[BB]]&lt;&gt;"",Table_Styles[[#This Row],[BB]],IF(Table_Styles[[#This Row],[BB Default]]&lt;&gt;"",Table_Styles[[#This Row],[BB Default]],""))</f>
        <v/>
      </c>
      <c r="BF58" s="62"/>
      <c r="BG58" s="62"/>
      <c r="BH58" s="54" t="str">
        <f>IF(Table_Styles[[#This Row],[BL]]&lt;&gt;"",Table_Styles[[#This Row],[BL]],IF(Table_Styles[[#This Row],[BL Default]]&lt;&gt;"",Table_Styles[[#This Row],[BL Default]],""))</f>
        <v/>
      </c>
      <c r="BI58" s="62"/>
      <c r="BJ58" s="62"/>
      <c r="BK58" s="54" t="str">
        <f>IF(Table_Styles[[#This Row],[Width]]&lt;&gt;"",Table_Styles[[#This Row],[Width]],IF(Table_Styles[[#This Row],[Width Default]]&lt;&gt;"",Table_Styles[[#This Row],[Width Default]],""))</f>
        <v/>
      </c>
      <c r="BL58" s="62"/>
      <c r="BM58" s="62"/>
      <c r="BN58" s="54" t="str">
        <f>IF(Table_Styles[[#This Row],[Height]]&lt;&gt;"",Table_Styles[[#This Row],[Height]],IF(Table_Styles[[#This Row],[Height Default]]&lt;&gt;"",Table_Styles[[#This Row],[Height Default]],""))</f>
        <v/>
      </c>
      <c r="BO58" s="54"/>
      <c r="BP58" s="54"/>
      <c r="BQ58" s="54" t="str">
        <f>IF(Table_Styles[[#This Row],[Top]]&lt;&gt;"",Table_Styles[[#This Row],[Top]],IF(Table_Styles[[#This Row],[Top Default]]&lt;&gt;"",Table_Styles[[#This Row],[Top Default]],""))</f>
        <v/>
      </c>
      <c r="BR58" s="54"/>
      <c r="BS58" s="54"/>
      <c r="BT58" s="54" t="str">
        <f>IF(Table_Styles[[#This Row],[Right]]&lt;&gt;"",Table_Styles[[#This Row],[Right]],IF(Table_Styles[[#This Row],[Right Default]]&lt;&gt;"",Table_Styles[[#This Row],[Right Default]],""))</f>
        <v/>
      </c>
      <c r="BU58" s="54"/>
      <c r="BV58" s="54"/>
      <c r="BW58" s="54" t="str">
        <f>IF(Table_Styles[[#This Row],[Bottom]]&lt;&gt;"",Table_Styles[[#This Row],[Bottom]],IF(Table_Styles[[#This Row],[Bottom Default]]&lt;&gt;"",Table_Styles[[#This Row],[Bottom Default]],""))</f>
        <v/>
      </c>
      <c r="BX58" s="54"/>
      <c r="BY58" s="54"/>
      <c r="BZ58" s="54" t="str">
        <f>IF(Table_Styles[[#This Row],[Left]]&lt;&gt;"",Table_Styles[[#This Row],[Left]],IF(Table_Styles[[#This Row],[Left Default]]&lt;&gt;"",Table_Styles[[#This Row],[Left Default]],""))</f>
        <v/>
      </c>
      <c r="CA58" s="62"/>
      <c r="CB58" s="54" t="str">
        <f>IF(AND(Table_Styles[[#This Row],[Selector]]&lt;&gt;"",Table_Styles[[#This Row],[Font Family Used]]&lt;&gt;"",Table_Styles[[#This Row],[Font Weight Used]]&lt;&gt;""),Table_Styles[[#This Row],[Font Family Used]]&amp;" "&amp;Table_Styles[[#This Row],[Font Weight Used]],"")</f>
        <v/>
      </c>
      <c r="CC58" s="54" t="str">
        <f ca="1">IF(AND(Table_Styles[[#This Row],[Selector]],COUNTIF(OFFSET(CC:CC,0,0,ROW()-1,1),"="&amp;Table_Styles[[#This Row],[Font]])=0),Table_Styles[[#This Row],[Font]],"")</f>
        <v/>
      </c>
      <c r="CD58" s="54" t="str">
        <f ca="1">IF(Table_Styles[[#This Row],[Unique Font]]&lt;&gt;"",
"{""fontFamily"":"""&amp;Table_Styles[[#This Row],[Font Family Used]]&amp;""",""fontWeight"":"&amp;Table_Styles[[#This Row],[Font Weight Used]]&amp;"}","")</f>
        <v/>
      </c>
      <c r="CE58"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54" t="str">
        <f>IF(AND(Table_Styles[[#This Row],[Selector]]&lt;&gt;"", Table_Styles[[#This Row],[Config Properties]]&lt;&gt;""),
Table_Styles[[#This Row],[Selector]]&amp;" { "&amp;Table_Styles[[#This Row],[Config Properties]]&amp;" }","")</f>
        <v/>
      </c>
      <c r="CG58" s="54" t="str">
        <f xml:space="preserve">
SUBSTITUTE(SUBSTITUTE(SUBSTITUTE(SUBSTITUTE(SUBSTITUTE(SUBSTITUTE(SUBSTITUTE(SUBSTITUTE(Table_Styles[[#This Row],[Config]],
" {","{"),
"{ ","{"),
" }","}"),
"} ","}"),
" ,",","),
", ",","),
" :",":"),
": ",":")</f>
        <v/>
      </c>
    </row>
    <row r="59" spans="2:85" ht="21" customHeight="1">
      <c r="B59" s="83" t="s">
        <v>720</v>
      </c>
      <c r="C59" s="37" t="s">
        <v>721</v>
      </c>
      <c r="D59" s="34"/>
      <c r="E59" s="34"/>
      <c r="F59" s="15" t="str">
        <f>IF(Table_Styles[[#This Row],[Font Family]]&lt;&gt;"",Table_Styles[[#This Row],[Font Family]],IF(Table_Styles[[#This Row],[Font Family Default]]&lt;&gt;"",Table_Styles[[#This Row],[Font Family Default]],""))</f>
        <v/>
      </c>
      <c r="G59" s="34"/>
      <c r="H59" s="34"/>
      <c r="I59" s="15" t="str">
        <f>IF(Table_Styles[[#This Row],[Font Size]]&lt;&gt;"",Table_Styles[[#This Row],[Font Size]],IF(Table_Styles[[#This Row],[Font Size Default]]&lt;&gt;"",Table_Styles[[#This Row],[Font Size Default]],""))</f>
        <v/>
      </c>
      <c r="J59" s="34"/>
      <c r="K59" s="34"/>
      <c r="L59" s="15" t="str">
        <f>IF(Table_Styles[[#This Row],[Font Weight]]&lt;&gt;"",Table_Styles[[#This Row],[Font Weight]],IF(Table_Styles[[#This Row],[Font Weight Default]]&lt;&gt;"",Table_Styles[[#This Row],[Font Weight Default]],""))</f>
        <v/>
      </c>
      <c r="M59" s="34"/>
      <c r="N59" s="34"/>
      <c r="O59" s="15" t="str">
        <f>IF(Table_Styles[[#This Row],[Colour]]&lt;&gt;"",Table_Styles[[#This Row],[Colour]],IF(Table_Styles[[#This Row],[Colour Default]]&lt;&gt;"",Table_Styles[[#This Row],[Colour Default]],""))</f>
        <v/>
      </c>
      <c r="P59" s="34"/>
      <c r="Q59" s="34" t="str">
        <f>Colour_Background_1</f>
        <v>#FFFFFF</v>
      </c>
      <c r="R59" s="15" t="str">
        <f>IF(Table_Styles[[#This Row],[Background]]&lt;&gt;"",Table_Styles[[#This Row],[Background]],IF(Table_Styles[[#This Row],[Background Default]]&lt;&gt;"",Table_Styles[[#This Row],[Background Default]],""))</f>
        <v>#FFFFFF</v>
      </c>
      <c r="S59" s="34"/>
      <c r="T59" s="36" t="s">
        <v>643</v>
      </c>
      <c r="U59" s="15" t="str">
        <f>IF(Table_Styles[[#This Row],[Border]]&lt;&gt;"",Table_Styles[[#This Row],[Border]],IF(Table_Styles[[#This Row],[Border Default]]&lt;&gt;"",Table_Styles[[#This Row],[Border Default]],""))</f>
        <v>none</v>
      </c>
      <c r="V59" s="34"/>
      <c r="W59" s="34" t="str">
        <f>Settings_Styling_Other_Default_Border_Radius</f>
        <v>3px</v>
      </c>
      <c r="X59" s="15" t="str">
        <f>IF(Table_Styles[[#This Row],[Border Radius]]&lt;&gt;"",Table_Styles[[#This Row],[Border Radius]],IF(Table_Styles[[#This Row],[Border Radius Default]]&lt;&gt;"",Table_Styles[[#This Row],[Border Radius Default]],""))</f>
        <v>3px</v>
      </c>
      <c r="Y59" s="34"/>
      <c r="Z59" s="34"/>
      <c r="AA59" s="15" t="str">
        <f>IF(Table_Styles[[#This Row],[MT]]&lt;&gt;"",Table_Styles[[#This Row],[MT]],IF(Table_Styles[[#This Row],[MT Default]]&lt;&gt;"",Table_Styles[[#This Row],[MT Default]],""))</f>
        <v/>
      </c>
      <c r="AB59" s="34"/>
      <c r="AC59" s="34"/>
      <c r="AD59" s="15" t="str">
        <f>IF(Table_Styles[[#This Row],[MR]]&lt;&gt;"",Table_Styles[[#This Row],[MR]],IF(Table_Styles[[#This Row],[MR Default]]&lt;&gt;"",Table_Styles[[#This Row],[MR Default]],""))</f>
        <v/>
      </c>
      <c r="AE59" s="34"/>
      <c r="AF59" s="34"/>
      <c r="AG59" s="15" t="str">
        <f>IF(Table_Styles[[#This Row],[MB]]&lt;&gt;"",Table_Styles[[#This Row],[MB]],IF(Table_Styles[[#This Row],[MB Default]]&lt;&gt;"",Table_Styles[[#This Row],[MB Default]],""))</f>
        <v/>
      </c>
      <c r="AH59" s="34"/>
      <c r="AI59" s="34"/>
      <c r="AJ59" s="15" t="str">
        <f>IF(Table_Styles[[#This Row],[ML]]&lt;&gt;"",Table_Styles[[#This Row],[ML]],IF(Table_Styles[[#This Row],[ML Default]]&lt;&gt;"",Table_Styles[[#This Row],[ML Default]],""))</f>
        <v/>
      </c>
      <c r="AK59" s="34"/>
      <c r="AL59" s="86" t="s">
        <v>601</v>
      </c>
      <c r="AM59" s="15" t="str">
        <f>IF(Table_Styles[[#This Row],[PT]]&lt;&gt;"",Table_Styles[[#This Row],[PT]],IF(Table_Styles[[#This Row],[PT Default]]&lt;&gt;"",Table_Styles[[#This Row],[PT Default]],""))</f>
        <v>5px</v>
      </c>
      <c r="AN59" s="34"/>
      <c r="AO59" s="86" t="s">
        <v>601</v>
      </c>
      <c r="AP59" s="15" t="str">
        <f>IF(Table_Styles[[#This Row],[PR]]&lt;&gt;"",Table_Styles[[#This Row],[PR]],IF(Table_Styles[[#This Row],[PR Default]]&lt;&gt;"",Table_Styles[[#This Row],[PR Default]],""))</f>
        <v>5px</v>
      </c>
      <c r="AQ59" s="34"/>
      <c r="AR59" s="86" t="s">
        <v>601</v>
      </c>
      <c r="AS59" s="15" t="str">
        <f>IF(Table_Styles[[#This Row],[PB]]&lt;&gt;"",Table_Styles[[#This Row],[PB]],IF(Table_Styles[[#This Row],[PB Default]]&lt;&gt;"",Table_Styles[[#This Row],[PB Default]],""))</f>
        <v>5px</v>
      </c>
      <c r="AT59" s="34"/>
      <c r="AU59" s="86" t="s">
        <v>722</v>
      </c>
      <c r="AV59" s="15" t="str">
        <f>IF(Table_Styles[[#This Row],[PL]]&lt;&gt;"",Table_Styles[[#This Row],[PL]],IF(Table_Styles[[#This Row],[PL Default]]&lt;&gt;"",Table_Styles[[#This Row],[PL Default]],""))</f>
        <v>4px</v>
      </c>
      <c r="AW59" s="34"/>
      <c r="AX59" s="34"/>
      <c r="AY59" s="15" t="str">
        <f>IF(Table_Styles[[#This Row],[BT]]&lt;&gt;"",Table_Styles[[#This Row],[BT]],IF(Table_Styles[[#This Row],[BT Default]]&lt;&gt;"",Table_Styles[[#This Row],[BT Default]],""))</f>
        <v/>
      </c>
      <c r="AZ59" s="34"/>
      <c r="BA59" s="34"/>
      <c r="BB59" s="15" t="str">
        <f>IF(Table_Styles[[#This Row],[BR]]&lt;&gt;"",Table_Styles[[#This Row],[BR]],IF(Table_Styles[[#This Row],[BR Default]]&lt;&gt;"",Table_Styles[[#This Row],[BR Default]],""))</f>
        <v/>
      </c>
      <c r="BC59" s="34"/>
      <c r="BD59" s="34"/>
      <c r="BE59" s="15" t="str">
        <f>IF(Table_Styles[[#This Row],[BB]]&lt;&gt;"",Table_Styles[[#This Row],[BB]],IF(Table_Styles[[#This Row],[BB Default]]&lt;&gt;"",Table_Styles[[#This Row],[BB Default]],""))</f>
        <v/>
      </c>
      <c r="BF59" s="34"/>
      <c r="BG59" s="34"/>
      <c r="BH59" s="15" t="str">
        <f>IF(Table_Styles[[#This Row],[BL]]&lt;&gt;"",Table_Styles[[#This Row],[BL]],IF(Table_Styles[[#This Row],[BL Default]]&lt;&gt;"",Table_Styles[[#This Row],[BL Default]],""))</f>
        <v/>
      </c>
      <c r="BI59" s="34"/>
      <c r="BJ59" s="34"/>
      <c r="BK59" s="15" t="str">
        <f>IF(Table_Styles[[#This Row],[Width]]&lt;&gt;"",Table_Styles[[#This Row],[Width]],IF(Table_Styles[[#This Row],[Width Default]]&lt;&gt;"",Table_Styles[[#This Row],[Width Default]],""))</f>
        <v/>
      </c>
      <c r="BL59" s="34"/>
      <c r="BM59" s="34"/>
      <c r="BN59" s="15" t="str">
        <f>IF(Table_Styles[[#This Row],[Height]]&lt;&gt;"",Table_Styles[[#This Row],[Height]],IF(Table_Styles[[#This Row],[Height Default]]&lt;&gt;"",Table_Styles[[#This Row],[Height Default]],""))</f>
        <v/>
      </c>
      <c r="BO59" s="15"/>
      <c r="BP59" s="15"/>
      <c r="BQ59" s="15" t="str">
        <f>IF(Table_Styles[[#This Row],[Top]]&lt;&gt;"",Table_Styles[[#This Row],[Top]],IF(Table_Styles[[#This Row],[Top Default]]&lt;&gt;"",Table_Styles[[#This Row],[Top Default]],""))</f>
        <v/>
      </c>
      <c r="BR59" s="15"/>
      <c r="BS59" s="15"/>
      <c r="BT59" s="15" t="str">
        <f>IF(Table_Styles[[#This Row],[Right]]&lt;&gt;"",Table_Styles[[#This Row],[Right]],IF(Table_Styles[[#This Row],[Right Default]]&lt;&gt;"",Table_Styles[[#This Row],[Right Default]],""))</f>
        <v/>
      </c>
      <c r="BU59" s="15"/>
      <c r="BV59" s="15"/>
      <c r="BW59" s="15" t="str">
        <f>IF(Table_Styles[[#This Row],[Bottom]]&lt;&gt;"",Table_Styles[[#This Row],[Bottom]],IF(Table_Styles[[#This Row],[Bottom Default]]&lt;&gt;"",Table_Styles[[#This Row],[Bottom Default]],""))</f>
        <v/>
      </c>
      <c r="BX59" s="15"/>
      <c r="BY59" s="15"/>
      <c r="BZ59" s="15" t="str">
        <f>IF(Table_Styles[[#This Row],[Left]]&lt;&gt;"",Table_Styles[[#This Row],[Left]],IF(Table_Styles[[#This Row],[Left Default]]&lt;&gt;"",Table_Styles[[#This Row],[Left Default]],""))</f>
        <v/>
      </c>
      <c r="CA59" s="34"/>
      <c r="CB59" s="17" t="str">
        <f>IF(AND(Table_Styles[[#This Row],[Selector]]&lt;&gt;"",Table_Styles[[#This Row],[Font Family Used]]&lt;&gt;"",Table_Styles[[#This Row],[Font Weight Used]]&lt;&gt;""),Table_Styles[[#This Row],[Font Family Used]]&amp;" "&amp;Table_Styles[[#This Row],[Font Weight Used]],"")</f>
        <v/>
      </c>
      <c r="CC59" s="17" t="str">
        <f ca="1">IF(AND(Table_Styles[[#This Row],[Selector]],COUNTIF(OFFSET(CC:CC,0,0,ROW()-1,1),"="&amp;Table_Styles[[#This Row],[Font]])=0),Table_Styles[[#This Row],[Font]],"")</f>
        <v/>
      </c>
      <c r="CD59" s="17" t="str">
        <f ca="1">IF(Table_Styles[[#This Row],[Unique Font]]&lt;&gt;"",
"{""fontFamily"":"""&amp;Table_Styles[[#This Row],[Font Family Used]]&amp;""",""fontWeight"":"&amp;Table_Styles[[#This Row],[Font Weight Used]]&amp;"}","")</f>
        <v/>
      </c>
      <c r="CE5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5px;padding-right: 5px;padding-bottom: 5px;padding-left: 4px</v>
      </c>
      <c r="CF59" s="17" t="str">
        <f>IF(AND(Table_Styles[[#This Row],[Selector]]&lt;&gt;"", Table_Styles[[#This Row],[Config Properties]]&lt;&gt;""),
Table_Styles[[#This Row],[Selector]]&amp;" { "&amp;Table_Styles[[#This Row],[Config Properties]]&amp;" }","")</f>
        <v>.ui-datepicker.ui-widget.ui-widget-content { background: #FFFFFF;border: none;border-radius: 3px;padding-top: 5px;padding-right: 5px;padding-bottom: 5px;padding-left: 4px }</v>
      </c>
      <c r="CG59" s="17" t="str">
        <f xml:space="preserve">
SUBSTITUTE(SUBSTITUTE(SUBSTITUTE(SUBSTITUTE(SUBSTITUTE(SUBSTITUTE(SUBSTITUTE(SUBSTITUTE(Table_Styles[[#This Row],[Config]],
" {","{"),
"{ ","{"),
" }","}"),
"} ","}"),
" ,",","),
", ",","),
" :",":"),
": ",":")</f>
        <v>.ui-datepicker.ui-widget.ui-widget-content{background:#FFFFFF;border:none;border-radius:3px;padding-top:5px;padding-right:5px;padding-bottom:5px;padding-left:4px}</v>
      </c>
    </row>
    <row r="60" spans="2:85" ht="21" customHeight="1">
      <c r="B60" s="83" t="s">
        <v>2</v>
      </c>
      <c r="C60" s="17" t="s">
        <v>723</v>
      </c>
      <c r="D60" s="34"/>
      <c r="E60" s="34"/>
      <c r="F60" s="15" t="str">
        <f>IF(Table_Styles[[#This Row],[Font Family]]&lt;&gt;"",Table_Styles[[#This Row],[Font Family]],IF(Table_Styles[[#This Row],[Font Family Default]]&lt;&gt;"",Table_Styles[[#This Row],[Font Family Default]],""))</f>
        <v/>
      </c>
      <c r="G60" s="34"/>
      <c r="H60" s="34"/>
      <c r="I60" s="15" t="str">
        <f>IF(Table_Styles[[#This Row],[Font Size]]&lt;&gt;"",Table_Styles[[#This Row],[Font Size]],IF(Table_Styles[[#This Row],[Font Size Default]]&lt;&gt;"",Table_Styles[[#This Row],[Font Size Default]],""))</f>
        <v/>
      </c>
      <c r="J60" s="34"/>
      <c r="K60" s="34"/>
      <c r="L60" s="15" t="str">
        <f>IF(Table_Styles[[#This Row],[Font Weight]]&lt;&gt;"",Table_Styles[[#This Row],[Font Weight]],IF(Table_Styles[[#This Row],[Font Weight Default]]&lt;&gt;"",Table_Styles[[#This Row],[Font Weight Default]],""))</f>
        <v/>
      </c>
      <c r="M60" s="34"/>
      <c r="N60" s="34"/>
      <c r="O60" s="15" t="str">
        <f>IF(Table_Styles[[#This Row],[Colour]]&lt;&gt;"",Table_Styles[[#This Row],[Colour]],IF(Table_Styles[[#This Row],[Colour Default]]&lt;&gt;"",Table_Styles[[#This Row],[Colour Default]],""))</f>
        <v/>
      </c>
      <c r="P60" s="34"/>
      <c r="Q60" s="36" t="str">
        <f>Colour_Background_2</f>
        <v>#f5f8fc</v>
      </c>
      <c r="R60" s="15" t="str">
        <f>IF(Table_Styles[[#This Row],[Background]]&lt;&gt;"",Table_Styles[[#This Row],[Background]],IF(Table_Styles[[#This Row],[Background Default]]&lt;&gt;"",Table_Styles[[#This Row],[Background Default]],""))</f>
        <v>#f5f8fc</v>
      </c>
      <c r="S60" s="34"/>
      <c r="T60" s="36" t="s">
        <v>643</v>
      </c>
      <c r="U60" s="15" t="str">
        <f>IF(Table_Styles[[#This Row],[Border]]&lt;&gt;"",Table_Styles[[#This Row],[Border]],IF(Table_Styles[[#This Row],[Border Default]]&lt;&gt;"",Table_Styles[[#This Row],[Border Default]],""))</f>
        <v>none</v>
      </c>
      <c r="V60" s="34"/>
      <c r="W60" s="34" t="str">
        <f>Settings_Styling_Other_Default_Border_Radius</f>
        <v>3px</v>
      </c>
      <c r="X60" s="15" t="str">
        <f>IF(Table_Styles[[#This Row],[Border Radius]]&lt;&gt;"",Table_Styles[[#This Row],[Border Radius]],IF(Table_Styles[[#This Row],[Border Radius Default]]&lt;&gt;"",Table_Styles[[#This Row],[Border Radius Default]],""))</f>
        <v>3px</v>
      </c>
      <c r="Y60" s="34"/>
      <c r="Z60" s="36" t="s">
        <v>708</v>
      </c>
      <c r="AA60" s="15" t="str">
        <f>IF(Table_Styles[[#This Row],[MT]]&lt;&gt;"",Table_Styles[[#This Row],[MT]],IF(Table_Styles[[#This Row],[MT Default]]&lt;&gt;"",Table_Styles[[#This Row],[MT Default]],""))</f>
        <v>1px</v>
      </c>
      <c r="AB60" s="34"/>
      <c r="AC60" s="36" t="s">
        <v>708</v>
      </c>
      <c r="AD60" s="15" t="str">
        <f>IF(Table_Styles[[#This Row],[MR]]&lt;&gt;"",Table_Styles[[#This Row],[MR]],IF(Table_Styles[[#This Row],[MR Default]]&lt;&gt;"",Table_Styles[[#This Row],[MR Default]],""))</f>
        <v>1px</v>
      </c>
      <c r="AE60" s="34"/>
      <c r="AF60" s="36" t="s">
        <v>708</v>
      </c>
      <c r="AG60" s="15" t="str">
        <f>IF(Table_Styles[[#This Row],[MB]]&lt;&gt;"",Table_Styles[[#This Row],[MB]],IF(Table_Styles[[#This Row],[MB Default]]&lt;&gt;"",Table_Styles[[#This Row],[MB Default]],""))</f>
        <v>1px</v>
      </c>
      <c r="AH60" s="34"/>
      <c r="AI60" s="36" t="s">
        <v>707</v>
      </c>
      <c r="AJ60" s="15" t="str">
        <f>IF(Table_Styles[[#This Row],[ML]]&lt;&gt;"",Table_Styles[[#This Row],[ML]],IF(Table_Styles[[#This Row],[ML Default]]&lt;&gt;"",Table_Styles[[#This Row],[ML Default]],""))</f>
        <v>2px</v>
      </c>
      <c r="AK60" s="34"/>
      <c r="AL60" s="34"/>
      <c r="AM60" s="15" t="str">
        <f>IF(Table_Styles[[#This Row],[PT]]&lt;&gt;"",Table_Styles[[#This Row],[PT]],IF(Table_Styles[[#This Row],[PT Default]]&lt;&gt;"",Table_Styles[[#This Row],[PT Default]],""))</f>
        <v/>
      </c>
      <c r="AN60" s="34"/>
      <c r="AO60" s="34"/>
      <c r="AP60" s="15" t="str">
        <f>IF(Table_Styles[[#This Row],[PR]]&lt;&gt;"",Table_Styles[[#This Row],[PR]],IF(Table_Styles[[#This Row],[PR Default]]&lt;&gt;"",Table_Styles[[#This Row],[PR Default]],""))</f>
        <v/>
      </c>
      <c r="AQ60" s="34"/>
      <c r="AR60" s="34"/>
      <c r="AS60" s="15" t="str">
        <f>IF(Table_Styles[[#This Row],[PB]]&lt;&gt;"",Table_Styles[[#This Row],[PB]],IF(Table_Styles[[#This Row],[PB Default]]&lt;&gt;"",Table_Styles[[#This Row],[PB Default]],""))</f>
        <v/>
      </c>
      <c r="AT60" s="34"/>
      <c r="AU60" s="34"/>
      <c r="AV60" s="15" t="str">
        <f>IF(Table_Styles[[#This Row],[PL]]&lt;&gt;"",Table_Styles[[#This Row],[PL]],IF(Table_Styles[[#This Row],[PL Default]]&lt;&gt;"",Table_Styles[[#This Row],[PL Default]],""))</f>
        <v/>
      </c>
      <c r="AW60" s="34"/>
      <c r="AX60" s="34"/>
      <c r="AY60" s="15" t="str">
        <f>IF(Table_Styles[[#This Row],[BT]]&lt;&gt;"",Table_Styles[[#This Row],[BT]],IF(Table_Styles[[#This Row],[BT Default]]&lt;&gt;"",Table_Styles[[#This Row],[BT Default]],""))</f>
        <v/>
      </c>
      <c r="AZ60" s="34"/>
      <c r="BA60" s="34"/>
      <c r="BB60" s="15" t="str">
        <f>IF(Table_Styles[[#This Row],[BR]]&lt;&gt;"",Table_Styles[[#This Row],[BR]],IF(Table_Styles[[#This Row],[BR Default]]&lt;&gt;"",Table_Styles[[#This Row],[BR Default]],""))</f>
        <v/>
      </c>
      <c r="BC60" s="34"/>
      <c r="BD60" s="34"/>
      <c r="BE60" s="15" t="str">
        <f>IF(Table_Styles[[#This Row],[BB]]&lt;&gt;"",Table_Styles[[#This Row],[BB]],IF(Table_Styles[[#This Row],[BB Default]]&lt;&gt;"",Table_Styles[[#This Row],[BB Default]],""))</f>
        <v/>
      </c>
      <c r="BF60" s="34"/>
      <c r="BG60" s="34"/>
      <c r="BH60" s="15" t="str">
        <f>IF(Table_Styles[[#This Row],[BL]]&lt;&gt;"",Table_Styles[[#This Row],[BL]],IF(Table_Styles[[#This Row],[BL Default]]&lt;&gt;"",Table_Styles[[#This Row],[BL Default]],""))</f>
        <v/>
      </c>
      <c r="BI60" s="34"/>
      <c r="BJ60" s="34"/>
      <c r="BK60" s="15" t="str">
        <f>IF(Table_Styles[[#This Row],[Width]]&lt;&gt;"",Table_Styles[[#This Row],[Width]],IF(Table_Styles[[#This Row],[Width Default]]&lt;&gt;"",Table_Styles[[#This Row],[Width Default]],""))</f>
        <v/>
      </c>
      <c r="BL60" s="34"/>
      <c r="BM60" s="34"/>
      <c r="BN60" s="15" t="str">
        <f>IF(Table_Styles[[#This Row],[Height]]&lt;&gt;"",Table_Styles[[#This Row],[Height]],IF(Table_Styles[[#This Row],[Height Default]]&lt;&gt;"",Table_Styles[[#This Row],[Height Default]],""))</f>
        <v/>
      </c>
      <c r="BO60" s="15"/>
      <c r="BP60" s="15"/>
      <c r="BQ60" s="15" t="str">
        <f>IF(Table_Styles[[#This Row],[Top]]&lt;&gt;"",Table_Styles[[#This Row],[Top]],IF(Table_Styles[[#This Row],[Top Default]]&lt;&gt;"",Table_Styles[[#This Row],[Top Default]],""))</f>
        <v/>
      </c>
      <c r="BR60" s="15"/>
      <c r="BS60" s="15"/>
      <c r="BT60" s="15" t="str">
        <f>IF(Table_Styles[[#This Row],[Right]]&lt;&gt;"",Table_Styles[[#This Row],[Right]],IF(Table_Styles[[#This Row],[Right Default]]&lt;&gt;"",Table_Styles[[#This Row],[Right Default]],""))</f>
        <v/>
      </c>
      <c r="BU60" s="15"/>
      <c r="BV60" s="15"/>
      <c r="BW60" s="15" t="str">
        <f>IF(Table_Styles[[#This Row],[Bottom]]&lt;&gt;"",Table_Styles[[#This Row],[Bottom]],IF(Table_Styles[[#This Row],[Bottom Default]]&lt;&gt;"",Table_Styles[[#This Row],[Bottom Default]],""))</f>
        <v/>
      </c>
      <c r="BX60" s="15"/>
      <c r="BY60" s="15"/>
      <c r="BZ60" s="15" t="str">
        <f>IF(Table_Styles[[#This Row],[Left]]&lt;&gt;"",Table_Styles[[#This Row],[Left]],IF(Table_Styles[[#This Row],[Left Default]]&lt;&gt;"",Table_Styles[[#This Row],[Left Default]],""))</f>
        <v/>
      </c>
      <c r="CA60" s="34"/>
      <c r="CB60" s="17" t="str">
        <f>IF(AND(Table_Styles[[#This Row],[Selector]]&lt;&gt;"",Table_Styles[[#This Row],[Font Family Used]]&lt;&gt;"",Table_Styles[[#This Row],[Font Weight Used]]&lt;&gt;""),Table_Styles[[#This Row],[Font Family Used]]&amp;" "&amp;Table_Styles[[#This Row],[Font Weight Used]],"")</f>
        <v/>
      </c>
      <c r="CC60" s="17" t="str">
        <f ca="1">IF(AND(Table_Styles[[#This Row],[Selector]],COUNTIF(OFFSET(CC:CC,0,0,ROW()-1,1),"="&amp;Table_Styles[[#This Row],[Font]])=0),Table_Styles[[#This Row],[Font]],"")</f>
        <v/>
      </c>
      <c r="CD60" s="17" t="str">
        <f ca="1">IF(Table_Styles[[#This Row],[Unique Font]]&lt;&gt;"",
"{""fontFamily"":"""&amp;Table_Styles[[#This Row],[Font Family Used]]&amp;""",""fontWeight"":"&amp;Table_Styles[[#This Row],[Font Weight Used]]&amp;"}","")</f>
        <v/>
      </c>
      <c r="CE6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none;border-radius: 3px;margin-top: 1px;margin-right: 1px;margin-bottom: 1px;margin-left: 2px</v>
      </c>
      <c r="CF60" s="17" t="str">
        <f>IF(AND(Table_Styles[[#This Row],[Selector]]&lt;&gt;"", Table_Styles[[#This Row],[Config Properties]]&lt;&gt;""),
Table_Styles[[#This Row],[Selector]]&amp;" { "&amp;Table_Styles[[#This Row],[Config Properties]]&amp;" }","")</f>
        <v>.ui-datepicker .ui-datepicker-header { background: #f5f8fc;border: none;border-radius: 3px;margin-top: 1px;margin-right: 1px;margin-bottom: 1px;margin-left: 2px }</v>
      </c>
      <c r="CG60" s="17" t="str">
        <f xml:space="preserve">
SUBSTITUTE(SUBSTITUTE(SUBSTITUTE(SUBSTITUTE(SUBSTITUTE(SUBSTITUTE(SUBSTITUTE(SUBSTITUTE(Table_Styles[[#This Row],[Config]],
" {","{"),
"{ ","{"),
" }","}"),
"} ","}"),
" ,",","),
", ",","),
" :",":"),
": ",":")</f>
        <v>.ui-datepicker .ui-datepicker-header{background:#f5f8fc;border:none;border-radius:3px;margin-top:1px;margin-right:1px;margin-bottom:1px;margin-left:2px}</v>
      </c>
    </row>
    <row r="61" spans="2:85" ht="21" customHeight="1">
      <c r="B61" s="17" t="s">
        <v>724</v>
      </c>
      <c r="C61" s="17" t="s">
        <v>725</v>
      </c>
      <c r="D61" s="34"/>
      <c r="E61" s="34" t="str">
        <f>Settings_Styling_Font_Body_Text</f>
        <v>Nunito</v>
      </c>
      <c r="F61" s="15" t="str">
        <f>IF(Table_Styles[[#This Row],[Font Family]]&lt;&gt;"",Table_Styles[[#This Row],[Font Family]],IF(Table_Styles[[#This Row],[Font Family Default]]&lt;&gt;"",Table_Styles[[#This Row],[Font Family Default]],""))</f>
        <v>Nunito</v>
      </c>
      <c r="G61" s="34"/>
      <c r="H61" s="36" t="s">
        <v>640</v>
      </c>
      <c r="I61" s="15" t="str">
        <f>IF(Table_Styles[[#This Row],[Font Size]]&lt;&gt;"",Table_Styles[[#This Row],[Font Size]],IF(Table_Styles[[#This Row],[Font Size Default]]&lt;&gt;"",Table_Styles[[#This Row],[Font Size Default]],""))</f>
        <v>13px</v>
      </c>
      <c r="J61" s="34"/>
      <c r="K61" s="34">
        <f>Settings_Styling_Font_Weight_Body_Text</f>
        <v>300</v>
      </c>
      <c r="L61" s="15">
        <f>IF(Table_Styles[[#This Row],[Font Weight]]&lt;&gt;"",Table_Styles[[#This Row],[Font Weight]],IF(Table_Styles[[#This Row],[Font Weight Default]]&lt;&gt;"",Table_Styles[[#This Row],[Font Weight Default]],""))</f>
        <v>300</v>
      </c>
      <c r="M61" s="34"/>
      <c r="N61" s="34" t="str">
        <f>Colour_Foreground_1</f>
        <v>#1d1c1c</v>
      </c>
      <c r="O61" s="15" t="str">
        <f>IF(Table_Styles[[#This Row],[Colour]]&lt;&gt;"",Table_Styles[[#This Row],[Colour]],IF(Table_Styles[[#This Row],[Colour Default]]&lt;&gt;"",Table_Styles[[#This Row],[Colour Default]],""))</f>
        <v>#1d1c1c</v>
      </c>
      <c r="P61" s="34"/>
      <c r="Q61" s="34" t="str">
        <f>Colour_Background_1</f>
        <v>#FFFFFF</v>
      </c>
      <c r="R61" s="15" t="str">
        <f>IF(Table_Styles[[#This Row],[Background]]&lt;&gt;"",Table_Styles[[#This Row],[Background]],IF(Table_Styles[[#This Row],[Background Default]]&lt;&gt;"",Table_Styles[[#This Row],[Background Default]],""))</f>
        <v>#FFFFFF</v>
      </c>
      <c r="S61" s="34"/>
      <c r="T61" s="36" t="s">
        <v>643</v>
      </c>
      <c r="U61" s="15" t="str">
        <f>IF(Table_Styles[[#This Row],[Border]]&lt;&gt;"",Table_Styles[[#This Row],[Border]],IF(Table_Styles[[#This Row],[Border Default]]&lt;&gt;"",Table_Styles[[#This Row],[Border Default]],""))</f>
        <v>none</v>
      </c>
      <c r="V61" s="34"/>
      <c r="W61" s="34" t="str">
        <f>Settings_Styling_Other_Default_Border_Radius</f>
        <v>3px</v>
      </c>
      <c r="X61" s="15" t="str">
        <f>IF(Table_Styles[[#This Row],[Border Radius]]&lt;&gt;"",Table_Styles[[#This Row],[Border Radius]],IF(Table_Styles[[#This Row],[Border Radius Default]]&lt;&gt;"",Table_Styles[[#This Row],[Border Radius Default]],""))</f>
        <v>3px</v>
      </c>
      <c r="Y61" s="34"/>
      <c r="Z61" s="34" t="s">
        <v>707</v>
      </c>
      <c r="AA61" s="15" t="str">
        <f>IF(Table_Styles[[#This Row],[MT]]&lt;&gt;"",Table_Styles[[#This Row],[MT]],IF(Table_Styles[[#This Row],[MT Default]]&lt;&gt;"",Table_Styles[[#This Row],[MT Default]],""))</f>
        <v>2px</v>
      </c>
      <c r="AB61" s="34"/>
      <c r="AC61" s="34" t="s">
        <v>707</v>
      </c>
      <c r="AD61" s="15" t="str">
        <f>IF(Table_Styles[[#This Row],[MR]]&lt;&gt;"",Table_Styles[[#This Row],[MR]],IF(Table_Styles[[#This Row],[MR Default]]&lt;&gt;"",Table_Styles[[#This Row],[MR Default]],""))</f>
        <v>2px</v>
      </c>
      <c r="AE61" s="34"/>
      <c r="AF61" s="34" t="s">
        <v>707</v>
      </c>
      <c r="AG61" s="15" t="str">
        <f>IF(Table_Styles[[#This Row],[MB]]&lt;&gt;"",Table_Styles[[#This Row],[MB]],IF(Table_Styles[[#This Row],[MB Default]]&lt;&gt;"",Table_Styles[[#This Row],[MB Default]],""))</f>
        <v>2px</v>
      </c>
      <c r="AH61" s="34"/>
      <c r="AI61" s="36" t="s">
        <v>707</v>
      </c>
      <c r="AJ61" s="15" t="str">
        <f>IF(Table_Styles[[#This Row],[ML]]&lt;&gt;"",Table_Styles[[#This Row],[ML]],IF(Table_Styles[[#This Row],[ML Default]]&lt;&gt;"",Table_Styles[[#This Row],[ML Default]],""))</f>
        <v>2px</v>
      </c>
      <c r="AK61" s="34"/>
      <c r="AL61" s="34"/>
      <c r="AM61" s="15" t="str">
        <f>IF(Table_Styles[[#This Row],[PT]]&lt;&gt;"",Table_Styles[[#This Row],[PT]],IF(Table_Styles[[#This Row],[PT Default]]&lt;&gt;"",Table_Styles[[#This Row],[PT Default]],""))</f>
        <v/>
      </c>
      <c r="AN61" s="34"/>
      <c r="AO61" s="34"/>
      <c r="AP61" s="15" t="str">
        <f>IF(Table_Styles[[#This Row],[PR]]&lt;&gt;"",Table_Styles[[#This Row],[PR]],IF(Table_Styles[[#This Row],[PR Default]]&lt;&gt;"",Table_Styles[[#This Row],[PR Default]],""))</f>
        <v/>
      </c>
      <c r="AQ61" s="34"/>
      <c r="AR61" s="34"/>
      <c r="AS61" s="15" t="str">
        <f>IF(Table_Styles[[#This Row],[PB]]&lt;&gt;"",Table_Styles[[#This Row],[PB]],IF(Table_Styles[[#This Row],[PB Default]]&lt;&gt;"",Table_Styles[[#This Row],[PB Default]],""))</f>
        <v/>
      </c>
      <c r="AT61" s="34"/>
      <c r="AU61" s="34"/>
      <c r="AV61" s="15" t="str">
        <f>IF(Table_Styles[[#This Row],[PL]]&lt;&gt;"",Table_Styles[[#This Row],[PL]],IF(Table_Styles[[#This Row],[PL Default]]&lt;&gt;"",Table_Styles[[#This Row],[PL Default]],""))</f>
        <v/>
      </c>
      <c r="AW61" s="34"/>
      <c r="AX61" s="34"/>
      <c r="AY61" s="15" t="str">
        <f>IF(Table_Styles[[#This Row],[BT]]&lt;&gt;"",Table_Styles[[#This Row],[BT]],IF(Table_Styles[[#This Row],[BT Default]]&lt;&gt;"",Table_Styles[[#This Row],[BT Default]],""))</f>
        <v/>
      </c>
      <c r="AZ61" s="34"/>
      <c r="BA61" s="34"/>
      <c r="BB61" s="15" t="str">
        <f>IF(Table_Styles[[#This Row],[BR]]&lt;&gt;"",Table_Styles[[#This Row],[BR]],IF(Table_Styles[[#This Row],[BR Default]]&lt;&gt;"",Table_Styles[[#This Row],[BR Default]],""))</f>
        <v/>
      </c>
      <c r="BC61" s="34"/>
      <c r="BD61" s="34"/>
      <c r="BE61" s="15" t="str">
        <f>IF(Table_Styles[[#This Row],[BB]]&lt;&gt;"",Table_Styles[[#This Row],[BB]],IF(Table_Styles[[#This Row],[BB Default]]&lt;&gt;"",Table_Styles[[#This Row],[BB Default]],""))</f>
        <v/>
      </c>
      <c r="BF61" s="34"/>
      <c r="BG61" s="34"/>
      <c r="BH61" s="15" t="str">
        <f>IF(Table_Styles[[#This Row],[BL]]&lt;&gt;"",Table_Styles[[#This Row],[BL]],IF(Table_Styles[[#This Row],[BL Default]]&lt;&gt;"",Table_Styles[[#This Row],[BL Default]],""))</f>
        <v/>
      </c>
      <c r="BI61" s="34"/>
      <c r="BJ61" s="36" t="s">
        <v>726</v>
      </c>
      <c r="BK61" s="15" t="str">
        <f>IF(Table_Styles[[#This Row],[Width]]&lt;&gt;"",Table_Styles[[#This Row],[Width]],IF(Table_Styles[[#This Row],[Width Default]]&lt;&gt;"",Table_Styles[[#This Row],[Width Default]],""))</f>
        <v>40%</v>
      </c>
      <c r="BL61" s="34"/>
      <c r="BM61" s="34"/>
      <c r="BN61" s="15" t="str">
        <f>IF(Table_Styles[[#This Row],[Height]]&lt;&gt;"",Table_Styles[[#This Row],[Height]],IF(Table_Styles[[#This Row],[Height Default]]&lt;&gt;"",Table_Styles[[#This Row],[Height Default]],""))</f>
        <v/>
      </c>
      <c r="BO61" s="15"/>
      <c r="BP61" s="15"/>
      <c r="BQ61" s="15" t="str">
        <f>IF(Table_Styles[[#This Row],[Top]]&lt;&gt;"",Table_Styles[[#This Row],[Top]],IF(Table_Styles[[#This Row],[Top Default]]&lt;&gt;"",Table_Styles[[#This Row],[Top Default]],""))</f>
        <v/>
      </c>
      <c r="BR61" s="15"/>
      <c r="BS61" s="15"/>
      <c r="BT61" s="15" t="str">
        <f>IF(Table_Styles[[#This Row],[Right]]&lt;&gt;"",Table_Styles[[#This Row],[Right]],IF(Table_Styles[[#This Row],[Right Default]]&lt;&gt;"",Table_Styles[[#This Row],[Right Default]],""))</f>
        <v/>
      </c>
      <c r="BU61" s="15"/>
      <c r="BV61" s="15"/>
      <c r="BW61" s="15" t="str">
        <f>IF(Table_Styles[[#This Row],[Bottom]]&lt;&gt;"",Table_Styles[[#This Row],[Bottom]],IF(Table_Styles[[#This Row],[Bottom Default]]&lt;&gt;"",Table_Styles[[#This Row],[Bottom Default]],""))</f>
        <v/>
      </c>
      <c r="BX61" s="15"/>
      <c r="BY61" s="15"/>
      <c r="BZ61" s="15" t="str">
        <f>IF(Table_Styles[[#This Row],[Left]]&lt;&gt;"",Table_Styles[[#This Row],[Left]],IF(Table_Styles[[#This Row],[Left Default]]&lt;&gt;"",Table_Styles[[#This Row],[Left Default]],""))</f>
        <v/>
      </c>
      <c r="CA61" s="34"/>
      <c r="CB61" s="17" t="str">
        <f>IF(AND(Table_Styles[[#This Row],[Selector]]&lt;&gt;"",Table_Styles[[#This Row],[Font Family Used]]&lt;&gt;"",Table_Styles[[#This Row],[Font Weight Used]]&lt;&gt;""),Table_Styles[[#This Row],[Font Family Used]]&amp;" "&amp;Table_Styles[[#This Row],[Font Weight Used]],"")</f>
        <v>Nunito 300</v>
      </c>
      <c r="CC61" s="17" t="str">
        <f ca="1">IF(AND(Table_Styles[[#This Row],[Selector]],COUNTIF(OFFSET(CC:CC,0,0,ROW()-1,1),"="&amp;Table_Styles[[#This Row],[Font]])=0),Table_Styles[[#This Row],[Font]],"")</f>
        <v/>
      </c>
      <c r="CD61" s="17" t="str">
        <f ca="1">IF(Table_Styles[[#This Row],[Unique Font]]&lt;&gt;"",
"{""fontFamily"":"""&amp;Table_Styles[[#This Row],[Font Family Used]]&amp;""",""fontWeight"":"&amp;Table_Styles[[#This Row],[Font Weight Used]]&amp;"}","")</f>
        <v/>
      </c>
      <c r="CE6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#FFFFFF;border: none;border-radius: 3px;margin-top: 2px;margin-right: 2px;margin-bottom: 2px;margin-left: 2px;width: 40%</v>
      </c>
      <c r="CF61" s="17"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'Nunito';font-size: 13px;font-weight: 300;color: #1d1c1c;background: #FFFFFF;border: none;border-radius: 3px;margin-top: 2px;margin-right: 2px;margin-bottom: 2px;margin-left: 2px;width: 40% }</v>
      </c>
      <c r="CG61" s="17" t="str">
        <f xml:space="preserve">
SUBSTITUTE(SUBSTITUTE(SUBSTITUTE(SUBSTITUTE(SUBSTITUTE(SUBSTITUTE(SUBSTITUTE(SUBSTITUTE(Table_Styles[[#This Row],[Config]],
" {","{"),
"{ ","{"),
" }","}"),
"} ","}"),
" ,",","),
", ",","),
" :",":"),
": ",":")</f>
        <v>.ui-datepicker .ui-datepicker-title select,.ui-datepicker select.ui-datepicker-month,.ui-datepicker select.ui-datepicker-year{font-family:'Nunito';font-size:13px;font-weight:300;color:#1d1c1c;background:#FFFFFF;border:none;border-radius:3px;margin-top:2px;margin-right:2px;margin-bottom:2px;margin-left:2px;width:40%}</v>
      </c>
    </row>
    <row r="62" spans="2:85" ht="21" customHeight="1">
      <c r="B62" s="17" t="s">
        <v>727</v>
      </c>
      <c r="C62" s="17" t="s">
        <v>728</v>
      </c>
      <c r="D62" s="34"/>
      <c r="E62" s="34" t="str">
        <f>Settings_Styling_Font_Labels</f>
        <v>Nunito</v>
      </c>
      <c r="F62" s="15" t="str">
        <f>IF(Table_Styles[[#This Row],[Font Family]]&lt;&gt;"",Table_Styles[[#This Row],[Font Family]],IF(Table_Styles[[#This Row],[Font Family Default]]&lt;&gt;"",Table_Styles[[#This Row],[Font Family Default]],""))</f>
        <v>Nunito</v>
      </c>
      <c r="G62" s="34"/>
      <c r="H62" s="36" t="s">
        <v>635</v>
      </c>
      <c r="I62" s="15" t="str">
        <f>IF(Table_Styles[[#This Row],[Font Size]]&lt;&gt;"",Table_Styles[[#This Row],[Font Size]],IF(Table_Styles[[#This Row],[Font Size Default]]&lt;&gt;"",Table_Styles[[#This Row],[Font Size Default]],""))</f>
        <v>14px</v>
      </c>
      <c r="J62" s="34"/>
      <c r="K62" s="34">
        <f>Settings_Styling_Font_Weight_Labels</f>
        <v>700</v>
      </c>
      <c r="L62" s="15">
        <f>IF(Table_Styles[[#This Row],[Font Weight]]&lt;&gt;"",Table_Styles[[#This Row],[Font Weight]],IF(Table_Styles[[#This Row],[Font Weight Default]]&lt;&gt;"",Table_Styles[[#This Row],[Font Weight Default]],""))</f>
        <v>700</v>
      </c>
      <c r="M62" s="34"/>
      <c r="N62" s="34" t="str">
        <f>Colour_Foreground_1</f>
        <v>#1d1c1c</v>
      </c>
      <c r="O62" s="15" t="str">
        <f>IF(Table_Styles[[#This Row],[Colour]]&lt;&gt;"",Table_Styles[[#This Row],[Colour]],IF(Table_Styles[[#This Row],[Colour Default]]&lt;&gt;"",Table_Styles[[#This Row],[Colour Default]],""))</f>
        <v>#1d1c1c</v>
      </c>
      <c r="P62" s="34"/>
      <c r="Q62" s="34"/>
      <c r="R62" s="15" t="str">
        <f>IF(Table_Styles[[#This Row],[Background]]&lt;&gt;"",Table_Styles[[#This Row],[Background]],IF(Table_Styles[[#This Row],[Background Default]]&lt;&gt;"",Table_Styles[[#This Row],[Background Default]],""))</f>
        <v/>
      </c>
      <c r="S62" s="34"/>
      <c r="T62" s="34"/>
      <c r="U62" s="15" t="str">
        <f>IF(Table_Styles[[#This Row],[Border]]&lt;&gt;"",Table_Styles[[#This Row],[Border]],IF(Table_Styles[[#This Row],[Border Default]]&lt;&gt;"",Table_Styles[[#This Row],[Border Default]],""))</f>
        <v/>
      </c>
      <c r="V62" s="34"/>
      <c r="W62" s="34"/>
      <c r="X62" s="15" t="str">
        <f>IF(Table_Styles[[#This Row],[Border Radius]]&lt;&gt;"",Table_Styles[[#This Row],[Border Radius]],IF(Table_Styles[[#This Row],[Border Radius Default]]&lt;&gt;"",Table_Styles[[#This Row],[Border Radius Default]],""))</f>
        <v/>
      </c>
      <c r="Y62" s="34"/>
      <c r="Z62" s="34"/>
      <c r="AA62" s="15" t="str">
        <f>IF(Table_Styles[[#This Row],[MT]]&lt;&gt;"",Table_Styles[[#This Row],[MT]],IF(Table_Styles[[#This Row],[MT Default]]&lt;&gt;"",Table_Styles[[#This Row],[MT Default]],""))</f>
        <v/>
      </c>
      <c r="AB62" s="34"/>
      <c r="AC62" s="34"/>
      <c r="AD62" s="15" t="str">
        <f>IF(Table_Styles[[#This Row],[MR]]&lt;&gt;"",Table_Styles[[#This Row],[MR]],IF(Table_Styles[[#This Row],[MR Default]]&lt;&gt;"",Table_Styles[[#This Row],[MR Default]],""))</f>
        <v/>
      </c>
      <c r="AE62" s="34"/>
      <c r="AF62" s="34"/>
      <c r="AG62" s="15" t="str">
        <f>IF(Table_Styles[[#This Row],[MB]]&lt;&gt;"",Table_Styles[[#This Row],[MB]],IF(Table_Styles[[#This Row],[MB Default]]&lt;&gt;"",Table_Styles[[#This Row],[MB Default]],""))</f>
        <v/>
      </c>
      <c r="AH62" s="34"/>
      <c r="AI62" s="34"/>
      <c r="AJ62" s="15" t="str">
        <f>IF(Table_Styles[[#This Row],[ML]]&lt;&gt;"",Table_Styles[[#This Row],[ML]],IF(Table_Styles[[#This Row],[ML Default]]&lt;&gt;"",Table_Styles[[#This Row],[ML Default]],""))</f>
        <v/>
      </c>
      <c r="AK62" s="34"/>
      <c r="AL62" s="34"/>
      <c r="AM62" s="15" t="str">
        <f>IF(Table_Styles[[#This Row],[PT]]&lt;&gt;"",Table_Styles[[#This Row],[PT]],IF(Table_Styles[[#This Row],[PT Default]]&lt;&gt;"",Table_Styles[[#This Row],[PT Default]],""))</f>
        <v/>
      </c>
      <c r="AN62" s="34"/>
      <c r="AO62" s="34"/>
      <c r="AP62" s="15" t="str">
        <f>IF(Table_Styles[[#This Row],[PR]]&lt;&gt;"",Table_Styles[[#This Row],[PR]],IF(Table_Styles[[#This Row],[PR Default]]&lt;&gt;"",Table_Styles[[#This Row],[PR Default]],""))</f>
        <v/>
      </c>
      <c r="AQ62" s="34"/>
      <c r="AR62" s="34"/>
      <c r="AS62" s="15" t="str">
        <f>IF(Table_Styles[[#This Row],[PB]]&lt;&gt;"",Table_Styles[[#This Row],[PB]],IF(Table_Styles[[#This Row],[PB Default]]&lt;&gt;"",Table_Styles[[#This Row],[PB Default]],""))</f>
        <v/>
      </c>
      <c r="AT62" s="34"/>
      <c r="AU62" s="34"/>
      <c r="AV62" s="15" t="str">
        <f>IF(Table_Styles[[#This Row],[PL]]&lt;&gt;"",Table_Styles[[#This Row],[PL]],IF(Table_Styles[[#This Row],[PL Default]]&lt;&gt;"",Table_Styles[[#This Row],[PL Default]],""))</f>
        <v/>
      </c>
      <c r="AW62" s="34"/>
      <c r="AX62" s="34"/>
      <c r="AY62" s="15" t="str">
        <f>IF(Table_Styles[[#This Row],[BT]]&lt;&gt;"",Table_Styles[[#This Row],[BT]],IF(Table_Styles[[#This Row],[BT Default]]&lt;&gt;"",Table_Styles[[#This Row],[BT Default]],""))</f>
        <v/>
      </c>
      <c r="AZ62" s="34"/>
      <c r="BA62" s="34"/>
      <c r="BB62" s="15" t="str">
        <f>IF(Table_Styles[[#This Row],[BR]]&lt;&gt;"",Table_Styles[[#This Row],[BR]],IF(Table_Styles[[#This Row],[BR Default]]&lt;&gt;"",Table_Styles[[#This Row],[BR Default]],""))</f>
        <v/>
      </c>
      <c r="BC62" s="34"/>
      <c r="BD62" s="34"/>
      <c r="BE62" s="15" t="str">
        <f>IF(Table_Styles[[#This Row],[BB]]&lt;&gt;"",Table_Styles[[#This Row],[BB]],IF(Table_Styles[[#This Row],[BB Default]]&lt;&gt;"",Table_Styles[[#This Row],[BB Default]],""))</f>
        <v/>
      </c>
      <c r="BF62" s="34"/>
      <c r="BG62" s="34"/>
      <c r="BH62" s="15" t="str">
        <f>IF(Table_Styles[[#This Row],[BL]]&lt;&gt;"",Table_Styles[[#This Row],[BL]],IF(Table_Styles[[#This Row],[BL Default]]&lt;&gt;"",Table_Styles[[#This Row],[BL Default]],""))</f>
        <v/>
      </c>
      <c r="BI62" s="34"/>
      <c r="BJ62" s="34"/>
      <c r="BK62" s="15" t="str">
        <f>IF(Table_Styles[[#This Row],[Width]]&lt;&gt;"",Table_Styles[[#This Row],[Width]],IF(Table_Styles[[#This Row],[Width Default]]&lt;&gt;"",Table_Styles[[#This Row],[Width Default]],""))</f>
        <v/>
      </c>
      <c r="BL62" s="34"/>
      <c r="BM62" s="34"/>
      <c r="BN62" s="15" t="str">
        <f>IF(Table_Styles[[#This Row],[Height]]&lt;&gt;"",Table_Styles[[#This Row],[Height]],IF(Table_Styles[[#This Row],[Height Default]]&lt;&gt;"",Table_Styles[[#This Row],[Height Default]],""))</f>
        <v/>
      </c>
      <c r="BO62" s="15"/>
      <c r="BP62" s="15"/>
      <c r="BQ62" s="15" t="str">
        <f>IF(Table_Styles[[#This Row],[Top]]&lt;&gt;"",Table_Styles[[#This Row],[Top]],IF(Table_Styles[[#This Row],[Top Default]]&lt;&gt;"",Table_Styles[[#This Row],[Top Default]],""))</f>
        <v/>
      </c>
      <c r="BR62" s="15"/>
      <c r="BS62" s="15"/>
      <c r="BT62" s="15" t="str">
        <f>IF(Table_Styles[[#This Row],[Right]]&lt;&gt;"",Table_Styles[[#This Row],[Right]],IF(Table_Styles[[#This Row],[Right Default]]&lt;&gt;"",Table_Styles[[#This Row],[Right Default]],""))</f>
        <v/>
      </c>
      <c r="BU62" s="15"/>
      <c r="BV62" s="15"/>
      <c r="BW62" s="15" t="str">
        <f>IF(Table_Styles[[#This Row],[Bottom]]&lt;&gt;"",Table_Styles[[#This Row],[Bottom]],IF(Table_Styles[[#This Row],[Bottom Default]]&lt;&gt;"",Table_Styles[[#This Row],[Bottom Default]],""))</f>
        <v/>
      </c>
      <c r="BX62" s="15"/>
      <c r="BY62" s="15"/>
      <c r="BZ62" s="15" t="str">
        <f>IF(Table_Styles[[#This Row],[Left]]&lt;&gt;"",Table_Styles[[#This Row],[Left]],IF(Table_Styles[[#This Row],[Left Default]]&lt;&gt;"",Table_Styles[[#This Row],[Left Default]],""))</f>
        <v/>
      </c>
      <c r="CA62" s="34"/>
      <c r="CB62" s="17" t="str">
        <f>IF(AND(Table_Styles[[#This Row],[Selector]]&lt;&gt;"",Table_Styles[[#This Row],[Font Family Used]]&lt;&gt;"",Table_Styles[[#This Row],[Font Weight Used]]&lt;&gt;""),Table_Styles[[#This Row],[Font Family Used]]&amp;" "&amp;Table_Styles[[#This Row],[Font Weight Used]],"")</f>
        <v>Nunito 700</v>
      </c>
      <c r="CC62" s="17" t="str">
        <f ca="1">IF(AND(Table_Styles[[#This Row],[Selector]],COUNTIF(OFFSET(CC:CC,0,0,ROW()-1,1),"="&amp;Table_Styles[[#This Row],[Font]])=0),Table_Styles[[#This Row],[Font]],"")</f>
        <v/>
      </c>
      <c r="CD62" s="17" t="str">
        <f ca="1">IF(Table_Styles[[#This Row],[Unique Font]]&lt;&gt;"",
"{""fontFamily"":"""&amp;Table_Styles[[#This Row],[Font Family Used]]&amp;""",""fontWeight"":"&amp;Table_Styles[[#This Row],[Font Weight Used]]&amp;"}","")</f>
        <v/>
      </c>
      <c r="CE6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v>
      </c>
      <c r="CF62" s="17" t="str">
        <f>IF(AND(Table_Styles[[#This Row],[Selector]]&lt;&gt;"", Table_Styles[[#This Row],[Config Properties]]&lt;&gt;""),
Table_Styles[[#This Row],[Selector]]&amp;" { "&amp;Table_Styles[[#This Row],[Config Properties]]&amp;" }","")</f>
        <v>.ui-datepicker .ui-datepicker-calendar th { font-family: 'Nunito';font-size: 14px;font-weight: 700;color: #1d1c1c }</v>
      </c>
      <c r="CG62" s="17" t="str">
        <f xml:space="preserve">
SUBSTITUTE(SUBSTITUTE(SUBSTITUTE(SUBSTITUTE(SUBSTITUTE(SUBSTITUTE(SUBSTITUTE(SUBSTITUTE(Table_Styles[[#This Row],[Config]],
" {","{"),
"{ ","{"),
" }","}"),
"} ","}"),
" ,",","),
", ",","),
" :",":"),
": ",":")</f>
        <v>.ui-datepicker .ui-datepicker-calendar th{font-family:'Nunito';font-size:14px;font-weight:700;color:#1d1c1c}</v>
      </c>
    </row>
    <row r="63" spans="2:85" ht="21" customHeight="1">
      <c r="B63" s="17" t="s">
        <v>729</v>
      </c>
      <c r="C63" s="83" t="s">
        <v>730</v>
      </c>
      <c r="D63" s="34"/>
      <c r="E63" s="34" t="str">
        <f>Settings_Styling_Font_Body_Text</f>
        <v>Nunito</v>
      </c>
      <c r="F63" s="15" t="str">
        <f>IF(Table_Styles[[#This Row],[Font Family]]&lt;&gt;"",Table_Styles[[#This Row],[Font Family]],IF(Table_Styles[[#This Row],[Font Family Default]]&lt;&gt;"",Table_Styles[[#This Row],[Font Family Default]],""))</f>
        <v>Nunito</v>
      </c>
      <c r="G63" s="34"/>
      <c r="H63" s="36" t="s">
        <v>640</v>
      </c>
      <c r="I63" s="15" t="str">
        <f>IF(Table_Styles[[#This Row],[Font Size]]&lt;&gt;"",Table_Styles[[#This Row],[Font Size]],IF(Table_Styles[[#This Row],[Font Size Default]]&lt;&gt;"",Table_Styles[[#This Row],[Font Size Default]],""))</f>
        <v>13px</v>
      </c>
      <c r="J63" s="34"/>
      <c r="K63" s="34">
        <f>Settings_Styling_Font_Weight_Body_Text</f>
        <v>300</v>
      </c>
      <c r="L63" s="15">
        <f>IF(Table_Styles[[#This Row],[Font Weight]]&lt;&gt;"",Table_Styles[[#This Row],[Font Weight]],IF(Table_Styles[[#This Row],[Font Weight Default]]&lt;&gt;"",Table_Styles[[#This Row],[Font Weight Default]],""))</f>
        <v>300</v>
      </c>
      <c r="M63" s="34"/>
      <c r="N63" s="34" t="str">
        <f>Colour_Foreground_1</f>
        <v>#1d1c1c</v>
      </c>
      <c r="O63" s="15" t="str">
        <f>IF(Table_Styles[[#This Row],[Colour]]&lt;&gt;"",Table_Styles[[#This Row],[Colour]],IF(Table_Styles[[#This Row],[Colour Default]]&lt;&gt;"",Table_Styles[[#This Row],[Colour Default]],""))</f>
        <v>#1d1c1c</v>
      </c>
      <c r="P63" s="34"/>
      <c r="Q63" s="36" t="str">
        <f>Colour_Background_2</f>
        <v>#f5f8fc</v>
      </c>
      <c r="R63" s="15" t="str">
        <f>IF(Table_Styles[[#This Row],[Background]]&lt;&gt;"",Table_Styles[[#This Row],[Background]],IF(Table_Styles[[#This Row],[Background Default]]&lt;&gt;"",Table_Styles[[#This Row],[Background Default]],""))</f>
        <v>#f5f8fc</v>
      </c>
      <c r="S63" s="34"/>
      <c r="T63" s="34" t="s">
        <v>643</v>
      </c>
      <c r="U63" s="15" t="str">
        <f>IF(Table_Styles[[#This Row],[Border]]&lt;&gt;"",Table_Styles[[#This Row],[Border]],IF(Table_Styles[[#This Row],[Border Default]]&lt;&gt;"",Table_Styles[[#This Row],[Border Default]],""))</f>
        <v>none</v>
      </c>
      <c r="V63" s="34"/>
      <c r="W63" s="34"/>
      <c r="X63" s="15" t="str">
        <f>IF(Table_Styles[[#This Row],[Border Radius]]&lt;&gt;"",Table_Styles[[#This Row],[Border Radius]],IF(Table_Styles[[#This Row],[Border Radius Default]]&lt;&gt;"",Table_Styles[[#This Row],[Border Radius Default]],""))</f>
        <v/>
      </c>
      <c r="Y63" s="34"/>
      <c r="Z63" s="34"/>
      <c r="AA63" s="15" t="str">
        <f>IF(Table_Styles[[#This Row],[MT]]&lt;&gt;"",Table_Styles[[#This Row],[MT]],IF(Table_Styles[[#This Row],[MT Default]]&lt;&gt;"",Table_Styles[[#This Row],[MT Default]],""))</f>
        <v/>
      </c>
      <c r="AB63" s="34"/>
      <c r="AC63" s="34"/>
      <c r="AD63" s="15" t="str">
        <f>IF(Table_Styles[[#This Row],[MR]]&lt;&gt;"",Table_Styles[[#This Row],[MR]],IF(Table_Styles[[#This Row],[MR Default]]&lt;&gt;"",Table_Styles[[#This Row],[MR Default]],""))</f>
        <v/>
      </c>
      <c r="AE63" s="34"/>
      <c r="AF63" s="34"/>
      <c r="AG63" s="15" t="str">
        <f>IF(Table_Styles[[#This Row],[MB]]&lt;&gt;"",Table_Styles[[#This Row],[MB]],IF(Table_Styles[[#This Row],[MB Default]]&lt;&gt;"",Table_Styles[[#This Row],[MB Default]],""))</f>
        <v/>
      </c>
      <c r="AH63" s="34"/>
      <c r="AI63" s="34"/>
      <c r="AJ63" s="15" t="str">
        <f>IF(Table_Styles[[#This Row],[ML]]&lt;&gt;"",Table_Styles[[#This Row],[ML]],IF(Table_Styles[[#This Row],[ML Default]]&lt;&gt;"",Table_Styles[[#This Row],[ML Default]],""))</f>
        <v/>
      </c>
      <c r="AK63" s="34"/>
      <c r="AL63" s="34"/>
      <c r="AM63" s="15" t="str">
        <f>IF(Table_Styles[[#This Row],[PT]]&lt;&gt;"",Table_Styles[[#This Row],[PT]],IF(Table_Styles[[#This Row],[PT Default]]&lt;&gt;"",Table_Styles[[#This Row],[PT Default]],""))</f>
        <v/>
      </c>
      <c r="AN63" s="34"/>
      <c r="AO63" s="36" t="s">
        <v>722</v>
      </c>
      <c r="AP63" s="15" t="str">
        <f>IF(Table_Styles[[#This Row],[PR]]&lt;&gt;"",Table_Styles[[#This Row],[PR]],IF(Table_Styles[[#This Row],[PR Default]]&lt;&gt;"",Table_Styles[[#This Row],[PR Default]],""))</f>
        <v>4px</v>
      </c>
      <c r="AQ63" s="34"/>
      <c r="AR63" s="36" t="s">
        <v>506</v>
      </c>
      <c r="AS63" s="15" t="str">
        <f>IF(Table_Styles[[#This Row],[PB]]&lt;&gt;"",Table_Styles[[#This Row],[PB]],IF(Table_Styles[[#This Row],[PB Default]]&lt;&gt;"",Table_Styles[[#This Row],[PB Default]],""))</f>
        <v>3px</v>
      </c>
      <c r="AT63" s="34"/>
      <c r="AU63" s="34"/>
      <c r="AV63" s="15" t="str">
        <f>IF(Table_Styles[[#This Row],[PL]]&lt;&gt;"",Table_Styles[[#This Row],[PL]],IF(Table_Styles[[#This Row],[PL Default]]&lt;&gt;"",Table_Styles[[#This Row],[PL Default]],""))</f>
        <v/>
      </c>
      <c r="AW63" s="34"/>
      <c r="AX63" s="34"/>
      <c r="AY63" s="15" t="str">
        <f>IF(Table_Styles[[#This Row],[BT]]&lt;&gt;"",Table_Styles[[#This Row],[BT]],IF(Table_Styles[[#This Row],[BT Default]]&lt;&gt;"",Table_Styles[[#This Row],[BT Default]],""))</f>
        <v/>
      </c>
      <c r="AZ63" s="34"/>
      <c r="BA63" s="34"/>
      <c r="BB63" s="15" t="str">
        <f>IF(Table_Styles[[#This Row],[BR]]&lt;&gt;"",Table_Styles[[#This Row],[BR]],IF(Table_Styles[[#This Row],[BR Default]]&lt;&gt;"",Table_Styles[[#This Row],[BR Default]],""))</f>
        <v/>
      </c>
      <c r="BC63" s="34"/>
      <c r="BD63" s="34"/>
      <c r="BE63" s="15" t="str">
        <f>IF(Table_Styles[[#This Row],[BB]]&lt;&gt;"",Table_Styles[[#This Row],[BB]],IF(Table_Styles[[#This Row],[BB Default]]&lt;&gt;"",Table_Styles[[#This Row],[BB Default]],""))</f>
        <v/>
      </c>
      <c r="BF63" s="34"/>
      <c r="BG63" s="34"/>
      <c r="BH63" s="15" t="str">
        <f>IF(Table_Styles[[#This Row],[BL]]&lt;&gt;"",Table_Styles[[#This Row],[BL]],IF(Table_Styles[[#This Row],[BL Default]]&lt;&gt;"",Table_Styles[[#This Row],[BL Default]],""))</f>
        <v/>
      </c>
      <c r="BI63" s="34"/>
      <c r="BJ63" s="34"/>
      <c r="BK63" s="15" t="str">
        <f>IF(Table_Styles[[#This Row],[Width]]&lt;&gt;"",Table_Styles[[#This Row],[Width]],IF(Table_Styles[[#This Row],[Width Default]]&lt;&gt;"",Table_Styles[[#This Row],[Width Default]],""))</f>
        <v/>
      </c>
      <c r="BL63" s="34"/>
      <c r="BM63" s="34"/>
      <c r="BN63" s="15" t="str">
        <f>IF(Table_Styles[[#This Row],[Height]]&lt;&gt;"",Table_Styles[[#This Row],[Height]],IF(Table_Styles[[#This Row],[Height Default]]&lt;&gt;"",Table_Styles[[#This Row],[Height Default]],""))</f>
        <v/>
      </c>
      <c r="BO63" s="15"/>
      <c r="BP63" s="15"/>
      <c r="BQ63" s="15" t="str">
        <f>IF(Table_Styles[[#This Row],[Top]]&lt;&gt;"",Table_Styles[[#This Row],[Top]],IF(Table_Styles[[#This Row],[Top Default]]&lt;&gt;"",Table_Styles[[#This Row],[Top Default]],""))</f>
        <v/>
      </c>
      <c r="BR63" s="15"/>
      <c r="BS63" s="15"/>
      <c r="BT63" s="15" t="str">
        <f>IF(Table_Styles[[#This Row],[Right]]&lt;&gt;"",Table_Styles[[#This Row],[Right]],IF(Table_Styles[[#This Row],[Right Default]]&lt;&gt;"",Table_Styles[[#This Row],[Right Default]],""))</f>
        <v/>
      </c>
      <c r="BU63" s="15"/>
      <c r="BV63" s="15"/>
      <c r="BW63" s="15" t="str">
        <f>IF(Table_Styles[[#This Row],[Bottom]]&lt;&gt;"",Table_Styles[[#This Row],[Bottom]],IF(Table_Styles[[#This Row],[Bottom Default]]&lt;&gt;"",Table_Styles[[#This Row],[Bottom Default]],""))</f>
        <v/>
      </c>
      <c r="BX63" s="15"/>
      <c r="BY63" s="15"/>
      <c r="BZ63" s="15" t="str">
        <f>IF(Table_Styles[[#This Row],[Left]]&lt;&gt;"",Table_Styles[[#This Row],[Left]],IF(Table_Styles[[#This Row],[Left Default]]&lt;&gt;"",Table_Styles[[#This Row],[Left Default]],""))</f>
        <v/>
      </c>
      <c r="CA63" s="34"/>
      <c r="CB63" s="17" t="str">
        <f>IF(AND(Table_Styles[[#This Row],[Selector]]&lt;&gt;"",Table_Styles[[#This Row],[Font Family Used]]&lt;&gt;"",Table_Styles[[#This Row],[Font Weight Used]]&lt;&gt;""),Table_Styles[[#This Row],[Font Family Used]]&amp;" "&amp;Table_Styles[[#This Row],[Font Weight Used]],"")</f>
        <v>Nunito 300</v>
      </c>
      <c r="CC63" s="17" t="str">
        <f ca="1">IF(AND(Table_Styles[[#This Row],[Selector]],COUNTIF(OFFSET(CC:CC,0,0,ROW()-1,1),"="&amp;Table_Styles[[#This Row],[Font]])=0),Table_Styles[[#This Row],[Font]],"")</f>
        <v/>
      </c>
      <c r="CD63" s="17" t="str">
        <f ca="1">IF(Table_Styles[[#This Row],[Unique Font]]&lt;&gt;"",
"{""fontFamily"":"""&amp;Table_Styles[[#This Row],[Font Family Used]]&amp;""",""fontWeight"":"&amp;Table_Styles[[#This Row],[Font Weight Used]]&amp;"}","")</f>
        <v/>
      </c>
      <c r="CE6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#f5f8fc;border: none;padding-right: 4px;padding-bottom: 3px</v>
      </c>
      <c r="CF63" s="17" t="str">
        <f>IF(AND(Table_Styles[[#This Row],[Selector]]&lt;&gt;"", Table_Styles[[#This Row],[Config Properties]]&lt;&gt;""),
Table_Styles[[#This Row],[Selector]]&amp;" { "&amp;Table_Styles[[#This Row],[Config Properties]]&amp;" }","")</f>
        <v>.ui-widget-content .ui-state-default { font-family: 'Nunito';font-size: 13px;font-weight: 300;color: #1d1c1c;background: #f5f8fc;border: none;padding-right: 4px;padding-bottom: 3px }</v>
      </c>
      <c r="CG63" s="17" t="str">
        <f xml:space="preserve">
SUBSTITUTE(SUBSTITUTE(SUBSTITUTE(SUBSTITUTE(SUBSTITUTE(SUBSTITUTE(SUBSTITUTE(SUBSTITUTE(Table_Styles[[#This Row],[Config]],
" {","{"),
"{ ","{"),
" }","}"),
"} ","}"),
" ,",","),
", ",","),
" :",":"),
": ",":")</f>
        <v>.ui-widget-content .ui-state-default{font-family:'Nunito';font-size:13px;font-weight:300;color:#1d1c1c;background:#f5f8fc;border:none;padding-right:4px;padding-bottom:3px}</v>
      </c>
    </row>
    <row r="64" spans="2:85" ht="21" customHeight="1">
      <c r="B64" s="17" t="s">
        <v>731</v>
      </c>
      <c r="C64" s="83" t="s">
        <v>732</v>
      </c>
      <c r="D64" s="34"/>
      <c r="E64" s="34"/>
      <c r="F64" s="15" t="str">
        <f>IF(Table_Styles[[#This Row],[Font Family]]&lt;&gt;"",Table_Styles[[#This Row],[Font Family]],IF(Table_Styles[[#This Row],[Font Family Default]]&lt;&gt;"",Table_Styles[[#This Row],[Font Family Default]],""))</f>
        <v/>
      </c>
      <c r="G64" s="34"/>
      <c r="H64" s="36"/>
      <c r="I64" s="15" t="str">
        <f>IF(Table_Styles[[#This Row],[Font Size]]&lt;&gt;"",Table_Styles[[#This Row],[Font Size]],IF(Table_Styles[[#This Row],[Font Size Default]]&lt;&gt;"",Table_Styles[[#This Row],[Font Size Default]],""))</f>
        <v/>
      </c>
      <c r="J64" s="34"/>
      <c r="K64" s="34"/>
      <c r="L64" s="15" t="str">
        <f>IF(Table_Styles[[#This Row],[Font Weight]]&lt;&gt;"",Table_Styles[[#This Row],[Font Weight]],IF(Table_Styles[[#This Row],[Font Weight Default]]&lt;&gt;"",Table_Styles[[#This Row],[Font Weight Default]],""))</f>
        <v/>
      </c>
      <c r="M64" s="34"/>
      <c r="N64" s="34" t="str">
        <f>Colour_Foreground_1</f>
        <v>#1d1c1c</v>
      </c>
      <c r="O64" s="15" t="str">
        <f>IF(Table_Styles[[#This Row],[Colour]]&lt;&gt;"",Table_Styles[[#This Row],[Colour]],IF(Table_Styles[[#This Row],[Colour Default]]&lt;&gt;"",Table_Styles[[#This Row],[Colour Default]],""))</f>
        <v>#1d1c1c</v>
      </c>
      <c r="P64" s="34"/>
      <c r="Q64" s="36" t="str">
        <f>Colour_Background_3</f>
        <v>#d9e1e8</v>
      </c>
      <c r="R64" s="15" t="str">
        <f>IF(Table_Styles[[#This Row],[Background]]&lt;&gt;"",Table_Styles[[#This Row],[Background]],IF(Table_Styles[[#This Row],[Background Default]]&lt;&gt;"",Table_Styles[[#This Row],[Background Default]],""))</f>
        <v>#d9e1e8</v>
      </c>
      <c r="S64" s="34"/>
      <c r="T64" s="34" t="s">
        <v>643</v>
      </c>
      <c r="U64" s="15" t="str">
        <f>IF(Table_Styles[[#This Row],[Border]]&lt;&gt;"",Table_Styles[[#This Row],[Border]],IF(Table_Styles[[#This Row],[Border Default]]&lt;&gt;"",Table_Styles[[#This Row],[Border Default]],""))</f>
        <v>none</v>
      </c>
      <c r="V64" s="34"/>
      <c r="W64" s="34"/>
      <c r="X64" s="15" t="str">
        <f>IF(Table_Styles[[#This Row],[Border Radius]]&lt;&gt;"",Table_Styles[[#This Row],[Border Radius]],IF(Table_Styles[[#This Row],[Border Radius Default]]&lt;&gt;"",Table_Styles[[#This Row],[Border Radius Default]],""))</f>
        <v/>
      </c>
      <c r="Y64" s="34"/>
      <c r="Z64" s="34"/>
      <c r="AA64" s="15" t="str">
        <f>IF(Table_Styles[[#This Row],[MT]]&lt;&gt;"",Table_Styles[[#This Row],[MT]],IF(Table_Styles[[#This Row],[MT Default]]&lt;&gt;"",Table_Styles[[#This Row],[MT Default]],""))</f>
        <v/>
      </c>
      <c r="AB64" s="34"/>
      <c r="AC64" s="34"/>
      <c r="AD64" s="15" t="str">
        <f>IF(Table_Styles[[#This Row],[MR]]&lt;&gt;"",Table_Styles[[#This Row],[MR]],IF(Table_Styles[[#This Row],[MR Default]]&lt;&gt;"",Table_Styles[[#This Row],[MR Default]],""))</f>
        <v/>
      </c>
      <c r="AE64" s="34"/>
      <c r="AF64" s="34"/>
      <c r="AG64" s="15" t="str">
        <f>IF(Table_Styles[[#This Row],[MB]]&lt;&gt;"",Table_Styles[[#This Row],[MB]],IF(Table_Styles[[#This Row],[MB Default]]&lt;&gt;"",Table_Styles[[#This Row],[MB Default]],""))</f>
        <v/>
      </c>
      <c r="AH64" s="34"/>
      <c r="AI64" s="34"/>
      <c r="AJ64" s="15" t="str">
        <f>IF(Table_Styles[[#This Row],[ML]]&lt;&gt;"",Table_Styles[[#This Row],[ML]],IF(Table_Styles[[#This Row],[ML Default]]&lt;&gt;"",Table_Styles[[#This Row],[ML Default]],""))</f>
        <v/>
      </c>
      <c r="AK64" s="34"/>
      <c r="AL64" s="34"/>
      <c r="AM64" s="15" t="str">
        <f>IF(Table_Styles[[#This Row],[PT]]&lt;&gt;"",Table_Styles[[#This Row],[PT]],IF(Table_Styles[[#This Row],[PT Default]]&lt;&gt;"",Table_Styles[[#This Row],[PT Default]],""))</f>
        <v/>
      </c>
      <c r="AN64" s="34"/>
      <c r="AO64" s="34"/>
      <c r="AP64" s="15" t="str">
        <f>IF(Table_Styles[[#This Row],[PR]]&lt;&gt;"",Table_Styles[[#This Row],[PR]],IF(Table_Styles[[#This Row],[PR Default]]&lt;&gt;"",Table_Styles[[#This Row],[PR Default]],""))</f>
        <v/>
      </c>
      <c r="AQ64" s="34"/>
      <c r="AR64" s="34"/>
      <c r="AS64" s="15" t="str">
        <f>IF(Table_Styles[[#This Row],[PB]]&lt;&gt;"",Table_Styles[[#This Row],[PB]],IF(Table_Styles[[#This Row],[PB Default]]&lt;&gt;"",Table_Styles[[#This Row],[PB Default]],""))</f>
        <v/>
      </c>
      <c r="AT64" s="34"/>
      <c r="AU64" s="34"/>
      <c r="AV64" s="15" t="str">
        <f>IF(Table_Styles[[#This Row],[PL]]&lt;&gt;"",Table_Styles[[#This Row],[PL]],IF(Table_Styles[[#This Row],[PL Default]]&lt;&gt;"",Table_Styles[[#This Row],[PL Default]],""))</f>
        <v/>
      </c>
      <c r="AW64" s="34"/>
      <c r="AX64" s="34"/>
      <c r="AY64" s="15" t="str">
        <f>IF(Table_Styles[[#This Row],[BT]]&lt;&gt;"",Table_Styles[[#This Row],[BT]],IF(Table_Styles[[#This Row],[BT Default]]&lt;&gt;"",Table_Styles[[#This Row],[BT Default]],""))</f>
        <v/>
      </c>
      <c r="AZ64" s="34"/>
      <c r="BA64" s="34"/>
      <c r="BB64" s="15" t="str">
        <f>IF(Table_Styles[[#This Row],[BR]]&lt;&gt;"",Table_Styles[[#This Row],[BR]],IF(Table_Styles[[#This Row],[BR Default]]&lt;&gt;"",Table_Styles[[#This Row],[BR Default]],""))</f>
        <v/>
      </c>
      <c r="BC64" s="34"/>
      <c r="BD64" s="34"/>
      <c r="BE64" s="15" t="str">
        <f>IF(Table_Styles[[#This Row],[BB]]&lt;&gt;"",Table_Styles[[#This Row],[BB]],IF(Table_Styles[[#This Row],[BB Default]]&lt;&gt;"",Table_Styles[[#This Row],[BB Default]],""))</f>
        <v/>
      </c>
      <c r="BF64" s="34"/>
      <c r="BG64" s="34"/>
      <c r="BH64" s="15" t="str">
        <f>IF(Table_Styles[[#This Row],[BL]]&lt;&gt;"",Table_Styles[[#This Row],[BL]],IF(Table_Styles[[#This Row],[BL Default]]&lt;&gt;"",Table_Styles[[#This Row],[BL Default]],""))</f>
        <v/>
      </c>
      <c r="BI64" s="34"/>
      <c r="BJ64" s="34"/>
      <c r="BK64" s="15" t="str">
        <f>IF(Table_Styles[[#This Row],[Width]]&lt;&gt;"",Table_Styles[[#This Row],[Width]],IF(Table_Styles[[#This Row],[Width Default]]&lt;&gt;"",Table_Styles[[#This Row],[Width Default]],""))</f>
        <v/>
      </c>
      <c r="BL64" s="34"/>
      <c r="BM64" s="34"/>
      <c r="BN64" s="15" t="str">
        <f>IF(Table_Styles[[#This Row],[Height]]&lt;&gt;"",Table_Styles[[#This Row],[Height]],IF(Table_Styles[[#This Row],[Height Default]]&lt;&gt;"",Table_Styles[[#This Row],[Height Default]],""))</f>
        <v/>
      </c>
      <c r="BO64" s="15"/>
      <c r="BP64" s="15"/>
      <c r="BQ64" s="15" t="str">
        <f>IF(Table_Styles[[#This Row],[Top]]&lt;&gt;"",Table_Styles[[#This Row],[Top]],IF(Table_Styles[[#This Row],[Top Default]]&lt;&gt;"",Table_Styles[[#This Row],[Top Default]],""))</f>
        <v/>
      </c>
      <c r="BR64" s="15"/>
      <c r="BS64" s="15"/>
      <c r="BT64" s="15" t="str">
        <f>IF(Table_Styles[[#This Row],[Right]]&lt;&gt;"",Table_Styles[[#This Row],[Right]],IF(Table_Styles[[#This Row],[Right Default]]&lt;&gt;"",Table_Styles[[#This Row],[Right Default]],""))</f>
        <v/>
      </c>
      <c r="BU64" s="15"/>
      <c r="BV64" s="15"/>
      <c r="BW64" s="15" t="str">
        <f>IF(Table_Styles[[#This Row],[Bottom]]&lt;&gt;"",Table_Styles[[#This Row],[Bottom]],IF(Table_Styles[[#This Row],[Bottom Default]]&lt;&gt;"",Table_Styles[[#This Row],[Bottom Default]],""))</f>
        <v/>
      </c>
      <c r="BX64" s="15"/>
      <c r="BY64" s="15"/>
      <c r="BZ64" s="15" t="str">
        <f>IF(Table_Styles[[#This Row],[Left]]&lt;&gt;"",Table_Styles[[#This Row],[Left]],IF(Table_Styles[[#This Row],[Left Default]]&lt;&gt;"",Table_Styles[[#This Row],[Left Default]],""))</f>
        <v/>
      </c>
      <c r="CA64" s="34"/>
      <c r="CB64" s="17" t="str">
        <f>IF(AND(Table_Styles[[#This Row],[Selector]]&lt;&gt;"",Table_Styles[[#This Row],[Font Family Used]]&lt;&gt;"",Table_Styles[[#This Row],[Font Weight Used]]&lt;&gt;""),Table_Styles[[#This Row],[Font Family Used]]&amp;" "&amp;Table_Styles[[#This Row],[Font Weight Used]],"")</f>
        <v/>
      </c>
      <c r="CC64" s="17" t="str">
        <f ca="1">IF(AND(Table_Styles[[#This Row],[Selector]],COUNTIF(OFFSET(CC:CC,0,0,ROW()-1,1),"="&amp;Table_Styles[[#This Row],[Font]])=0),Table_Styles[[#This Row],[Font]],"")</f>
        <v/>
      </c>
      <c r="CD64" s="17" t="str">
        <f ca="1">IF(Table_Styles[[#This Row],[Unique Font]]&lt;&gt;"",
"{""fontFamily"":"""&amp;Table_Styles[[#This Row],[Font Family Used]]&amp;""",""fontWeight"":"&amp;Table_Styles[[#This Row],[Font Weight Used]]&amp;"}","")</f>
        <v/>
      </c>
      <c r="CE6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none</v>
      </c>
      <c r="CF64" s="17" t="str">
        <f>IF(AND(Table_Styles[[#This Row],[Selector]]&lt;&gt;"", Table_Styles[[#This Row],[Config Properties]]&lt;&gt;""),
Table_Styles[[#This Row],[Selector]]&amp;" { "&amp;Table_Styles[[#This Row],[Config Properties]]&amp;" }","")</f>
        <v>.ui-widget-content .ui-state-hover { color: #1d1c1c;background: #d9e1e8;border: none }</v>
      </c>
      <c r="CG64" s="17" t="str">
        <f xml:space="preserve">
SUBSTITUTE(SUBSTITUTE(SUBSTITUTE(SUBSTITUTE(SUBSTITUTE(SUBSTITUTE(SUBSTITUTE(SUBSTITUTE(Table_Styles[[#This Row],[Config]],
" {","{"),
"{ ","{"),
" }","}"),
"} ","}"),
" ,",","),
", ",","),
" :",":"),
": ",":")</f>
        <v>.ui-widget-content .ui-state-hover{color:#1d1c1c;background:#d9e1e8;border:none}</v>
      </c>
    </row>
    <row r="65" spans="2:85" ht="21" customHeight="1">
      <c r="B65" s="17" t="s">
        <v>733</v>
      </c>
      <c r="C65" s="83" t="s">
        <v>734</v>
      </c>
      <c r="D65" s="34"/>
      <c r="E65" s="34"/>
      <c r="F65" s="15" t="str">
        <f>IF(Table_Styles[[#This Row],[Font Family]]&lt;&gt;"",Table_Styles[[#This Row],[Font Family]],IF(Table_Styles[[#This Row],[Font Family Default]]&lt;&gt;"",Table_Styles[[#This Row],[Font Family Default]],""))</f>
        <v/>
      </c>
      <c r="G65" s="34"/>
      <c r="H65" s="36"/>
      <c r="I65" s="15" t="str">
        <f>IF(Table_Styles[[#This Row],[Font Size]]&lt;&gt;"",Table_Styles[[#This Row],[Font Size]],IF(Table_Styles[[#This Row],[Font Size Default]]&lt;&gt;"",Table_Styles[[#This Row],[Font Size Default]],""))</f>
        <v/>
      </c>
      <c r="J65" s="34"/>
      <c r="K65" s="34"/>
      <c r="L65" s="15" t="str">
        <f>IF(Table_Styles[[#This Row],[Font Weight]]&lt;&gt;"",Table_Styles[[#This Row],[Font Weight]],IF(Table_Styles[[#This Row],[Font Weight Default]]&lt;&gt;"",Table_Styles[[#This Row],[Font Weight Default]],""))</f>
        <v/>
      </c>
      <c r="M65" s="34"/>
      <c r="N65" s="34" t="str">
        <f>Colour_Background_1</f>
        <v>#FFFFFF</v>
      </c>
      <c r="O65" s="15" t="str">
        <f>IF(Table_Styles[[#This Row],[Colour]]&lt;&gt;"",Table_Styles[[#This Row],[Colour]],IF(Table_Styles[[#This Row],[Colour Default]]&lt;&gt;"",Table_Styles[[#This Row],[Colour Default]],""))</f>
        <v>#FFFFFF</v>
      </c>
      <c r="P65" s="34"/>
      <c r="Q65" s="34" t="str">
        <f>Colour_Foreground_2</f>
        <v>#4e4e4f</v>
      </c>
      <c r="R65" s="15" t="str">
        <f>IF(Table_Styles[[#This Row],[Background]]&lt;&gt;"",Table_Styles[[#This Row],[Background]],IF(Table_Styles[[#This Row],[Background Default]]&lt;&gt;"",Table_Styles[[#This Row],[Background Default]],""))</f>
        <v>#4e4e4f</v>
      </c>
      <c r="S65" s="34"/>
      <c r="T65" s="34" t="s">
        <v>643</v>
      </c>
      <c r="U65" s="15" t="str">
        <f>IF(Table_Styles[[#This Row],[Border]]&lt;&gt;"",Table_Styles[[#This Row],[Border]],IF(Table_Styles[[#This Row],[Border Default]]&lt;&gt;"",Table_Styles[[#This Row],[Border Default]],""))</f>
        <v>none</v>
      </c>
      <c r="V65" s="34"/>
      <c r="W65" s="34"/>
      <c r="X65" s="15" t="str">
        <f>IF(Table_Styles[[#This Row],[Border Radius]]&lt;&gt;"",Table_Styles[[#This Row],[Border Radius]],IF(Table_Styles[[#This Row],[Border Radius Default]]&lt;&gt;"",Table_Styles[[#This Row],[Border Radius Default]],""))</f>
        <v/>
      </c>
      <c r="Y65" s="34"/>
      <c r="Z65" s="34"/>
      <c r="AA65" s="15" t="str">
        <f>IF(Table_Styles[[#This Row],[MT]]&lt;&gt;"",Table_Styles[[#This Row],[MT]],IF(Table_Styles[[#This Row],[MT Default]]&lt;&gt;"",Table_Styles[[#This Row],[MT Default]],""))</f>
        <v/>
      </c>
      <c r="AB65" s="34"/>
      <c r="AC65" s="34"/>
      <c r="AD65" s="15" t="str">
        <f>IF(Table_Styles[[#This Row],[MR]]&lt;&gt;"",Table_Styles[[#This Row],[MR]],IF(Table_Styles[[#This Row],[MR Default]]&lt;&gt;"",Table_Styles[[#This Row],[MR Default]],""))</f>
        <v/>
      </c>
      <c r="AE65" s="34"/>
      <c r="AF65" s="34"/>
      <c r="AG65" s="15" t="str">
        <f>IF(Table_Styles[[#This Row],[MB]]&lt;&gt;"",Table_Styles[[#This Row],[MB]],IF(Table_Styles[[#This Row],[MB Default]]&lt;&gt;"",Table_Styles[[#This Row],[MB Default]],""))</f>
        <v/>
      </c>
      <c r="AH65" s="34"/>
      <c r="AI65" s="34"/>
      <c r="AJ65" s="15" t="str">
        <f>IF(Table_Styles[[#This Row],[ML]]&lt;&gt;"",Table_Styles[[#This Row],[ML]],IF(Table_Styles[[#This Row],[ML Default]]&lt;&gt;"",Table_Styles[[#This Row],[ML Default]],""))</f>
        <v/>
      </c>
      <c r="AK65" s="34"/>
      <c r="AL65" s="34"/>
      <c r="AM65" s="15" t="str">
        <f>IF(Table_Styles[[#This Row],[PT]]&lt;&gt;"",Table_Styles[[#This Row],[PT]],IF(Table_Styles[[#This Row],[PT Default]]&lt;&gt;"",Table_Styles[[#This Row],[PT Default]],""))</f>
        <v/>
      </c>
      <c r="AN65" s="34"/>
      <c r="AO65" s="34"/>
      <c r="AP65" s="15" t="str">
        <f>IF(Table_Styles[[#This Row],[PR]]&lt;&gt;"",Table_Styles[[#This Row],[PR]],IF(Table_Styles[[#This Row],[PR Default]]&lt;&gt;"",Table_Styles[[#This Row],[PR Default]],""))</f>
        <v/>
      </c>
      <c r="AQ65" s="34"/>
      <c r="AR65" s="34"/>
      <c r="AS65" s="15" t="str">
        <f>IF(Table_Styles[[#This Row],[PB]]&lt;&gt;"",Table_Styles[[#This Row],[PB]],IF(Table_Styles[[#This Row],[PB Default]]&lt;&gt;"",Table_Styles[[#This Row],[PB Default]],""))</f>
        <v/>
      </c>
      <c r="AT65" s="34"/>
      <c r="AU65" s="34"/>
      <c r="AV65" s="15" t="str">
        <f>IF(Table_Styles[[#This Row],[PL]]&lt;&gt;"",Table_Styles[[#This Row],[PL]],IF(Table_Styles[[#This Row],[PL Default]]&lt;&gt;"",Table_Styles[[#This Row],[PL Default]],""))</f>
        <v/>
      </c>
      <c r="AW65" s="34"/>
      <c r="AX65" s="34"/>
      <c r="AY65" s="15" t="str">
        <f>IF(Table_Styles[[#This Row],[BT]]&lt;&gt;"",Table_Styles[[#This Row],[BT]],IF(Table_Styles[[#This Row],[BT Default]]&lt;&gt;"",Table_Styles[[#This Row],[BT Default]],""))</f>
        <v/>
      </c>
      <c r="AZ65" s="34"/>
      <c r="BA65" s="34"/>
      <c r="BB65" s="15" t="str">
        <f>IF(Table_Styles[[#This Row],[BR]]&lt;&gt;"",Table_Styles[[#This Row],[BR]],IF(Table_Styles[[#This Row],[BR Default]]&lt;&gt;"",Table_Styles[[#This Row],[BR Default]],""))</f>
        <v/>
      </c>
      <c r="BC65" s="34"/>
      <c r="BD65" s="34"/>
      <c r="BE65" s="15" t="str">
        <f>IF(Table_Styles[[#This Row],[BB]]&lt;&gt;"",Table_Styles[[#This Row],[BB]],IF(Table_Styles[[#This Row],[BB Default]]&lt;&gt;"",Table_Styles[[#This Row],[BB Default]],""))</f>
        <v/>
      </c>
      <c r="BF65" s="34"/>
      <c r="BG65" s="34"/>
      <c r="BH65" s="15" t="str">
        <f>IF(Table_Styles[[#This Row],[BL]]&lt;&gt;"",Table_Styles[[#This Row],[BL]],IF(Table_Styles[[#This Row],[BL Default]]&lt;&gt;"",Table_Styles[[#This Row],[BL Default]],""))</f>
        <v/>
      </c>
      <c r="BI65" s="34"/>
      <c r="BJ65" s="34"/>
      <c r="BK65" s="15" t="str">
        <f>IF(Table_Styles[[#This Row],[Width]]&lt;&gt;"",Table_Styles[[#This Row],[Width]],IF(Table_Styles[[#This Row],[Width Default]]&lt;&gt;"",Table_Styles[[#This Row],[Width Default]],""))</f>
        <v/>
      </c>
      <c r="BL65" s="34"/>
      <c r="BM65" s="34"/>
      <c r="BN65" s="15" t="str">
        <f>IF(Table_Styles[[#This Row],[Height]]&lt;&gt;"",Table_Styles[[#This Row],[Height]],IF(Table_Styles[[#This Row],[Height Default]]&lt;&gt;"",Table_Styles[[#This Row],[Height Default]],""))</f>
        <v/>
      </c>
      <c r="BO65" s="15"/>
      <c r="BP65" s="15"/>
      <c r="BQ65" s="15" t="str">
        <f>IF(Table_Styles[[#This Row],[Top]]&lt;&gt;"",Table_Styles[[#This Row],[Top]],IF(Table_Styles[[#This Row],[Top Default]]&lt;&gt;"",Table_Styles[[#This Row],[Top Default]],""))</f>
        <v/>
      </c>
      <c r="BR65" s="15"/>
      <c r="BS65" s="15"/>
      <c r="BT65" s="15" t="str">
        <f>IF(Table_Styles[[#This Row],[Right]]&lt;&gt;"",Table_Styles[[#This Row],[Right]],IF(Table_Styles[[#This Row],[Right Default]]&lt;&gt;"",Table_Styles[[#This Row],[Right Default]],""))</f>
        <v/>
      </c>
      <c r="BU65" s="15"/>
      <c r="BV65" s="15"/>
      <c r="BW65" s="15" t="str">
        <f>IF(Table_Styles[[#This Row],[Bottom]]&lt;&gt;"",Table_Styles[[#This Row],[Bottom]],IF(Table_Styles[[#This Row],[Bottom Default]]&lt;&gt;"",Table_Styles[[#This Row],[Bottom Default]],""))</f>
        <v/>
      </c>
      <c r="BX65" s="15"/>
      <c r="BY65" s="15"/>
      <c r="BZ65" s="15" t="str">
        <f>IF(Table_Styles[[#This Row],[Left]]&lt;&gt;"",Table_Styles[[#This Row],[Left]],IF(Table_Styles[[#This Row],[Left Default]]&lt;&gt;"",Table_Styles[[#This Row],[Left Default]],""))</f>
        <v/>
      </c>
      <c r="CA65" s="34"/>
      <c r="CB65" s="17" t="str">
        <f>IF(AND(Table_Styles[[#This Row],[Selector]]&lt;&gt;"",Table_Styles[[#This Row],[Font Family Used]]&lt;&gt;"",Table_Styles[[#This Row],[Font Weight Used]]&lt;&gt;""),Table_Styles[[#This Row],[Font Family Used]]&amp;" "&amp;Table_Styles[[#This Row],[Font Weight Used]],"")</f>
        <v/>
      </c>
      <c r="CC65" s="17" t="str">
        <f ca="1">IF(AND(Table_Styles[[#This Row],[Selector]],COUNTIF(OFFSET(CC:CC,0,0,ROW()-1,1),"="&amp;Table_Styles[[#This Row],[Font]])=0),Table_Styles[[#This Row],[Font]],"")</f>
        <v/>
      </c>
      <c r="CD65" s="17" t="str">
        <f ca="1">IF(Table_Styles[[#This Row],[Unique Font]]&lt;&gt;"",
"{""fontFamily"":"""&amp;Table_Styles[[#This Row],[Font Family Used]]&amp;""",""fontWeight"":"&amp;Table_Styles[[#This Row],[Font Weight Used]]&amp;"}","")</f>
        <v/>
      </c>
      <c r="CE6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#4e4e4f;border: none</v>
      </c>
      <c r="CF65" s="17" t="str">
        <f>IF(AND(Table_Styles[[#This Row],[Selector]]&lt;&gt;"", Table_Styles[[#This Row],[Config Properties]]&lt;&gt;""),
Table_Styles[[#This Row],[Selector]]&amp;" { "&amp;Table_Styles[[#This Row],[Config Properties]]&amp;" }","")</f>
        <v>.ui-widget-content .ui-state-highlight { color: #FFFFFF;background: #4e4e4f;border: none }</v>
      </c>
      <c r="CG65" s="17" t="str">
        <f xml:space="preserve">
SUBSTITUTE(SUBSTITUTE(SUBSTITUTE(SUBSTITUTE(SUBSTITUTE(SUBSTITUTE(SUBSTITUTE(SUBSTITUTE(Table_Styles[[#This Row],[Config]],
" {","{"),
"{ ","{"),
" }","}"),
"} ","}"),
" ,",","),
", ",","),
" :",":"),
": ",":")</f>
        <v>.ui-widget-content .ui-state-highlight{color:#FFFFFF;background:#4e4e4f;border:none}</v>
      </c>
    </row>
    <row r="66" spans="2:85" ht="21" customHeight="1">
      <c r="B66" s="17" t="s">
        <v>735</v>
      </c>
      <c r="C66" s="83" t="s">
        <v>736</v>
      </c>
      <c r="D66" s="34"/>
      <c r="E66" s="34"/>
      <c r="F66" s="15" t="str">
        <f>IF(Table_Styles[[#This Row],[Font Family]]&lt;&gt;"",Table_Styles[[#This Row],[Font Family]],IF(Table_Styles[[#This Row],[Font Family Default]]&lt;&gt;"",Table_Styles[[#This Row],[Font Family Default]],""))</f>
        <v/>
      </c>
      <c r="G66" s="34"/>
      <c r="H66" s="36"/>
      <c r="I66" s="15" t="str">
        <f>IF(Table_Styles[[#This Row],[Font Size]]&lt;&gt;"",Table_Styles[[#This Row],[Font Size]],IF(Table_Styles[[#This Row],[Font Size Default]]&lt;&gt;"",Table_Styles[[#This Row],[Font Size Default]],""))</f>
        <v/>
      </c>
      <c r="J66" s="34"/>
      <c r="K66" s="34"/>
      <c r="L66" s="15" t="str">
        <f>IF(Table_Styles[[#This Row],[Font Weight]]&lt;&gt;"",Table_Styles[[#This Row],[Font Weight]],IF(Table_Styles[[#This Row],[Font Weight Default]]&lt;&gt;"",Table_Styles[[#This Row],[Font Weight Default]],""))</f>
        <v/>
      </c>
      <c r="M66" s="34"/>
      <c r="N66" s="34" t="str">
        <f>Colour_Background_1</f>
        <v>#FFFFFF</v>
      </c>
      <c r="O66" s="15" t="str">
        <f>IF(Table_Styles[[#This Row],[Colour]]&lt;&gt;"",Table_Styles[[#This Row],[Colour]],IF(Table_Styles[[#This Row],[Colour Default]]&lt;&gt;"",Table_Styles[[#This Row],[Colour Default]],""))</f>
        <v>#FFFFFF</v>
      </c>
      <c r="P66" s="34"/>
      <c r="Q66" s="34" t="str">
        <f>Colour_Accent_1</f>
        <v>#777777</v>
      </c>
      <c r="R66" s="15" t="str">
        <f>IF(Table_Styles[[#This Row],[Background]]&lt;&gt;"",Table_Styles[[#This Row],[Background]],IF(Table_Styles[[#This Row],[Background Default]]&lt;&gt;"",Table_Styles[[#This Row],[Background Default]],""))</f>
        <v>#777777</v>
      </c>
      <c r="S66" s="34"/>
      <c r="T66" s="34" t="s">
        <v>643</v>
      </c>
      <c r="U66" s="15" t="str">
        <f>IF(Table_Styles[[#This Row],[Border]]&lt;&gt;"",Table_Styles[[#This Row],[Border]],IF(Table_Styles[[#This Row],[Border Default]]&lt;&gt;"",Table_Styles[[#This Row],[Border Default]],""))</f>
        <v>none</v>
      </c>
      <c r="V66" s="34"/>
      <c r="W66" s="34"/>
      <c r="X66" s="15" t="str">
        <f>IF(Table_Styles[[#This Row],[Border Radius]]&lt;&gt;"",Table_Styles[[#This Row],[Border Radius]],IF(Table_Styles[[#This Row],[Border Radius Default]]&lt;&gt;"",Table_Styles[[#This Row],[Border Radius Default]],""))</f>
        <v/>
      </c>
      <c r="Y66" s="34"/>
      <c r="Z66" s="34"/>
      <c r="AA66" s="15" t="str">
        <f>IF(Table_Styles[[#This Row],[MT]]&lt;&gt;"",Table_Styles[[#This Row],[MT]],IF(Table_Styles[[#This Row],[MT Default]]&lt;&gt;"",Table_Styles[[#This Row],[MT Default]],""))</f>
        <v/>
      </c>
      <c r="AB66" s="34"/>
      <c r="AC66" s="34"/>
      <c r="AD66" s="15" t="str">
        <f>IF(Table_Styles[[#This Row],[MR]]&lt;&gt;"",Table_Styles[[#This Row],[MR]],IF(Table_Styles[[#This Row],[MR Default]]&lt;&gt;"",Table_Styles[[#This Row],[MR Default]],""))</f>
        <v/>
      </c>
      <c r="AE66" s="34"/>
      <c r="AF66" s="34"/>
      <c r="AG66" s="15" t="str">
        <f>IF(Table_Styles[[#This Row],[MB]]&lt;&gt;"",Table_Styles[[#This Row],[MB]],IF(Table_Styles[[#This Row],[MB Default]]&lt;&gt;"",Table_Styles[[#This Row],[MB Default]],""))</f>
        <v/>
      </c>
      <c r="AH66" s="34"/>
      <c r="AI66" s="34"/>
      <c r="AJ66" s="15" t="str">
        <f>IF(Table_Styles[[#This Row],[ML]]&lt;&gt;"",Table_Styles[[#This Row],[ML]],IF(Table_Styles[[#This Row],[ML Default]]&lt;&gt;"",Table_Styles[[#This Row],[ML Default]],""))</f>
        <v/>
      </c>
      <c r="AK66" s="34"/>
      <c r="AL66" s="34"/>
      <c r="AM66" s="15" t="str">
        <f>IF(Table_Styles[[#This Row],[PT]]&lt;&gt;"",Table_Styles[[#This Row],[PT]],IF(Table_Styles[[#This Row],[PT Default]]&lt;&gt;"",Table_Styles[[#This Row],[PT Default]],""))</f>
        <v/>
      </c>
      <c r="AN66" s="34"/>
      <c r="AO66" s="34"/>
      <c r="AP66" s="15" t="str">
        <f>IF(Table_Styles[[#This Row],[PR]]&lt;&gt;"",Table_Styles[[#This Row],[PR]],IF(Table_Styles[[#This Row],[PR Default]]&lt;&gt;"",Table_Styles[[#This Row],[PR Default]],""))</f>
        <v/>
      </c>
      <c r="AQ66" s="34"/>
      <c r="AR66" s="34"/>
      <c r="AS66" s="15" t="str">
        <f>IF(Table_Styles[[#This Row],[PB]]&lt;&gt;"",Table_Styles[[#This Row],[PB]],IF(Table_Styles[[#This Row],[PB Default]]&lt;&gt;"",Table_Styles[[#This Row],[PB Default]],""))</f>
        <v/>
      </c>
      <c r="AT66" s="34"/>
      <c r="AU66" s="34"/>
      <c r="AV66" s="15" t="str">
        <f>IF(Table_Styles[[#This Row],[PL]]&lt;&gt;"",Table_Styles[[#This Row],[PL]],IF(Table_Styles[[#This Row],[PL Default]]&lt;&gt;"",Table_Styles[[#This Row],[PL Default]],""))</f>
        <v/>
      </c>
      <c r="AW66" s="34"/>
      <c r="AX66" s="34"/>
      <c r="AY66" s="15" t="str">
        <f>IF(Table_Styles[[#This Row],[BT]]&lt;&gt;"",Table_Styles[[#This Row],[BT]],IF(Table_Styles[[#This Row],[BT Default]]&lt;&gt;"",Table_Styles[[#This Row],[BT Default]],""))</f>
        <v/>
      </c>
      <c r="AZ66" s="34"/>
      <c r="BA66" s="34"/>
      <c r="BB66" s="15" t="str">
        <f>IF(Table_Styles[[#This Row],[BR]]&lt;&gt;"",Table_Styles[[#This Row],[BR]],IF(Table_Styles[[#This Row],[BR Default]]&lt;&gt;"",Table_Styles[[#This Row],[BR Default]],""))</f>
        <v/>
      </c>
      <c r="BC66" s="34"/>
      <c r="BD66" s="34"/>
      <c r="BE66" s="15" t="str">
        <f>IF(Table_Styles[[#This Row],[BB]]&lt;&gt;"",Table_Styles[[#This Row],[BB]],IF(Table_Styles[[#This Row],[BB Default]]&lt;&gt;"",Table_Styles[[#This Row],[BB Default]],""))</f>
        <v/>
      </c>
      <c r="BF66" s="34"/>
      <c r="BG66" s="34"/>
      <c r="BH66" s="15" t="str">
        <f>IF(Table_Styles[[#This Row],[BL]]&lt;&gt;"",Table_Styles[[#This Row],[BL]],IF(Table_Styles[[#This Row],[BL Default]]&lt;&gt;"",Table_Styles[[#This Row],[BL Default]],""))</f>
        <v/>
      </c>
      <c r="BI66" s="34"/>
      <c r="BJ66" s="34"/>
      <c r="BK66" s="15" t="str">
        <f>IF(Table_Styles[[#This Row],[Width]]&lt;&gt;"",Table_Styles[[#This Row],[Width]],IF(Table_Styles[[#This Row],[Width Default]]&lt;&gt;"",Table_Styles[[#This Row],[Width Default]],""))</f>
        <v/>
      </c>
      <c r="BL66" s="34"/>
      <c r="BM66" s="34"/>
      <c r="BN66" s="15" t="str">
        <f>IF(Table_Styles[[#This Row],[Height]]&lt;&gt;"",Table_Styles[[#This Row],[Height]],IF(Table_Styles[[#This Row],[Height Default]]&lt;&gt;"",Table_Styles[[#This Row],[Height Default]],""))</f>
        <v/>
      </c>
      <c r="BO66" s="15"/>
      <c r="BP66" s="15"/>
      <c r="BQ66" s="15" t="str">
        <f>IF(Table_Styles[[#This Row],[Top]]&lt;&gt;"",Table_Styles[[#This Row],[Top]],IF(Table_Styles[[#This Row],[Top Default]]&lt;&gt;"",Table_Styles[[#This Row],[Top Default]],""))</f>
        <v/>
      </c>
      <c r="BR66" s="15"/>
      <c r="BS66" s="15"/>
      <c r="BT66" s="15" t="str">
        <f>IF(Table_Styles[[#This Row],[Right]]&lt;&gt;"",Table_Styles[[#This Row],[Right]],IF(Table_Styles[[#This Row],[Right Default]]&lt;&gt;"",Table_Styles[[#This Row],[Right Default]],""))</f>
        <v/>
      </c>
      <c r="BU66" s="15"/>
      <c r="BV66" s="15"/>
      <c r="BW66" s="15" t="str">
        <f>IF(Table_Styles[[#This Row],[Bottom]]&lt;&gt;"",Table_Styles[[#This Row],[Bottom]],IF(Table_Styles[[#This Row],[Bottom Default]]&lt;&gt;"",Table_Styles[[#This Row],[Bottom Default]],""))</f>
        <v/>
      </c>
      <c r="BX66" s="15"/>
      <c r="BY66" s="15"/>
      <c r="BZ66" s="15" t="str">
        <f>IF(Table_Styles[[#This Row],[Left]]&lt;&gt;"",Table_Styles[[#This Row],[Left]],IF(Table_Styles[[#This Row],[Left Default]]&lt;&gt;"",Table_Styles[[#This Row],[Left Default]],""))</f>
        <v/>
      </c>
      <c r="CA66" s="34"/>
      <c r="CB66" s="17" t="str">
        <f>IF(AND(Table_Styles[[#This Row],[Selector]]&lt;&gt;"",Table_Styles[[#This Row],[Font Family Used]]&lt;&gt;"",Table_Styles[[#This Row],[Font Weight Used]]&lt;&gt;""),Table_Styles[[#This Row],[Font Family Used]]&amp;" "&amp;Table_Styles[[#This Row],[Font Weight Used]],"")</f>
        <v/>
      </c>
      <c r="CC66" s="17" t="str">
        <f ca="1">IF(AND(Table_Styles[[#This Row],[Selector]],COUNTIF(OFFSET(CC:CC,0,0,ROW()-1,1),"="&amp;Table_Styles[[#This Row],[Font]])=0),Table_Styles[[#This Row],[Font]],"")</f>
        <v/>
      </c>
      <c r="CD66" s="17" t="str">
        <f ca="1">IF(Table_Styles[[#This Row],[Unique Font]]&lt;&gt;"",
"{""fontFamily"":"""&amp;Table_Styles[[#This Row],[Font Family Used]]&amp;""",""fontWeight"":"&amp;Table_Styles[[#This Row],[Font Weight Used]]&amp;"}","")</f>
        <v/>
      </c>
      <c r="CE6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66" s="17" t="str">
        <f>IF(AND(Table_Styles[[#This Row],[Selector]]&lt;&gt;"", Table_Styles[[#This Row],[Config Properties]]&lt;&gt;""),
Table_Styles[[#This Row],[Selector]]&amp;" { "&amp;Table_Styles[[#This Row],[Config Properties]]&amp;" }","")</f>
        <v>.ui-widget-content .ui-state-active { color: #FFFFFF;background: #777777;border: none }</v>
      </c>
      <c r="CG66" s="17" t="str">
        <f xml:space="preserve">
SUBSTITUTE(SUBSTITUTE(SUBSTITUTE(SUBSTITUTE(SUBSTITUTE(SUBSTITUTE(SUBSTITUTE(SUBSTITUTE(Table_Styles[[#This Row],[Config]],
" {","{"),
"{ ","{"),
" }","}"),
"} ","}"),
" ,",","),
", ",","),
" :",":"),
": ",":")</f>
        <v>.ui-widget-content .ui-state-active{color:#FFFFFF;background:#777777;border:none}</v>
      </c>
    </row>
    <row r="67" spans="2:85" ht="21.6" thickBot="1">
      <c r="B67" s="54" t="s">
        <v>224</v>
      </c>
      <c r="C67" s="54"/>
      <c r="D67" s="62"/>
      <c r="E67" s="62"/>
      <c r="F67" s="54" t="str">
        <f>IF(Table_Styles[[#This Row],[Font Family]]&lt;&gt;"",Table_Styles[[#This Row],[Font Family]],IF(Table_Styles[[#This Row],[Font Family Default]]&lt;&gt;"",Table_Styles[[#This Row],[Font Family Default]],""))</f>
        <v/>
      </c>
      <c r="G67" s="62"/>
      <c r="H67" s="62"/>
      <c r="I67" s="54" t="str">
        <f>IF(Table_Styles[[#This Row],[Font Size]]&lt;&gt;"",Table_Styles[[#This Row],[Font Size]],IF(Table_Styles[[#This Row],[Font Size Default]]&lt;&gt;"",Table_Styles[[#This Row],[Font Size Default]],""))</f>
        <v/>
      </c>
      <c r="J67" s="62"/>
      <c r="K67" s="62"/>
      <c r="L67" s="54" t="str">
        <f>IF(Table_Styles[[#This Row],[Font Weight]]&lt;&gt;"",Table_Styles[[#This Row],[Font Weight]],IF(Table_Styles[[#This Row],[Font Weight Default]]&lt;&gt;"",Table_Styles[[#This Row],[Font Weight Default]],""))</f>
        <v/>
      </c>
      <c r="M67" s="62"/>
      <c r="N67" s="62"/>
      <c r="O67" s="54" t="str">
        <f>IF(Table_Styles[[#This Row],[Colour]]&lt;&gt;"",Table_Styles[[#This Row],[Colour]],IF(Table_Styles[[#This Row],[Colour Default]]&lt;&gt;"",Table_Styles[[#This Row],[Colour Default]],""))</f>
        <v/>
      </c>
      <c r="P67" s="62"/>
      <c r="Q67" s="62"/>
      <c r="R67" s="54" t="str">
        <f>IF(Table_Styles[[#This Row],[Background]]&lt;&gt;"",Table_Styles[[#This Row],[Background]],IF(Table_Styles[[#This Row],[Background Default]]&lt;&gt;"",Table_Styles[[#This Row],[Background Default]],""))</f>
        <v/>
      </c>
      <c r="S67" s="62"/>
      <c r="T67" s="62"/>
      <c r="U67" s="54" t="str">
        <f>IF(Table_Styles[[#This Row],[Border]]&lt;&gt;"",Table_Styles[[#This Row],[Border]],IF(Table_Styles[[#This Row],[Border Default]]&lt;&gt;"",Table_Styles[[#This Row],[Border Default]],""))</f>
        <v/>
      </c>
      <c r="V67" s="62"/>
      <c r="W67" s="62"/>
      <c r="X67" s="54" t="str">
        <f>IF(Table_Styles[[#This Row],[Border Radius]]&lt;&gt;"",Table_Styles[[#This Row],[Border Radius]],IF(Table_Styles[[#This Row],[Border Radius Default]]&lt;&gt;"",Table_Styles[[#This Row],[Border Radius Default]],""))</f>
        <v/>
      </c>
      <c r="Y67" s="62"/>
      <c r="Z67" s="62"/>
      <c r="AA67" s="54" t="str">
        <f>IF(Table_Styles[[#This Row],[MT]]&lt;&gt;"",Table_Styles[[#This Row],[MT]],IF(Table_Styles[[#This Row],[MT Default]]&lt;&gt;"",Table_Styles[[#This Row],[MT Default]],""))</f>
        <v/>
      </c>
      <c r="AB67" s="62"/>
      <c r="AC67" s="62"/>
      <c r="AD67" s="54" t="str">
        <f>IF(Table_Styles[[#This Row],[MR]]&lt;&gt;"",Table_Styles[[#This Row],[MR]],IF(Table_Styles[[#This Row],[MR Default]]&lt;&gt;"",Table_Styles[[#This Row],[MR Default]],""))</f>
        <v/>
      </c>
      <c r="AE67" s="62"/>
      <c r="AF67" s="62"/>
      <c r="AG67" s="54" t="str">
        <f>IF(Table_Styles[[#This Row],[MB]]&lt;&gt;"",Table_Styles[[#This Row],[MB]],IF(Table_Styles[[#This Row],[MB Default]]&lt;&gt;"",Table_Styles[[#This Row],[MB Default]],""))</f>
        <v/>
      </c>
      <c r="AH67" s="62"/>
      <c r="AI67" s="62"/>
      <c r="AJ67" s="54" t="str">
        <f>IF(Table_Styles[[#This Row],[ML]]&lt;&gt;"",Table_Styles[[#This Row],[ML]],IF(Table_Styles[[#This Row],[ML Default]]&lt;&gt;"",Table_Styles[[#This Row],[ML Default]],""))</f>
        <v/>
      </c>
      <c r="AK67" s="62"/>
      <c r="AL67" s="62"/>
      <c r="AM67" s="54" t="str">
        <f>IF(Table_Styles[[#This Row],[PT]]&lt;&gt;"",Table_Styles[[#This Row],[PT]],IF(Table_Styles[[#This Row],[PT Default]]&lt;&gt;"",Table_Styles[[#This Row],[PT Default]],""))</f>
        <v/>
      </c>
      <c r="AN67" s="62"/>
      <c r="AO67" s="62"/>
      <c r="AP67" s="54" t="str">
        <f>IF(Table_Styles[[#This Row],[PR]]&lt;&gt;"",Table_Styles[[#This Row],[PR]],IF(Table_Styles[[#This Row],[PR Default]]&lt;&gt;"",Table_Styles[[#This Row],[PR Default]],""))</f>
        <v/>
      </c>
      <c r="AQ67" s="62"/>
      <c r="AR67" s="62"/>
      <c r="AS67" s="54" t="str">
        <f>IF(Table_Styles[[#This Row],[PB]]&lt;&gt;"",Table_Styles[[#This Row],[PB]],IF(Table_Styles[[#This Row],[PB Default]]&lt;&gt;"",Table_Styles[[#This Row],[PB Default]],""))</f>
        <v/>
      </c>
      <c r="AT67" s="62"/>
      <c r="AU67" s="62"/>
      <c r="AV67" s="54" t="str">
        <f>IF(Table_Styles[[#This Row],[PL]]&lt;&gt;"",Table_Styles[[#This Row],[PL]],IF(Table_Styles[[#This Row],[PL Default]]&lt;&gt;"",Table_Styles[[#This Row],[PL Default]],""))</f>
        <v/>
      </c>
      <c r="AW67" s="62"/>
      <c r="AX67" s="62"/>
      <c r="AY67" s="54" t="str">
        <f>IF(Table_Styles[[#This Row],[BT]]&lt;&gt;"",Table_Styles[[#This Row],[BT]],IF(Table_Styles[[#This Row],[BT Default]]&lt;&gt;"",Table_Styles[[#This Row],[BT Default]],""))</f>
        <v/>
      </c>
      <c r="AZ67" s="62"/>
      <c r="BA67" s="62"/>
      <c r="BB67" s="54" t="str">
        <f>IF(Table_Styles[[#This Row],[BR]]&lt;&gt;"",Table_Styles[[#This Row],[BR]],IF(Table_Styles[[#This Row],[BR Default]]&lt;&gt;"",Table_Styles[[#This Row],[BR Default]],""))</f>
        <v/>
      </c>
      <c r="BC67" s="62"/>
      <c r="BD67" s="62"/>
      <c r="BE67" s="54" t="str">
        <f>IF(Table_Styles[[#This Row],[BB]]&lt;&gt;"",Table_Styles[[#This Row],[BB]],IF(Table_Styles[[#This Row],[BB Default]]&lt;&gt;"",Table_Styles[[#This Row],[BB Default]],""))</f>
        <v/>
      </c>
      <c r="BF67" s="62"/>
      <c r="BG67" s="62"/>
      <c r="BH67" s="54" t="str">
        <f>IF(Table_Styles[[#This Row],[BL]]&lt;&gt;"",Table_Styles[[#This Row],[BL]],IF(Table_Styles[[#This Row],[BL Default]]&lt;&gt;"",Table_Styles[[#This Row],[BL Default]],""))</f>
        <v/>
      </c>
      <c r="BI67" s="62"/>
      <c r="BJ67" s="62"/>
      <c r="BK67" s="54" t="str">
        <f>IF(Table_Styles[[#This Row],[Width]]&lt;&gt;"",Table_Styles[[#This Row],[Width]],IF(Table_Styles[[#This Row],[Width Default]]&lt;&gt;"",Table_Styles[[#This Row],[Width Default]],""))</f>
        <v/>
      </c>
      <c r="BL67" s="62"/>
      <c r="BM67" s="62"/>
      <c r="BN67" s="54" t="str">
        <f>IF(Table_Styles[[#This Row],[Height]]&lt;&gt;"",Table_Styles[[#This Row],[Height]],IF(Table_Styles[[#This Row],[Height Default]]&lt;&gt;"",Table_Styles[[#This Row],[Height Default]],""))</f>
        <v/>
      </c>
      <c r="BO67" s="54"/>
      <c r="BP67" s="54"/>
      <c r="BQ67" s="54" t="str">
        <f>IF(Table_Styles[[#This Row],[Top]]&lt;&gt;"",Table_Styles[[#This Row],[Top]],IF(Table_Styles[[#This Row],[Top Default]]&lt;&gt;"",Table_Styles[[#This Row],[Top Default]],""))</f>
        <v/>
      </c>
      <c r="BR67" s="54"/>
      <c r="BS67" s="54"/>
      <c r="BT67" s="54" t="str">
        <f>IF(Table_Styles[[#This Row],[Right]]&lt;&gt;"",Table_Styles[[#This Row],[Right]],IF(Table_Styles[[#This Row],[Right Default]]&lt;&gt;"",Table_Styles[[#This Row],[Right Default]],""))</f>
        <v/>
      </c>
      <c r="BU67" s="54"/>
      <c r="BV67" s="54"/>
      <c r="BW67" s="54" t="str">
        <f>IF(Table_Styles[[#This Row],[Bottom]]&lt;&gt;"",Table_Styles[[#This Row],[Bottom]],IF(Table_Styles[[#This Row],[Bottom Default]]&lt;&gt;"",Table_Styles[[#This Row],[Bottom Default]],""))</f>
        <v/>
      </c>
      <c r="BX67" s="54"/>
      <c r="BY67" s="54"/>
      <c r="BZ67" s="54" t="str">
        <f>IF(Table_Styles[[#This Row],[Left]]&lt;&gt;"",Table_Styles[[#This Row],[Left]],IF(Table_Styles[[#This Row],[Left Default]]&lt;&gt;"",Table_Styles[[#This Row],[Left Default]],""))</f>
        <v/>
      </c>
      <c r="CA67" s="62"/>
      <c r="CB67" s="54" t="str">
        <f>IF(AND(Table_Styles[[#This Row],[Selector]]&lt;&gt;"",Table_Styles[[#This Row],[Font Family Used]]&lt;&gt;"",Table_Styles[[#This Row],[Font Weight Used]]&lt;&gt;""),Table_Styles[[#This Row],[Font Family Used]]&amp;" "&amp;Table_Styles[[#This Row],[Font Weight Used]],"")</f>
        <v/>
      </c>
      <c r="CC67" s="54" t="str">
        <f ca="1">IF(AND(Table_Styles[[#This Row],[Selector]],COUNTIF(OFFSET(CC:CC,0,0,ROW()-1,1),"="&amp;Table_Styles[[#This Row],[Font]])=0),Table_Styles[[#This Row],[Font]],"")</f>
        <v/>
      </c>
      <c r="CD67" s="54" t="str">
        <f ca="1">IF(Table_Styles[[#This Row],[Unique Font]]&lt;&gt;"",
"{""fontFamily"":"""&amp;Table_Styles[[#This Row],[Font Family Used]]&amp;""",""fontWeight"":"&amp;Table_Styles[[#This Row],[Font Weight Used]]&amp;"}","")</f>
        <v/>
      </c>
      <c r="CE67"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54" t="str">
        <f>IF(AND(Table_Styles[[#This Row],[Selector]]&lt;&gt;"", Table_Styles[[#This Row],[Config Properties]]&lt;&gt;""),
Table_Styles[[#This Row],[Selector]]&amp;" { "&amp;Table_Styles[[#This Row],[Config Properties]]&amp;" }","")</f>
        <v/>
      </c>
      <c r="CG67" s="54" t="str">
        <f xml:space="preserve">
SUBSTITUTE(SUBSTITUTE(SUBSTITUTE(SUBSTITUTE(SUBSTITUTE(SUBSTITUTE(SUBSTITUTE(SUBSTITUTE(Table_Styles[[#This Row],[Config]],
" {","{"),
"{ ","{"),
" }","}"),
"} ","}"),
" ,",","),
", ",","),
" :",":"),
": ",":")</f>
        <v/>
      </c>
    </row>
    <row r="68" spans="2:85" ht="21" customHeight="1">
      <c r="B68" s="37" t="s">
        <v>720</v>
      </c>
      <c r="C68" s="37" t="s">
        <v>737</v>
      </c>
      <c r="D68" s="34"/>
      <c r="E68" s="34"/>
      <c r="F68" s="15" t="str">
        <f>IF(Table_Styles[[#This Row],[Font Family]]&lt;&gt;"",Table_Styles[[#This Row],[Font Family]],IF(Table_Styles[[#This Row],[Font Family Default]]&lt;&gt;"",Table_Styles[[#This Row],[Font Family Default]],""))</f>
        <v/>
      </c>
      <c r="G68" s="34"/>
      <c r="H68" s="34"/>
      <c r="I68" s="15" t="str">
        <f>IF(Table_Styles[[#This Row],[Font Size]]&lt;&gt;"",Table_Styles[[#This Row],[Font Size]],IF(Table_Styles[[#This Row],[Font Size Default]]&lt;&gt;"",Table_Styles[[#This Row],[Font Size Default]],""))</f>
        <v/>
      </c>
      <c r="J68" s="34"/>
      <c r="K68" s="34"/>
      <c r="L68" s="15" t="str">
        <f>IF(Table_Styles[[#This Row],[Font Weight]]&lt;&gt;"",Table_Styles[[#This Row],[Font Weight]],IF(Table_Styles[[#This Row],[Font Weight Default]]&lt;&gt;"",Table_Styles[[#This Row],[Font Weight Default]],""))</f>
        <v/>
      </c>
      <c r="M68" s="34"/>
      <c r="N68" s="34"/>
      <c r="O68" s="15" t="str">
        <f>IF(Table_Styles[[#This Row],[Colour]]&lt;&gt;"",Table_Styles[[#This Row],[Colour]],IF(Table_Styles[[#This Row],[Colour Default]]&lt;&gt;"",Table_Styles[[#This Row],[Colour Default]],""))</f>
        <v/>
      </c>
      <c r="P68" s="34"/>
      <c r="Q68" s="34"/>
      <c r="R68" s="15" t="str">
        <f>IF(Table_Styles[[#This Row],[Background]]&lt;&gt;"",Table_Styles[[#This Row],[Background]],IF(Table_Styles[[#This Row],[Background Default]]&lt;&gt;"",Table_Styles[[#This Row],[Background Default]],""))</f>
        <v/>
      </c>
      <c r="S68" s="15"/>
      <c r="T68" s="34"/>
      <c r="U68" s="15" t="str">
        <f>IF(Table_Styles[[#This Row],[Border]]&lt;&gt;"",Table_Styles[[#This Row],[Border]],IF(Table_Styles[[#This Row],[Border Default]]&lt;&gt;"",Table_Styles[[#This Row],[Border Default]],""))</f>
        <v/>
      </c>
      <c r="V68" s="34"/>
      <c r="W68" s="34"/>
      <c r="X68" s="15" t="str">
        <f>IF(Table_Styles[[#This Row],[Border Radius]]&lt;&gt;"",Table_Styles[[#This Row],[Border Radius]],IF(Table_Styles[[#This Row],[Border Radius Default]]&lt;&gt;"",Table_Styles[[#This Row],[Border Radius Default]],""))</f>
        <v/>
      </c>
      <c r="Y68" s="34"/>
      <c r="Z68" s="36" t="s">
        <v>623</v>
      </c>
      <c r="AA68" s="15" t="str">
        <f>IF(Table_Styles[[#This Row],[MT]]&lt;&gt;"",Table_Styles[[#This Row],[MT]],IF(Table_Styles[[#This Row],[MT Default]]&lt;&gt;"",Table_Styles[[#This Row],[MT Default]],""))</f>
        <v>10px</v>
      </c>
      <c r="AB68" s="34"/>
      <c r="AC68" s="34"/>
      <c r="AD68" s="15" t="str">
        <f>IF(Table_Styles[[#This Row],[MR]]&lt;&gt;"",Table_Styles[[#This Row],[MR]],IF(Table_Styles[[#This Row],[MR Default]]&lt;&gt;"",Table_Styles[[#This Row],[MR Default]],""))</f>
        <v/>
      </c>
      <c r="AE68" s="34"/>
      <c r="AF68" s="34"/>
      <c r="AG68" s="15" t="str">
        <f>IF(Table_Styles[[#This Row],[MB]]&lt;&gt;"",Table_Styles[[#This Row],[MB]],IF(Table_Styles[[#This Row],[MB Default]]&lt;&gt;"",Table_Styles[[#This Row],[MB Default]],""))</f>
        <v/>
      </c>
      <c r="AH68" s="34"/>
      <c r="AI68" s="34"/>
      <c r="AJ68" s="15" t="str">
        <f>IF(Table_Styles[[#This Row],[ML]]&lt;&gt;"",Table_Styles[[#This Row],[ML]],IF(Table_Styles[[#This Row],[ML Default]]&lt;&gt;"",Table_Styles[[#This Row],[ML Default]],""))</f>
        <v/>
      </c>
      <c r="AK68" s="34"/>
      <c r="AL68" s="34"/>
      <c r="AM68" s="15" t="str">
        <f>IF(Table_Styles[[#This Row],[PT]]&lt;&gt;"",Table_Styles[[#This Row],[PT]],IF(Table_Styles[[#This Row],[PT Default]]&lt;&gt;"",Table_Styles[[#This Row],[PT Default]],""))</f>
        <v/>
      </c>
      <c r="AN68" s="34"/>
      <c r="AO68" s="34"/>
      <c r="AP68" s="15" t="str">
        <f>IF(Table_Styles[[#This Row],[PR]]&lt;&gt;"",Table_Styles[[#This Row],[PR]],IF(Table_Styles[[#This Row],[PR Default]]&lt;&gt;"",Table_Styles[[#This Row],[PR Default]],""))</f>
        <v/>
      </c>
      <c r="AQ68" s="34"/>
      <c r="AR68" s="34"/>
      <c r="AS68" s="15" t="str">
        <f>IF(Table_Styles[[#This Row],[PB]]&lt;&gt;"",Table_Styles[[#This Row],[PB]],IF(Table_Styles[[#This Row],[PB Default]]&lt;&gt;"",Table_Styles[[#This Row],[PB Default]],""))</f>
        <v/>
      </c>
      <c r="AT68" s="34"/>
      <c r="AU68" s="34"/>
      <c r="AV68" s="15" t="str">
        <f>IF(Table_Styles[[#This Row],[PL]]&lt;&gt;"",Table_Styles[[#This Row],[PL]],IF(Table_Styles[[#This Row],[PL Default]]&lt;&gt;"",Table_Styles[[#This Row],[PL Default]],""))</f>
        <v/>
      </c>
      <c r="AW68" s="34"/>
      <c r="AX68" s="34"/>
      <c r="AY68" s="15" t="str">
        <f>IF(Table_Styles[[#This Row],[BT]]&lt;&gt;"",Table_Styles[[#This Row],[BT]],IF(Table_Styles[[#This Row],[BT Default]]&lt;&gt;"",Table_Styles[[#This Row],[BT Default]],""))</f>
        <v/>
      </c>
      <c r="AZ68" s="34"/>
      <c r="BA68" s="34"/>
      <c r="BB68" s="15" t="str">
        <f>IF(Table_Styles[[#This Row],[BR]]&lt;&gt;"",Table_Styles[[#This Row],[BR]],IF(Table_Styles[[#This Row],[BR Default]]&lt;&gt;"",Table_Styles[[#This Row],[BR Default]],""))</f>
        <v/>
      </c>
      <c r="BC68" s="34"/>
      <c r="BD68" s="34"/>
      <c r="BE68" s="15" t="str">
        <f>IF(Table_Styles[[#This Row],[BB]]&lt;&gt;"",Table_Styles[[#This Row],[BB]],IF(Table_Styles[[#This Row],[BB Default]]&lt;&gt;"",Table_Styles[[#This Row],[BB Default]],""))</f>
        <v/>
      </c>
      <c r="BF68" s="34"/>
      <c r="BG68" s="34"/>
      <c r="BH68" s="15" t="str">
        <f>IF(Table_Styles[[#This Row],[BL]]&lt;&gt;"",Table_Styles[[#This Row],[BL]],IF(Table_Styles[[#This Row],[BL Default]]&lt;&gt;"",Table_Styles[[#This Row],[BL Default]],""))</f>
        <v/>
      </c>
      <c r="BI68" s="34"/>
      <c r="BJ68" s="34"/>
      <c r="BK68" s="15" t="str">
        <f>IF(Table_Styles[[#This Row],[Width]]&lt;&gt;"",Table_Styles[[#This Row],[Width]],IF(Table_Styles[[#This Row],[Width Default]]&lt;&gt;"",Table_Styles[[#This Row],[Width Default]],""))</f>
        <v/>
      </c>
      <c r="BL68" s="34"/>
      <c r="BM68" s="36"/>
      <c r="BN68" s="15" t="str">
        <f>IF(Table_Styles[[#This Row],[Height]]&lt;&gt;"",Table_Styles[[#This Row],[Height]],IF(Table_Styles[[#This Row],[Height Default]]&lt;&gt;"",Table_Styles[[#This Row],[Height Default]],""))</f>
        <v/>
      </c>
      <c r="BO68" s="15"/>
      <c r="BP68" s="15"/>
      <c r="BQ68" s="15" t="str">
        <f>IF(Table_Styles[[#This Row],[Top]]&lt;&gt;"",Table_Styles[[#This Row],[Top]],IF(Table_Styles[[#This Row],[Top Default]]&lt;&gt;"",Table_Styles[[#This Row],[Top Default]],""))</f>
        <v/>
      </c>
      <c r="BR68" s="15"/>
      <c r="BS68" s="15"/>
      <c r="BT68" s="15" t="str">
        <f>IF(Table_Styles[[#This Row],[Right]]&lt;&gt;"",Table_Styles[[#This Row],[Right]],IF(Table_Styles[[#This Row],[Right Default]]&lt;&gt;"",Table_Styles[[#This Row],[Right Default]],""))</f>
        <v/>
      </c>
      <c r="BU68" s="15"/>
      <c r="BV68" s="15"/>
      <c r="BW68" s="15" t="str">
        <f>IF(Table_Styles[[#This Row],[Bottom]]&lt;&gt;"",Table_Styles[[#This Row],[Bottom]],IF(Table_Styles[[#This Row],[Bottom Default]]&lt;&gt;"",Table_Styles[[#This Row],[Bottom Default]],""))</f>
        <v/>
      </c>
      <c r="BX68" s="15"/>
      <c r="BY68" s="15"/>
      <c r="BZ68" s="15" t="str">
        <f>IF(Table_Styles[[#This Row],[Left]]&lt;&gt;"",Table_Styles[[#This Row],[Left]],IF(Table_Styles[[#This Row],[Left Default]]&lt;&gt;"",Table_Styles[[#This Row],[Left Default]],""))</f>
        <v/>
      </c>
      <c r="CA68" s="34"/>
      <c r="CB68" s="17" t="str">
        <f>IF(AND(Table_Styles[[#This Row],[Selector]]&lt;&gt;"",Table_Styles[[#This Row],[Font Family Used]]&lt;&gt;"",Table_Styles[[#This Row],[Font Weight Used]]&lt;&gt;""),Table_Styles[[#This Row],[Font Family Used]]&amp;" "&amp;Table_Styles[[#This Row],[Font Weight Used]],"")</f>
        <v/>
      </c>
      <c r="CC68" s="17" t="str">
        <f ca="1">IF(AND(Table_Styles[[#This Row],[Selector]],COUNTIF(OFFSET(CC:CC,0,0,ROW()-1,1),"="&amp;Table_Styles[[#This Row],[Font]])=0),Table_Styles[[#This Row],[Font]],"")</f>
        <v/>
      </c>
      <c r="CD68" s="17" t="str">
        <f ca="1">IF(Table_Styles[[#This Row],[Unique Font]]&lt;&gt;"",
"{""fontFamily"":"""&amp;Table_Styles[[#This Row],[Font Family Used]]&amp;""",""fontWeight"":"&amp;Table_Styles[[#This Row],[Font Weight Used]]&amp;"}","")</f>
        <v/>
      </c>
      <c r="CE6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17" t="str">
        <f>IF(AND(Table_Styles[[#This Row],[Selector]]&lt;&gt;"", Table_Styles[[#This Row],[Config Properties]]&lt;&gt;""),
Table_Styles[[#This Row],[Selector]]&amp;" { "&amp;Table_Styles[[#This Row],[Config Properties]]&amp;" }","")</f>
        <v>formly-field radio-field { margin-top: 10px }</v>
      </c>
      <c r="CG68" s="17" t="str">
        <f xml:space="preserve">
SUBSTITUTE(SUBSTITUTE(SUBSTITUTE(SUBSTITUTE(SUBSTITUTE(SUBSTITUTE(SUBSTITUTE(SUBSTITUTE(Table_Styles[[#This Row],[Config]],
" {","{"),
"{ ","{"),
" }","}"),
"} ","}"),
" ,",","),
", ",","),
" :",":"),
": ",":")</f>
        <v>formly-field radio-field{margin-top:10px}</v>
      </c>
    </row>
    <row r="69" spans="2:85" ht="21" customHeight="1">
      <c r="B69" s="37" t="s">
        <v>19</v>
      </c>
      <c r="C69" s="83" t="s">
        <v>738</v>
      </c>
      <c r="D69" s="34"/>
      <c r="E69" s="34" t="str">
        <f>Settings_Styling_Font_Body_Text</f>
        <v>Nunito</v>
      </c>
      <c r="F69" s="15" t="str">
        <f>IF(Table_Styles[[#This Row],[Font Family]]&lt;&gt;"",Table_Styles[[#This Row],[Font Family]],IF(Table_Styles[[#This Row],[Font Family Default]]&lt;&gt;"",Table_Styles[[#This Row],[Font Family Default]],""))</f>
        <v>Nunito</v>
      </c>
      <c r="G69" s="34"/>
      <c r="H69" s="86" t="s">
        <v>599</v>
      </c>
      <c r="I69" s="15" t="str">
        <f>IF(Table_Styles[[#This Row],[Font Size]]&lt;&gt;"",Table_Styles[[#This Row],[Font Size]],IF(Table_Styles[[#This Row],[Font Size Default]]&lt;&gt;"",Table_Styles[[#This Row],[Font Size Default]],""))</f>
        <v>15px</v>
      </c>
      <c r="J69" s="34"/>
      <c r="K69" s="34">
        <f>Settings_Styling_Font_Weight_Body_Text</f>
        <v>300</v>
      </c>
      <c r="L69" s="15">
        <f>IF(Table_Styles[[#This Row],[Font Weight]]&lt;&gt;"",Table_Styles[[#This Row],[Font Weight]],IF(Table_Styles[[#This Row],[Font Weight Default]]&lt;&gt;"",Table_Styles[[#This Row],[Font Weight Default]],""))</f>
        <v>300</v>
      </c>
      <c r="M69" s="34"/>
      <c r="N69" s="34" t="str">
        <f>Colour_Foreground_1</f>
        <v>#1d1c1c</v>
      </c>
      <c r="O69" s="15" t="str">
        <f>IF(Table_Styles[[#This Row],[Colour]]&lt;&gt;"",Table_Styles[[#This Row],[Colour]],IF(Table_Styles[[#This Row],[Colour Default]]&lt;&gt;"",Table_Styles[[#This Row],[Colour Default]],""))</f>
        <v>#1d1c1c</v>
      </c>
      <c r="P69" s="34"/>
      <c r="Q69" s="34"/>
      <c r="R69" s="15" t="str">
        <f>IF(Table_Styles[[#This Row],[Background]]&lt;&gt;"",Table_Styles[[#This Row],[Background]],IF(Table_Styles[[#This Row],[Background Default]]&lt;&gt;"",Table_Styles[[#This Row],[Background Default]],""))</f>
        <v/>
      </c>
      <c r="S69" s="34"/>
      <c r="T69" s="34"/>
      <c r="U69" s="15" t="str">
        <f>IF(Table_Styles[[#This Row],[Border]]&lt;&gt;"",Table_Styles[[#This Row],[Border]],IF(Table_Styles[[#This Row],[Border Default]]&lt;&gt;"",Table_Styles[[#This Row],[Border Default]],""))</f>
        <v/>
      </c>
      <c r="V69" s="34"/>
      <c r="W69" s="34"/>
      <c r="X69" s="15" t="str">
        <f>IF(Table_Styles[[#This Row],[Border Radius]]&lt;&gt;"",Table_Styles[[#This Row],[Border Radius]],IF(Table_Styles[[#This Row],[Border Radius Default]]&lt;&gt;"",Table_Styles[[#This Row],[Border Radius Default]],""))</f>
        <v/>
      </c>
      <c r="Y69" s="34"/>
      <c r="Z69" s="34"/>
      <c r="AA69" s="15" t="str">
        <f>IF(Table_Styles[[#This Row],[MT]]&lt;&gt;"",Table_Styles[[#This Row],[MT]],IF(Table_Styles[[#This Row],[MT Default]]&lt;&gt;"",Table_Styles[[#This Row],[MT Default]],""))</f>
        <v/>
      </c>
      <c r="AB69" s="34"/>
      <c r="AC69" s="34"/>
      <c r="AD69" s="15" t="str">
        <f>IF(Table_Styles[[#This Row],[MR]]&lt;&gt;"",Table_Styles[[#This Row],[MR]],IF(Table_Styles[[#This Row],[MR Default]]&lt;&gt;"",Table_Styles[[#This Row],[MR Default]],""))</f>
        <v/>
      </c>
      <c r="AE69" s="34"/>
      <c r="AF69" s="36" t="s">
        <v>506</v>
      </c>
      <c r="AG69" s="15" t="str">
        <f>IF(Table_Styles[[#This Row],[MB]]&lt;&gt;"",Table_Styles[[#This Row],[MB]],IF(Table_Styles[[#This Row],[MB Default]]&lt;&gt;"",Table_Styles[[#This Row],[MB Default]],""))</f>
        <v>3px</v>
      </c>
      <c r="AH69" s="34"/>
      <c r="AI69" s="36" t="s">
        <v>623</v>
      </c>
      <c r="AJ69" s="15" t="str">
        <f>IF(Table_Styles[[#This Row],[ML]]&lt;&gt;"",Table_Styles[[#This Row],[ML]],IF(Table_Styles[[#This Row],[ML Default]]&lt;&gt;"",Table_Styles[[#This Row],[ML Default]],""))</f>
        <v>10px</v>
      </c>
      <c r="AK69" s="34"/>
      <c r="AL69" s="34"/>
      <c r="AM69" s="15" t="str">
        <f>IF(Table_Styles[[#This Row],[PT]]&lt;&gt;"",Table_Styles[[#This Row],[PT]],IF(Table_Styles[[#This Row],[PT Default]]&lt;&gt;"",Table_Styles[[#This Row],[PT Default]],""))</f>
        <v/>
      </c>
      <c r="AN69" s="34"/>
      <c r="AO69" s="34"/>
      <c r="AP69" s="15" t="str">
        <f>IF(Table_Styles[[#This Row],[PR]]&lt;&gt;"",Table_Styles[[#This Row],[PR]],IF(Table_Styles[[#This Row],[PR Default]]&lt;&gt;"",Table_Styles[[#This Row],[PR Default]],""))</f>
        <v/>
      </c>
      <c r="AQ69" s="34"/>
      <c r="AR69" s="34"/>
      <c r="AS69" s="15" t="str">
        <f>IF(Table_Styles[[#This Row],[PB]]&lt;&gt;"",Table_Styles[[#This Row],[PB]],IF(Table_Styles[[#This Row],[PB Default]]&lt;&gt;"",Table_Styles[[#This Row],[PB Default]],""))</f>
        <v/>
      </c>
      <c r="AT69" s="34"/>
      <c r="AU69" s="34"/>
      <c r="AV69" s="15" t="str">
        <f>IF(Table_Styles[[#This Row],[PL]]&lt;&gt;"",Table_Styles[[#This Row],[PL]],IF(Table_Styles[[#This Row],[PL Default]]&lt;&gt;"",Table_Styles[[#This Row],[PL Default]],""))</f>
        <v/>
      </c>
      <c r="AW69" s="34"/>
      <c r="AX69" s="34"/>
      <c r="AY69" s="15" t="str">
        <f>IF(Table_Styles[[#This Row],[BT]]&lt;&gt;"",Table_Styles[[#This Row],[BT]],IF(Table_Styles[[#This Row],[BT Default]]&lt;&gt;"",Table_Styles[[#This Row],[BT Default]],""))</f>
        <v/>
      </c>
      <c r="AZ69" s="34"/>
      <c r="BA69" s="34"/>
      <c r="BB69" s="15" t="str">
        <f>IF(Table_Styles[[#This Row],[BR]]&lt;&gt;"",Table_Styles[[#This Row],[BR]],IF(Table_Styles[[#This Row],[BR Default]]&lt;&gt;"",Table_Styles[[#This Row],[BR Default]],""))</f>
        <v/>
      </c>
      <c r="BC69" s="34"/>
      <c r="BD69" s="34"/>
      <c r="BE69" s="15" t="str">
        <f>IF(Table_Styles[[#This Row],[BB]]&lt;&gt;"",Table_Styles[[#This Row],[BB]],IF(Table_Styles[[#This Row],[BB Default]]&lt;&gt;"",Table_Styles[[#This Row],[BB Default]],""))</f>
        <v/>
      </c>
      <c r="BF69" s="34"/>
      <c r="BG69" s="34"/>
      <c r="BH69" s="15" t="str">
        <f>IF(Table_Styles[[#This Row],[BL]]&lt;&gt;"",Table_Styles[[#This Row],[BL]],IF(Table_Styles[[#This Row],[BL Default]]&lt;&gt;"",Table_Styles[[#This Row],[BL Default]],""))</f>
        <v/>
      </c>
      <c r="BI69" s="34"/>
      <c r="BJ69" s="34"/>
      <c r="BK69" s="15" t="str">
        <f>IF(Table_Styles[[#This Row],[Width]]&lt;&gt;"",Table_Styles[[#This Row],[Width]],IF(Table_Styles[[#This Row],[Width Default]]&lt;&gt;"",Table_Styles[[#This Row],[Width Default]],""))</f>
        <v/>
      </c>
      <c r="BL69" s="34"/>
      <c r="BM69" s="34"/>
      <c r="BN69" s="15" t="str">
        <f>IF(Table_Styles[[#This Row],[Height]]&lt;&gt;"",Table_Styles[[#This Row],[Height]],IF(Table_Styles[[#This Row],[Height Default]]&lt;&gt;"",Table_Styles[[#This Row],[Height Default]],""))</f>
        <v/>
      </c>
      <c r="BO69" s="15"/>
      <c r="BP69" s="15"/>
      <c r="BQ69" s="15" t="str">
        <f>IF(Table_Styles[[#This Row],[Top]]&lt;&gt;"",Table_Styles[[#This Row],[Top]],IF(Table_Styles[[#This Row],[Top Default]]&lt;&gt;"",Table_Styles[[#This Row],[Top Default]],""))</f>
        <v/>
      </c>
      <c r="BR69" s="15"/>
      <c r="BS69" s="15"/>
      <c r="BT69" s="15" t="str">
        <f>IF(Table_Styles[[#This Row],[Right]]&lt;&gt;"",Table_Styles[[#This Row],[Right]],IF(Table_Styles[[#This Row],[Right Default]]&lt;&gt;"",Table_Styles[[#This Row],[Right Default]],""))</f>
        <v/>
      </c>
      <c r="BU69" s="15"/>
      <c r="BV69" s="15"/>
      <c r="BW69" s="15" t="str">
        <f>IF(Table_Styles[[#This Row],[Bottom]]&lt;&gt;"",Table_Styles[[#This Row],[Bottom]],IF(Table_Styles[[#This Row],[Bottom Default]]&lt;&gt;"",Table_Styles[[#This Row],[Bottom Default]],""))</f>
        <v/>
      </c>
      <c r="BX69" s="15"/>
      <c r="BY69" s="15"/>
      <c r="BZ69" s="15" t="str">
        <f>IF(Table_Styles[[#This Row],[Left]]&lt;&gt;"",Table_Styles[[#This Row],[Left]],IF(Table_Styles[[#This Row],[Left Default]]&lt;&gt;"",Table_Styles[[#This Row],[Left Default]],""))</f>
        <v/>
      </c>
      <c r="CA69" s="34"/>
      <c r="CB69" s="17" t="str">
        <f>IF(AND(Table_Styles[[#This Row],[Selector]]&lt;&gt;"",Table_Styles[[#This Row],[Font Family Used]]&lt;&gt;"",Table_Styles[[#This Row],[Font Weight Used]]&lt;&gt;""),Table_Styles[[#This Row],[Font Family Used]]&amp;" "&amp;Table_Styles[[#This Row],[Font Weight Used]],"")</f>
        <v>Nunito 300</v>
      </c>
      <c r="CC69" s="17" t="str">
        <f ca="1">IF(AND(Table_Styles[[#This Row],[Selector]],COUNTIF(OFFSET(CC:CC,0,0,ROW()-1,1),"="&amp;Table_Styles[[#This Row],[Font]])=0),Table_Styles[[#This Row],[Font]],"")</f>
        <v/>
      </c>
      <c r="CD69" s="17" t="str">
        <f ca="1">IF(Table_Styles[[#This Row],[Unique Font]]&lt;&gt;"",
"{""fontFamily"":"""&amp;Table_Styles[[#This Row],[Font Family Used]]&amp;""",""fontWeight"":"&amp;Table_Styles[[#This Row],[Font Weight Used]]&amp;"}","")</f>
        <v/>
      </c>
      <c r="CE6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#1d1c1c;margin-bottom: 3px;margin-left: 10px</v>
      </c>
      <c r="CF69" s="17" t="str">
        <f>IF(AND(Table_Styles[[#This Row],[Selector]]&lt;&gt;"", Table_Styles[[#This Row],[Config Properties]]&lt;&gt;""),
Table_Styles[[#This Row],[Selector]]&amp;" { "&amp;Table_Styles[[#This Row],[Config Properties]]&amp;" }","")</f>
        <v>formly-field .radio label { font-family: 'Nunito';font-size: 15px;font-weight: 300;color: #1d1c1c;margin-bottom: 3px;margin-left: 10px }</v>
      </c>
      <c r="CG69" s="17" t="str">
        <f xml:space="preserve">
SUBSTITUTE(SUBSTITUTE(SUBSTITUTE(SUBSTITUTE(SUBSTITUTE(SUBSTITUTE(SUBSTITUTE(SUBSTITUTE(Table_Styles[[#This Row],[Config]],
" {","{"),
"{ ","{"),
" }","}"),
"} ","}"),
" ,",","),
", ",","),
" :",":"),
": ",":")</f>
        <v>formly-field .radio label{font-family:'Nunito';font-size:15px;font-weight:300;color:#1d1c1c;margin-bottom:3px;margin-left:10px}</v>
      </c>
    </row>
    <row r="70" spans="2:85" ht="21" customHeight="1">
      <c r="B70" s="17" t="s">
        <v>224</v>
      </c>
      <c r="C70" s="83" t="s">
        <v>739</v>
      </c>
      <c r="D70" s="34"/>
      <c r="E70" s="34"/>
      <c r="F70" s="15" t="str">
        <f>IF(Table_Styles[[#This Row],[Font Family]]&lt;&gt;"",Table_Styles[[#This Row],[Font Family]],IF(Table_Styles[[#This Row],[Font Family Default]]&lt;&gt;"",Table_Styles[[#This Row],[Font Family Default]],""))</f>
        <v/>
      </c>
      <c r="G70" s="34"/>
      <c r="H70" s="36"/>
      <c r="I70" s="15" t="str">
        <f>IF(Table_Styles[[#This Row],[Font Size]]&lt;&gt;"",Table_Styles[[#This Row],[Font Size]],IF(Table_Styles[[#This Row],[Font Size Default]]&lt;&gt;"",Table_Styles[[#This Row],[Font Size Default]],""))</f>
        <v/>
      </c>
      <c r="J70" s="34"/>
      <c r="K70" s="34"/>
      <c r="L70" s="15" t="str">
        <f>IF(Table_Styles[[#This Row],[Font Weight]]&lt;&gt;"",Table_Styles[[#This Row],[Font Weight]],IF(Table_Styles[[#This Row],[Font Weight Default]]&lt;&gt;"",Table_Styles[[#This Row],[Font Weight Default]],""))</f>
        <v/>
      </c>
      <c r="M70" s="34"/>
      <c r="N70" s="34"/>
      <c r="O70" s="15" t="str">
        <f>IF(Table_Styles[[#This Row],[Colour]]&lt;&gt;"",Table_Styles[[#This Row],[Colour]],IF(Table_Styles[[#This Row],[Colour Default]]&lt;&gt;"",Table_Styles[[#This Row],[Colour Default]],""))</f>
        <v/>
      </c>
      <c r="P70" s="15" t="str">
        <f>Colour_Background_2</f>
        <v>#f5f8fc</v>
      </c>
      <c r="Q70" s="34" t="str">
        <f>Colour_Background_1</f>
        <v>#FFFFFF</v>
      </c>
      <c r="R70" s="15" t="str">
        <f>IF(Table_Styles[[#This Row],[Background]]&lt;&gt;"",Table_Styles[[#This Row],[Background]],IF(Table_Styles[[#This Row],[Background Default]]&lt;&gt;"",Table_Styles[[#This Row],[Background Default]],""))</f>
        <v>#f5f8fc</v>
      </c>
      <c r="S70" s="15" t="str">
        <f>"1px solid "&amp;Colour_Borders</f>
        <v>1px solid #c8c8c8</v>
      </c>
      <c r="T70" s="34"/>
      <c r="U70" s="15" t="str">
        <f>IF(Table_Styles[[#This Row],[Border]]&lt;&gt;"",Table_Styles[[#This Row],[Border]],IF(Table_Styles[[#This Row],[Border Default]]&lt;&gt;"",Table_Styles[[#This Row],[Border Default]],""))</f>
        <v>1px solid #c8c8c8</v>
      </c>
      <c r="V70" s="34"/>
      <c r="W70" s="36" t="s">
        <v>740</v>
      </c>
      <c r="X70" s="15" t="str">
        <f>IF(Table_Styles[[#This Row],[Border Radius]]&lt;&gt;"",Table_Styles[[#This Row],[Border Radius]],IF(Table_Styles[[#This Row],[Border Radius Default]]&lt;&gt;"",Table_Styles[[#This Row],[Border Radius Default]],""))</f>
        <v>100%</v>
      </c>
      <c r="Y70" s="34"/>
      <c r="Z70" s="86" t="s">
        <v>707</v>
      </c>
      <c r="AA70" s="15" t="str">
        <f>IF(Table_Styles[[#This Row],[MT]]&lt;&gt;"",Table_Styles[[#This Row],[MT]],IF(Table_Styles[[#This Row],[MT Default]]&lt;&gt;"",Table_Styles[[#This Row],[MT Default]],""))</f>
        <v>2px</v>
      </c>
      <c r="AB70" s="34"/>
      <c r="AC70" s="34"/>
      <c r="AD70" s="15" t="str">
        <f>IF(Table_Styles[[#This Row],[MR]]&lt;&gt;"",Table_Styles[[#This Row],[MR]],IF(Table_Styles[[#This Row],[MR Default]]&lt;&gt;"",Table_Styles[[#This Row],[MR Default]],""))</f>
        <v/>
      </c>
      <c r="AE70" s="34"/>
      <c r="AF70" s="34"/>
      <c r="AG70" s="15" t="str">
        <f>IF(Table_Styles[[#This Row],[MB]]&lt;&gt;"",Table_Styles[[#This Row],[MB]],IF(Table_Styles[[#This Row],[MB Default]]&lt;&gt;"",Table_Styles[[#This Row],[MB Default]],""))</f>
        <v/>
      </c>
      <c r="AH70" s="34"/>
      <c r="AI70" s="34"/>
      <c r="AJ70" s="15" t="str">
        <f>IF(Table_Styles[[#This Row],[ML]]&lt;&gt;"",Table_Styles[[#This Row],[ML]],IF(Table_Styles[[#This Row],[ML Default]]&lt;&gt;"",Table_Styles[[#This Row],[ML Default]],""))</f>
        <v/>
      </c>
      <c r="AK70" s="34"/>
      <c r="AL70" s="34"/>
      <c r="AM70" s="15" t="str">
        <f>IF(Table_Styles[[#This Row],[PT]]&lt;&gt;"",Table_Styles[[#This Row],[PT]],IF(Table_Styles[[#This Row],[PT Default]]&lt;&gt;"",Table_Styles[[#This Row],[PT Default]],""))</f>
        <v/>
      </c>
      <c r="AN70" s="34"/>
      <c r="AO70" s="34"/>
      <c r="AP70" s="15" t="str">
        <f>IF(Table_Styles[[#This Row],[PR]]&lt;&gt;"",Table_Styles[[#This Row],[PR]],IF(Table_Styles[[#This Row],[PR Default]]&lt;&gt;"",Table_Styles[[#This Row],[PR Default]],""))</f>
        <v/>
      </c>
      <c r="AQ70" s="34"/>
      <c r="AR70" s="34"/>
      <c r="AS70" s="15" t="str">
        <f>IF(Table_Styles[[#This Row],[PB]]&lt;&gt;"",Table_Styles[[#This Row],[PB]],IF(Table_Styles[[#This Row],[PB Default]]&lt;&gt;"",Table_Styles[[#This Row],[PB Default]],""))</f>
        <v/>
      </c>
      <c r="AT70" s="34"/>
      <c r="AU70" s="34"/>
      <c r="AV70" s="15" t="str">
        <f>IF(Table_Styles[[#This Row],[PL]]&lt;&gt;"",Table_Styles[[#This Row],[PL]],IF(Table_Styles[[#This Row],[PL Default]]&lt;&gt;"",Table_Styles[[#This Row],[PL Default]],""))</f>
        <v/>
      </c>
      <c r="AW70" s="34"/>
      <c r="AX70" s="34"/>
      <c r="AY70" s="15" t="str">
        <f>IF(Table_Styles[[#This Row],[BT]]&lt;&gt;"",Table_Styles[[#This Row],[BT]],IF(Table_Styles[[#This Row],[BT Default]]&lt;&gt;"",Table_Styles[[#This Row],[BT Default]],""))</f>
        <v/>
      </c>
      <c r="AZ70" s="34"/>
      <c r="BA70" s="34"/>
      <c r="BB70" s="15" t="str">
        <f>IF(Table_Styles[[#This Row],[BR]]&lt;&gt;"",Table_Styles[[#This Row],[BR]],IF(Table_Styles[[#This Row],[BR Default]]&lt;&gt;"",Table_Styles[[#This Row],[BR Default]],""))</f>
        <v/>
      </c>
      <c r="BC70" s="34"/>
      <c r="BD70" s="34"/>
      <c r="BE70" s="15" t="str">
        <f>IF(Table_Styles[[#This Row],[BB]]&lt;&gt;"",Table_Styles[[#This Row],[BB]],IF(Table_Styles[[#This Row],[BB Default]]&lt;&gt;"",Table_Styles[[#This Row],[BB Default]],""))</f>
        <v/>
      </c>
      <c r="BF70" s="34"/>
      <c r="BG70" s="34"/>
      <c r="BH70" s="15" t="str">
        <f>IF(Table_Styles[[#This Row],[BL]]&lt;&gt;"",Table_Styles[[#This Row],[BL]],IF(Table_Styles[[#This Row],[BL Default]]&lt;&gt;"",Table_Styles[[#This Row],[BL Default]],""))</f>
        <v/>
      </c>
      <c r="BI70" s="34"/>
      <c r="BJ70" s="36" t="s">
        <v>634</v>
      </c>
      <c r="BK70" s="15" t="str">
        <f>IF(Table_Styles[[#This Row],[Width]]&lt;&gt;"",Table_Styles[[#This Row],[Width]],IF(Table_Styles[[#This Row],[Width Default]]&lt;&gt;"",Table_Styles[[#This Row],[Width Default]],""))</f>
        <v>16px</v>
      </c>
      <c r="BL70" s="34"/>
      <c r="BM70" s="36" t="s">
        <v>634</v>
      </c>
      <c r="BN70" s="15" t="str">
        <f>IF(Table_Styles[[#This Row],[Height]]&lt;&gt;"",Table_Styles[[#This Row],[Height]],IF(Table_Styles[[#This Row],[Height Default]]&lt;&gt;"",Table_Styles[[#This Row],[Height Default]],""))</f>
        <v>16px</v>
      </c>
      <c r="BO70" s="15"/>
      <c r="BP70" s="15"/>
      <c r="BQ70" s="15" t="str">
        <f>IF(Table_Styles[[#This Row],[Top]]&lt;&gt;"",Table_Styles[[#This Row],[Top]],IF(Table_Styles[[#This Row],[Top Default]]&lt;&gt;"",Table_Styles[[#This Row],[Top Default]],""))</f>
        <v/>
      </c>
      <c r="BR70" s="15"/>
      <c r="BS70" s="15"/>
      <c r="BT70" s="15" t="str">
        <f>IF(Table_Styles[[#This Row],[Right]]&lt;&gt;"",Table_Styles[[#This Row],[Right]],IF(Table_Styles[[#This Row],[Right Default]]&lt;&gt;"",Table_Styles[[#This Row],[Right Default]],""))</f>
        <v/>
      </c>
      <c r="BU70" s="15"/>
      <c r="BV70" s="15"/>
      <c r="BW70" s="15" t="str">
        <f>IF(Table_Styles[[#This Row],[Bottom]]&lt;&gt;"",Table_Styles[[#This Row],[Bottom]],IF(Table_Styles[[#This Row],[Bottom Default]]&lt;&gt;"",Table_Styles[[#This Row],[Bottom Default]],""))</f>
        <v/>
      </c>
      <c r="BX70" s="15"/>
      <c r="BY70" s="15"/>
      <c r="BZ70" s="15" t="str">
        <f>IF(Table_Styles[[#This Row],[Left]]&lt;&gt;"",Table_Styles[[#This Row],[Left]],IF(Table_Styles[[#This Row],[Left Default]]&lt;&gt;"",Table_Styles[[#This Row],[Left Default]],""))</f>
        <v/>
      </c>
      <c r="CA70" s="34"/>
      <c r="CB70" s="17" t="str">
        <f>IF(AND(Table_Styles[[#This Row],[Selector]]&lt;&gt;"",Table_Styles[[#This Row],[Font Family Used]]&lt;&gt;"",Table_Styles[[#This Row],[Font Weight Used]]&lt;&gt;""),Table_Styles[[#This Row],[Font Family Used]]&amp;" "&amp;Table_Styles[[#This Row],[Font Weight Used]],"")</f>
        <v/>
      </c>
      <c r="CC70" s="17" t="str">
        <f ca="1">IF(AND(Table_Styles[[#This Row],[Selector]],COUNTIF(OFFSET(CC:CC,0,0,ROW()-1,1),"="&amp;Table_Styles[[#This Row],[Font]])=0),Table_Styles[[#This Row],[Font]],"")</f>
        <v/>
      </c>
      <c r="CD70" s="17" t="str">
        <f ca="1">IF(Table_Styles[[#This Row],[Unique Font]]&lt;&gt;"",
"{""fontFamily"":"""&amp;Table_Styles[[#This Row],[Font Family Used]]&amp;""",""fontWeight"":"&amp;Table_Styles[[#This Row],[Font Weight Used]]&amp;"}","")</f>
        <v/>
      </c>
      <c r="CE7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#c8c8c8;border-radius: 100%;margin-top: 2px;width: 16px;height: 16px</v>
      </c>
      <c r="CF70" s="17" t="str">
        <f>IF(AND(Table_Styles[[#This Row],[Selector]]&lt;&gt;"", Table_Styles[[#This Row],[Config Properties]]&lt;&gt;""),
Table_Styles[[#This Row],[Selector]]&amp;" { "&amp;Table_Styles[[#This Row],[Config Properties]]&amp;" }","")</f>
        <v>formly-field .radio input[type=radio] ~ .check { background: #f5f8fc;border: 1px solid #c8c8c8;border-radius: 100%;margin-top: 2px;width: 16px;height: 16px }</v>
      </c>
      <c r="CG70" s="17" t="str">
        <f xml:space="preserve">
SUBSTITUTE(SUBSTITUTE(SUBSTITUTE(SUBSTITUTE(SUBSTITUTE(SUBSTITUTE(SUBSTITUTE(SUBSTITUTE(Table_Styles[[#This Row],[Config]],
" {","{"),
"{ ","{"),
" }","}"),
"} ","}"),
" ,",","),
", ",","),
" :",":"),
": ",":")</f>
        <v>formly-field .radio input[type=radio] ~ .check{background:#f5f8fc;border:1px solid #c8c8c8;border-radius:100%;margin-top:2px;width:16px;height:16px}</v>
      </c>
    </row>
    <row r="71" spans="2:85" ht="21" customHeight="1">
      <c r="B71" s="17" t="s">
        <v>741</v>
      </c>
      <c r="C71" s="83" t="s">
        <v>742</v>
      </c>
      <c r="D71" s="34"/>
      <c r="E71" s="34"/>
      <c r="F71" s="15" t="str">
        <f>IF(Table_Styles[[#This Row],[Font Family]]&lt;&gt;"",Table_Styles[[#This Row],[Font Family]],IF(Table_Styles[[#This Row],[Font Family Default]]&lt;&gt;"",Table_Styles[[#This Row],[Font Family Default]],""))</f>
        <v/>
      </c>
      <c r="G71" s="34"/>
      <c r="H71" s="36"/>
      <c r="I71" s="15" t="str">
        <f>IF(Table_Styles[[#This Row],[Font Size]]&lt;&gt;"",Table_Styles[[#This Row],[Font Size]],IF(Table_Styles[[#This Row],[Font Size Default]]&lt;&gt;"",Table_Styles[[#This Row],[Font Size Default]],""))</f>
        <v/>
      </c>
      <c r="J71" s="34"/>
      <c r="K71" s="34"/>
      <c r="L71" s="15" t="str">
        <f>IF(Table_Styles[[#This Row],[Font Weight]]&lt;&gt;"",Table_Styles[[#This Row],[Font Weight]],IF(Table_Styles[[#This Row],[Font Weight Default]]&lt;&gt;"",Table_Styles[[#This Row],[Font Weight Default]],""))</f>
        <v/>
      </c>
      <c r="M71" s="34"/>
      <c r="N71" s="34"/>
      <c r="O71" s="15" t="str">
        <f>IF(Table_Styles[[#This Row],[Colour]]&lt;&gt;"",Table_Styles[[#This Row],[Colour]],IF(Table_Styles[[#This Row],[Colour Default]]&lt;&gt;"",Table_Styles[[#This Row],[Colour Default]],""))</f>
        <v/>
      </c>
      <c r="P71" s="81" t="str">
        <f>Colour_Foreground_2</f>
        <v>#4e4e4f</v>
      </c>
      <c r="Q71" s="86" t="str">
        <f>Colour_Accent_1</f>
        <v>#777777</v>
      </c>
      <c r="R71" s="15" t="str">
        <f>IF(Table_Styles[[#This Row],[Background]]&lt;&gt;"",Table_Styles[[#This Row],[Background]],IF(Table_Styles[[#This Row],[Background Default]]&lt;&gt;"",Table_Styles[[#This Row],[Background Default]],""))</f>
        <v>#4e4e4f</v>
      </c>
      <c r="S71" s="34"/>
      <c r="T71" s="34"/>
      <c r="U71" s="15" t="str">
        <f>IF(Table_Styles[[#This Row],[Border]]&lt;&gt;"",Table_Styles[[#This Row],[Border]],IF(Table_Styles[[#This Row],[Border Default]]&lt;&gt;"",Table_Styles[[#This Row],[Border Default]],""))</f>
        <v/>
      </c>
      <c r="V71" s="34"/>
      <c r="W71" s="36" t="s">
        <v>740</v>
      </c>
      <c r="X71" s="15" t="str">
        <f>IF(Table_Styles[[#This Row],[Border Radius]]&lt;&gt;"",Table_Styles[[#This Row],[Border Radius]],IF(Table_Styles[[#This Row],[Border Radius Default]]&lt;&gt;"",Table_Styles[[#This Row],[Border Radius Default]],""))</f>
        <v>100%</v>
      </c>
      <c r="Y71" s="36" t="s">
        <v>506</v>
      </c>
      <c r="Z71" s="86" t="s">
        <v>722</v>
      </c>
      <c r="AA71" s="15" t="str">
        <f>IF(Table_Styles[[#This Row],[MT]]&lt;&gt;"",Table_Styles[[#This Row],[MT]],IF(Table_Styles[[#This Row],[MT Default]]&lt;&gt;"",Table_Styles[[#This Row],[MT Default]],""))</f>
        <v>3px</v>
      </c>
      <c r="AB71" s="34"/>
      <c r="AC71" s="34"/>
      <c r="AD71" s="15" t="str">
        <f>IF(Table_Styles[[#This Row],[MR]]&lt;&gt;"",Table_Styles[[#This Row],[MR]],IF(Table_Styles[[#This Row],[MR Default]]&lt;&gt;"",Table_Styles[[#This Row],[MR Default]],""))</f>
        <v/>
      </c>
      <c r="AE71" s="34"/>
      <c r="AF71" s="34"/>
      <c r="AG71" s="15" t="str">
        <f>IF(Table_Styles[[#This Row],[MB]]&lt;&gt;"",Table_Styles[[#This Row],[MB]],IF(Table_Styles[[#This Row],[MB Default]]&lt;&gt;"",Table_Styles[[#This Row],[MB Default]],""))</f>
        <v/>
      </c>
      <c r="AH71" s="36" t="s">
        <v>506</v>
      </c>
      <c r="AI71" s="36" t="s">
        <v>722</v>
      </c>
      <c r="AJ71" s="15" t="str">
        <f>IF(Table_Styles[[#This Row],[ML]]&lt;&gt;"",Table_Styles[[#This Row],[ML]],IF(Table_Styles[[#This Row],[ML Default]]&lt;&gt;"",Table_Styles[[#This Row],[ML Default]],""))</f>
        <v>3px</v>
      </c>
      <c r="AK71" s="34"/>
      <c r="AL71" s="34"/>
      <c r="AM71" s="15" t="str">
        <f>IF(Table_Styles[[#This Row],[PT]]&lt;&gt;"",Table_Styles[[#This Row],[PT]],IF(Table_Styles[[#This Row],[PT Default]]&lt;&gt;"",Table_Styles[[#This Row],[PT Default]],""))</f>
        <v/>
      </c>
      <c r="AN71" s="34"/>
      <c r="AO71" s="34"/>
      <c r="AP71" s="15" t="str">
        <f>IF(Table_Styles[[#This Row],[PR]]&lt;&gt;"",Table_Styles[[#This Row],[PR]],IF(Table_Styles[[#This Row],[PR Default]]&lt;&gt;"",Table_Styles[[#This Row],[PR Default]],""))</f>
        <v/>
      </c>
      <c r="AQ71" s="34"/>
      <c r="AR71" s="34"/>
      <c r="AS71" s="15" t="str">
        <f>IF(Table_Styles[[#This Row],[PB]]&lt;&gt;"",Table_Styles[[#This Row],[PB]],IF(Table_Styles[[#This Row],[PB Default]]&lt;&gt;"",Table_Styles[[#This Row],[PB Default]],""))</f>
        <v/>
      </c>
      <c r="AT71" s="34"/>
      <c r="AU71" s="34"/>
      <c r="AV71" s="15" t="str">
        <f>IF(Table_Styles[[#This Row],[PL]]&lt;&gt;"",Table_Styles[[#This Row],[PL]],IF(Table_Styles[[#This Row],[PL Default]]&lt;&gt;"",Table_Styles[[#This Row],[PL Default]],""))</f>
        <v/>
      </c>
      <c r="AW71" s="34"/>
      <c r="AX71" s="34"/>
      <c r="AY71" s="15" t="str">
        <f>IF(Table_Styles[[#This Row],[BT]]&lt;&gt;"",Table_Styles[[#This Row],[BT]],IF(Table_Styles[[#This Row],[BT Default]]&lt;&gt;"",Table_Styles[[#This Row],[BT Default]],""))</f>
        <v/>
      </c>
      <c r="AZ71" s="34"/>
      <c r="BA71" s="34"/>
      <c r="BB71" s="15" t="str">
        <f>IF(Table_Styles[[#This Row],[BR]]&lt;&gt;"",Table_Styles[[#This Row],[BR]],IF(Table_Styles[[#This Row],[BR Default]]&lt;&gt;"",Table_Styles[[#This Row],[BR Default]],""))</f>
        <v/>
      </c>
      <c r="BC71" s="34"/>
      <c r="BD71" s="34"/>
      <c r="BE71" s="15" t="str">
        <f>IF(Table_Styles[[#This Row],[BB]]&lt;&gt;"",Table_Styles[[#This Row],[BB]],IF(Table_Styles[[#This Row],[BB Default]]&lt;&gt;"",Table_Styles[[#This Row],[BB Default]],""))</f>
        <v/>
      </c>
      <c r="BF71" s="34"/>
      <c r="BG71" s="34"/>
      <c r="BH71" s="15" t="str">
        <f>IF(Table_Styles[[#This Row],[BL]]&lt;&gt;"",Table_Styles[[#This Row],[BL]],IF(Table_Styles[[#This Row],[BL Default]]&lt;&gt;"",Table_Styles[[#This Row],[BL Default]],""))</f>
        <v/>
      </c>
      <c r="BI71" s="34"/>
      <c r="BJ71" s="36" t="s">
        <v>743</v>
      </c>
      <c r="BK71" s="15" t="str">
        <f>IF(Table_Styles[[#This Row],[Width]]&lt;&gt;"",Table_Styles[[#This Row],[Width]],IF(Table_Styles[[#This Row],[Width Default]]&lt;&gt;"",Table_Styles[[#This Row],[Width Default]],""))</f>
        <v>8px</v>
      </c>
      <c r="BL71" s="34"/>
      <c r="BM71" s="36" t="s">
        <v>743</v>
      </c>
      <c r="BN71" s="15" t="str">
        <f>IF(Table_Styles[[#This Row],[Height]]&lt;&gt;"",Table_Styles[[#This Row],[Height]],IF(Table_Styles[[#This Row],[Height Default]]&lt;&gt;"",Table_Styles[[#This Row],[Height Default]],""))</f>
        <v>8px</v>
      </c>
      <c r="BO71" s="15"/>
      <c r="BP71" s="15"/>
      <c r="BQ71" s="15" t="str">
        <f>IF(Table_Styles[[#This Row],[Top]]&lt;&gt;"",Table_Styles[[#This Row],[Top]],IF(Table_Styles[[#This Row],[Top Default]]&lt;&gt;"",Table_Styles[[#This Row],[Top Default]],""))</f>
        <v/>
      </c>
      <c r="BR71" s="15"/>
      <c r="BS71" s="15"/>
      <c r="BT71" s="15" t="str">
        <f>IF(Table_Styles[[#This Row],[Right]]&lt;&gt;"",Table_Styles[[#This Row],[Right]],IF(Table_Styles[[#This Row],[Right Default]]&lt;&gt;"",Table_Styles[[#This Row],[Right Default]],""))</f>
        <v/>
      </c>
      <c r="BU71" s="15"/>
      <c r="BV71" s="15"/>
      <c r="BW71" s="15" t="str">
        <f>IF(Table_Styles[[#This Row],[Bottom]]&lt;&gt;"",Table_Styles[[#This Row],[Bottom]],IF(Table_Styles[[#This Row],[Bottom Default]]&lt;&gt;"",Table_Styles[[#This Row],[Bottom Default]],""))</f>
        <v/>
      </c>
      <c r="BX71" s="15"/>
      <c r="BY71" s="15"/>
      <c r="BZ71" s="15" t="str">
        <f>IF(Table_Styles[[#This Row],[Left]]&lt;&gt;"",Table_Styles[[#This Row],[Left]],IF(Table_Styles[[#This Row],[Left Default]]&lt;&gt;"",Table_Styles[[#This Row],[Left Default]],""))</f>
        <v/>
      </c>
      <c r="CA71" s="34"/>
      <c r="CB71" s="17" t="str">
        <f>IF(AND(Table_Styles[[#This Row],[Selector]]&lt;&gt;"",Table_Styles[[#This Row],[Font Family Used]]&lt;&gt;"",Table_Styles[[#This Row],[Font Weight Used]]&lt;&gt;""),Table_Styles[[#This Row],[Font Family Used]]&amp;" "&amp;Table_Styles[[#This Row],[Font Weight Used]],"")</f>
        <v/>
      </c>
      <c r="CC71" s="17" t="str">
        <f ca="1">IF(AND(Table_Styles[[#This Row],[Selector]],COUNTIF(OFFSET(CC:CC,0,0,ROW()-1,1),"="&amp;Table_Styles[[#This Row],[Font]])=0),Table_Styles[[#This Row],[Font]],"")</f>
        <v/>
      </c>
      <c r="CD71" s="17" t="str">
        <f ca="1">IF(Table_Styles[[#This Row],[Unique Font]]&lt;&gt;"",
"{""fontFamily"":"""&amp;Table_Styles[[#This Row],[Font Family Used]]&amp;""",""fontWeight"":"&amp;Table_Styles[[#This Row],[Font Weight Used]]&amp;"}","")</f>
        <v/>
      </c>
      <c r="CE7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#4e4e4f;border-radius: 100%;margin-top: 3px;margin-left: 3px;width: 8px;height: 8px</v>
      </c>
      <c r="CF71" s="17" t="str">
        <f>IF(AND(Table_Styles[[#This Row],[Selector]]&lt;&gt;"", Table_Styles[[#This Row],[Config Properties]]&lt;&gt;""),
Table_Styles[[#This Row],[Selector]]&amp;" { "&amp;Table_Styles[[#This Row],[Config Properties]]&amp;" }","")</f>
        <v>formly-field .radio input[type=radio]:checked ~ .check .inside { background: #4e4e4f;border-radius: 100%;margin-top: 3px;margin-left: 3px;width: 8px;height: 8px }</v>
      </c>
      <c r="CG71" s="17" t="str">
        <f xml:space="preserve">
SUBSTITUTE(SUBSTITUTE(SUBSTITUTE(SUBSTITUTE(SUBSTITUTE(SUBSTITUTE(SUBSTITUTE(SUBSTITUTE(Table_Styles[[#This Row],[Config]],
" {","{"),
"{ ","{"),
" }","}"),
"} ","}"),
" ,",","),
", ",","),
" :",":"),
": ",":")</f>
        <v>formly-field .radio input[type=radio]:checked ~ .check .inside{background:#4e4e4f;border-radius:100%;margin-top:3px;margin-left:3px;width:8px;height:8px}</v>
      </c>
    </row>
    <row r="72" spans="2:85" ht="21.6" thickBot="1">
      <c r="B72" s="54" t="s">
        <v>744</v>
      </c>
      <c r="C72" s="54"/>
      <c r="D72" s="54"/>
      <c r="E72" s="39"/>
      <c r="F72" s="39" t="str">
        <f>IF(Table_Styles[[#This Row],[Font Family]]&lt;&gt;"",Table_Styles[[#This Row],[Font Family]],IF(Table_Styles[[#This Row],[Font Family Default]]&lt;&gt;"",Table_Styles[[#This Row],[Font Family Default]],""))</f>
        <v/>
      </c>
      <c r="G72" s="54"/>
      <c r="H72" s="39"/>
      <c r="I72" s="39" t="str">
        <f>IF(Table_Styles[[#This Row],[Font Size]]&lt;&gt;"",Table_Styles[[#This Row],[Font Size]],IF(Table_Styles[[#This Row],[Font Size Default]]&lt;&gt;"",Table_Styles[[#This Row],[Font Size Default]],""))</f>
        <v/>
      </c>
      <c r="J72" s="54"/>
      <c r="K72" s="39"/>
      <c r="L72" s="39" t="str">
        <f>IF(Table_Styles[[#This Row],[Font Weight]]&lt;&gt;"",Table_Styles[[#This Row],[Font Weight]],IF(Table_Styles[[#This Row],[Font Weight Default]]&lt;&gt;"",Table_Styles[[#This Row],[Font Weight Default]],""))</f>
        <v/>
      </c>
      <c r="M72" s="54"/>
      <c r="N72" s="39"/>
      <c r="O72" s="39" t="str">
        <f>IF(Table_Styles[[#This Row],[Colour]]&lt;&gt;"",Table_Styles[[#This Row],[Colour]],IF(Table_Styles[[#This Row],[Colour Default]]&lt;&gt;"",Table_Styles[[#This Row],[Colour Default]],""))</f>
        <v/>
      </c>
      <c r="P72" s="54"/>
      <c r="Q72" s="39"/>
      <c r="R72" s="39" t="str">
        <f>IF(Table_Styles[[#This Row],[Background]]&lt;&gt;"",Table_Styles[[#This Row],[Background]],IF(Table_Styles[[#This Row],[Background Default]]&lt;&gt;"",Table_Styles[[#This Row],[Background Default]],""))</f>
        <v/>
      </c>
      <c r="S72" s="54"/>
      <c r="T72" s="39"/>
      <c r="U72" s="39" t="str">
        <f>IF(Table_Styles[[#This Row],[Border]]&lt;&gt;"",Table_Styles[[#This Row],[Border]],IF(Table_Styles[[#This Row],[Border Default]]&lt;&gt;"",Table_Styles[[#This Row],[Border Default]],""))</f>
        <v/>
      </c>
      <c r="V72" s="39"/>
      <c r="W72" s="39"/>
      <c r="X72" s="39" t="str">
        <f>IF(Table_Styles[[#This Row],[Border Radius]]&lt;&gt;"",Table_Styles[[#This Row],[Border Radius]],IF(Table_Styles[[#This Row],[Border Radius Default]]&lt;&gt;"",Table_Styles[[#This Row],[Border Radius Default]],""))</f>
        <v/>
      </c>
      <c r="Y72" s="54"/>
      <c r="Z72" s="39"/>
      <c r="AA72" s="39" t="str">
        <f>IF(Table_Styles[[#This Row],[MT]]&lt;&gt;"",Table_Styles[[#This Row],[MT]],IF(Table_Styles[[#This Row],[MT Default]]&lt;&gt;"",Table_Styles[[#This Row],[MT Default]],""))</f>
        <v/>
      </c>
      <c r="AB72" s="54"/>
      <c r="AC72" s="39"/>
      <c r="AD72" s="39" t="str">
        <f>IF(Table_Styles[[#This Row],[MR]]&lt;&gt;"",Table_Styles[[#This Row],[MR]],IF(Table_Styles[[#This Row],[MR Default]]&lt;&gt;"",Table_Styles[[#This Row],[MR Default]],""))</f>
        <v/>
      </c>
      <c r="AE72" s="54"/>
      <c r="AF72" s="39"/>
      <c r="AG72" s="39" t="str">
        <f>IF(Table_Styles[[#This Row],[MB]]&lt;&gt;"",Table_Styles[[#This Row],[MB]],IF(Table_Styles[[#This Row],[MB Default]]&lt;&gt;"",Table_Styles[[#This Row],[MB Default]],""))</f>
        <v/>
      </c>
      <c r="AH72" s="54"/>
      <c r="AI72" s="39"/>
      <c r="AJ72" s="39" t="str">
        <f>IF(Table_Styles[[#This Row],[ML]]&lt;&gt;"",Table_Styles[[#This Row],[ML]],IF(Table_Styles[[#This Row],[ML Default]]&lt;&gt;"",Table_Styles[[#This Row],[ML Default]],""))</f>
        <v/>
      </c>
      <c r="AK72" s="54"/>
      <c r="AL72" s="39"/>
      <c r="AM72" s="39" t="str">
        <f>IF(Table_Styles[[#This Row],[PT]]&lt;&gt;"",Table_Styles[[#This Row],[PT]],IF(Table_Styles[[#This Row],[PT Default]]&lt;&gt;"",Table_Styles[[#This Row],[PT Default]],""))</f>
        <v/>
      </c>
      <c r="AN72" s="54"/>
      <c r="AO72" s="39"/>
      <c r="AP72" s="39" t="str">
        <f>IF(Table_Styles[[#This Row],[PR]]&lt;&gt;"",Table_Styles[[#This Row],[PR]],IF(Table_Styles[[#This Row],[PR Default]]&lt;&gt;"",Table_Styles[[#This Row],[PR Default]],""))</f>
        <v/>
      </c>
      <c r="AQ72" s="54"/>
      <c r="AR72" s="39"/>
      <c r="AS72" s="39" t="str">
        <f>IF(Table_Styles[[#This Row],[PB]]&lt;&gt;"",Table_Styles[[#This Row],[PB]],IF(Table_Styles[[#This Row],[PB Default]]&lt;&gt;"",Table_Styles[[#This Row],[PB Default]],""))</f>
        <v/>
      </c>
      <c r="AT72" s="54"/>
      <c r="AU72" s="39"/>
      <c r="AV72" s="39" t="str">
        <f>IF(Table_Styles[[#This Row],[PL]]&lt;&gt;"",Table_Styles[[#This Row],[PL]],IF(Table_Styles[[#This Row],[PL Default]]&lt;&gt;"",Table_Styles[[#This Row],[PL Default]],""))</f>
        <v/>
      </c>
      <c r="AW72" s="54"/>
      <c r="AX72" s="39"/>
      <c r="AY72" s="39" t="str">
        <f>IF(Table_Styles[[#This Row],[BT]]&lt;&gt;"",Table_Styles[[#This Row],[BT]],IF(Table_Styles[[#This Row],[BT Default]]&lt;&gt;"",Table_Styles[[#This Row],[BT Default]],""))</f>
        <v/>
      </c>
      <c r="AZ72" s="54"/>
      <c r="BA72" s="39"/>
      <c r="BB72" s="39" t="str">
        <f>IF(Table_Styles[[#This Row],[BR]]&lt;&gt;"",Table_Styles[[#This Row],[BR]],IF(Table_Styles[[#This Row],[BR Default]]&lt;&gt;"",Table_Styles[[#This Row],[BR Default]],""))</f>
        <v/>
      </c>
      <c r="BC72" s="54"/>
      <c r="BD72" s="39"/>
      <c r="BE72" s="39" t="str">
        <f>IF(Table_Styles[[#This Row],[BB]]&lt;&gt;"",Table_Styles[[#This Row],[BB]],IF(Table_Styles[[#This Row],[BB Default]]&lt;&gt;"",Table_Styles[[#This Row],[BB Default]],""))</f>
        <v/>
      </c>
      <c r="BF72" s="54"/>
      <c r="BG72" s="39"/>
      <c r="BH72" s="39" t="str">
        <f>IF(Table_Styles[[#This Row],[BL]]&lt;&gt;"",Table_Styles[[#This Row],[BL]],IF(Table_Styles[[#This Row],[BL Default]]&lt;&gt;"",Table_Styles[[#This Row],[BL Default]],""))</f>
        <v/>
      </c>
      <c r="BI72" s="39"/>
      <c r="BJ72" s="39"/>
      <c r="BK72" s="39" t="str">
        <f>IF(Table_Styles[[#This Row],[Width]]&lt;&gt;"",Table_Styles[[#This Row],[Width]],IF(Table_Styles[[#This Row],[Width Default]]&lt;&gt;"",Table_Styles[[#This Row],[Width Default]],""))</f>
        <v/>
      </c>
      <c r="BL72" s="39"/>
      <c r="BM72" s="39"/>
      <c r="BN72" s="39" t="str">
        <f>IF(Table_Styles[[#This Row],[Height]]&lt;&gt;"",Table_Styles[[#This Row],[Height]],IF(Table_Styles[[#This Row],[Height Default]]&lt;&gt;"",Table_Styles[[#This Row],[Height Default]],""))</f>
        <v/>
      </c>
      <c r="BO72" s="39"/>
      <c r="BP72" s="39"/>
      <c r="BQ72" s="39" t="str">
        <f>IF(Table_Styles[[#This Row],[Top]]&lt;&gt;"",Table_Styles[[#This Row],[Top]],IF(Table_Styles[[#This Row],[Top Default]]&lt;&gt;"",Table_Styles[[#This Row],[Top Default]],""))</f>
        <v/>
      </c>
      <c r="BR72" s="39"/>
      <c r="BS72" s="39"/>
      <c r="BT72" s="39" t="str">
        <f>IF(Table_Styles[[#This Row],[Right]]&lt;&gt;"",Table_Styles[[#This Row],[Right]],IF(Table_Styles[[#This Row],[Right Default]]&lt;&gt;"",Table_Styles[[#This Row],[Right Default]],""))</f>
        <v/>
      </c>
      <c r="BU72" s="39"/>
      <c r="BV72" s="39"/>
      <c r="BW72" s="39" t="str">
        <f>IF(Table_Styles[[#This Row],[Bottom]]&lt;&gt;"",Table_Styles[[#This Row],[Bottom]],IF(Table_Styles[[#This Row],[Bottom Default]]&lt;&gt;"",Table_Styles[[#This Row],[Bottom Default]],""))</f>
        <v/>
      </c>
      <c r="BX72" s="39"/>
      <c r="BY72" s="39"/>
      <c r="BZ72" s="39" t="str">
        <f>IF(Table_Styles[[#This Row],[Left]]&lt;&gt;"",Table_Styles[[#This Row],[Left]],IF(Table_Styles[[#This Row],[Left Default]]&lt;&gt;"",Table_Styles[[#This Row],[Left Default]],""))</f>
        <v/>
      </c>
      <c r="CA72" s="54"/>
      <c r="CB72" s="54" t="str">
        <f>IF(AND(Table_Styles[[#This Row],[Selector]]&lt;&gt;"",Table_Styles[[#This Row],[Font Family Used]]&lt;&gt;"",Table_Styles[[#This Row],[Font Weight Used]]&lt;&gt;""),Table_Styles[[#This Row],[Font Family Used]]&amp;" "&amp;Table_Styles[[#This Row],[Font Weight Used]],"")</f>
        <v/>
      </c>
      <c r="CC72" s="54" t="str">
        <f ca="1">IF(AND(Table_Styles[[#This Row],[Selector]],COUNTIF(OFFSET(CC:CC,0,0,ROW()-1,1),"="&amp;Table_Styles[[#This Row],[Font]])=0),Table_Styles[[#This Row],[Font]],"")</f>
        <v/>
      </c>
      <c r="CD72" s="54" t="str">
        <f ca="1">IF(Table_Styles[[#This Row],[Unique Font]]&lt;&gt;"",
"{""fontFamily"":"""&amp;Table_Styles[[#This Row],[Font Family Used]]&amp;""",""fontWeight"":"&amp;Table_Styles[[#This Row],[Font Weight Used]]&amp;"}","")</f>
        <v/>
      </c>
      <c r="CE72"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54" t="str">
        <f>IF(AND(Table_Styles[[#This Row],[Selector]]&lt;&gt;"", Table_Styles[[#This Row],[Config Properties]]&lt;&gt;""),
Table_Styles[[#This Row],[Selector]]&amp;" { "&amp;Table_Styles[[#This Row],[Config Properties]]&amp;" }","")</f>
        <v/>
      </c>
      <c r="CG72" s="54" t="str">
        <f xml:space="preserve">
SUBSTITUTE(SUBSTITUTE(SUBSTITUTE(SUBSTITUTE(SUBSTITUTE(SUBSTITUTE(SUBSTITUTE(SUBSTITUTE(Table_Styles[[#This Row],[Config]],
" {","{"),
"{ ","{"),
" }","}"),
"} ","}"),
" ,",","),
", ",","),
" :",":"),
": ",":")</f>
        <v/>
      </c>
    </row>
    <row r="73" spans="2:85" ht="21" customHeight="1">
      <c r="B73" s="17" t="s">
        <v>720</v>
      </c>
      <c r="C73" s="37" t="s">
        <v>745</v>
      </c>
      <c r="D73" s="49"/>
      <c r="E73" s="34"/>
      <c r="F73" s="15" t="str">
        <f>IF(Table_Styles[[#This Row],[Font Family]]&lt;&gt;"",Table_Styles[[#This Row],[Font Family]],IF(Table_Styles[[#This Row],[Font Family Default]]&lt;&gt;"",Table_Styles[[#This Row],[Font Family Default]],""))</f>
        <v/>
      </c>
      <c r="G73" s="49"/>
      <c r="H73" s="36"/>
      <c r="I73" s="15" t="str">
        <f>IF(Table_Styles[[#This Row],[Font Size]]&lt;&gt;"",Table_Styles[[#This Row],[Font Size]],IF(Table_Styles[[#This Row],[Font Size Default]]&lt;&gt;"",Table_Styles[[#This Row],[Font Size Default]],""))</f>
        <v/>
      </c>
      <c r="J73" s="49"/>
      <c r="K73" s="34"/>
      <c r="L73" s="15" t="str">
        <f>IF(Table_Styles[[#This Row],[Font Weight]]&lt;&gt;"",Table_Styles[[#This Row],[Font Weight]],IF(Table_Styles[[#This Row],[Font Weight Default]]&lt;&gt;"",Table_Styles[[#This Row],[Font Weight Default]],""))</f>
        <v/>
      </c>
      <c r="M73" s="49"/>
      <c r="N73" s="34"/>
      <c r="O73" s="15" t="str">
        <f>IF(Table_Styles[[#This Row],[Colour]]&lt;&gt;"",Table_Styles[[#This Row],[Colour]],IF(Table_Styles[[#This Row],[Colour Default]]&lt;&gt;"",Table_Styles[[#This Row],[Colour Default]],""))</f>
        <v/>
      </c>
      <c r="P73" s="49"/>
      <c r="Q73" s="86"/>
      <c r="R73" s="15" t="str">
        <f>IF(Table_Styles[[#This Row],[Background]]&lt;&gt;"",Table_Styles[[#This Row],[Background]],IF(Table_Styles[[#This Row],[Background Default]]&lt;&gt;"",Table_Styles[[#This Row],[Background Default]],""))</f>
        <v/>
      </c>
      <c r="S73" s="49"/>
      <c r="T73" s="34"/>
      <c r="U73" s="15" t="str">
        <f>IF(Table_Styles[[#This Row],[Border]]&lt;&gt;"",Table_Styles[[#This Row],[Border]],IF(Table_Styles[[#This Row],[Border Default]]&lt;&gt;"",Table_Styles[[#This Row],[Border Default]],""))</f>
        <v/>
      </c>
      <c r="V73" s="34"/>
      <c r="W73" s="36"/>
      <c r="X73" s="15" t="str">
        <f>IF(Table_Styles[[#This Row],[Border Radius]]&lt;&gt;"",Table_Styles[[#This Row],[Border Radius]],IF(Table_Styles[[#This Row],[Border Radius Default]]&lt;&gt;"",Table_Styles[[#This Row],[Border Radius Default]],""))</f>
        <v/>
      </c>
      <c r="Y73" s="49"/>
      <c r="Z73" s="86"/>
      <c r="AA73" s="15" t="str">
        <f>IF(Table_Styles[[#This Row],[MT]]&lt;&gt;"",Table_Styles[[#This Row],[MT]],IF(Table_Styles[[#This Row],[MT Default]]&lt;&gt;"",Table_Styles[[#This Row],[MT Default]],""))</f>
        <v/>
      </c>
      <c r="AB73" s="49"/>
      <c r="AC73" s="34"/>
      <c r="AD73" s="15" t="str">
        <f>IF(Table_Styles[[#This Row],[MR]]&lt;&gt;"",Table_Styles[[#This Row],[MR]],IF(Table_Styles[[#This Row],[MR Default]]&lt;&gt;"",Table_Styles[[#This Row],[MR Default]],""))</f>
        <v/>
      </c>
      <c r="AE73" s="49"/>
      <c r="AF73" s="34"/>
      <c r="AG73" s="15" t="str">
        <f>IF(Table_Styles[[#This Row],[MB]]&lt;&gt;"",Table_Styles[[#This Row],[MB]],IF(Table_Styles[[#This Row],[MB Default]]&lt;&gt;"",Table_Styles[[#This Row],[MB Default]],""))</f>
        <v/>
      </c>
      <c r="AH73" s="49"/>
      <c r="AI73" s="36"/>
      <c r="AJ73" s="15" t="str">
        <f>IF(Table_Styles[[#This Row],[ML]]&lt;&gt;"",Table_Styles[[#This Row],[ML]],IF(Table_Styles[[#This Row],[ML Default]]&lt;&gt;"",Table_Styles[[#This Row],[ML Default]],""))</f>
        <v/>
      </c>
      <c r="AK73" s="49"/>
      <c r="AL73" s="34"/>
      <c r="AM73" s="15" t="str">
        <f>IF(Table_Styles[[#This Row],[PT]]&lt;&gt;"",Table_Styles[[#This Row],[PT]],IF(Table_Styles[[#This Row],[PT Default]]&lt;&gt;"",Table_Styles[[#This Row],[PT Default]],""))</f>
        <v/>
      </c>
      <c r="AN73" s="49"/>
      <c r="AO73" s="34"/>
      <c r="AP73" s="15" t="str">
        <f>IF(Table_Styles[[#This Row],[PR]]&lt;&gt;"",Table_Styles[[#This Row],[PR]],IF(Table_Styles[[#This Row],[PR Default]]&lt;&gt;"",Table_Styles[[#This Row],[PR Default]],""))</f>
        <v/>
      </c>
      <c r="AQ73" s="49"/>
      <c r="AR73" s="34"/>
      <c r="AS73" s="15" t="str">
        <f>IF(Table_Styles[[#This Row],[PB]]&lt;&gt;"",Table_Styles[[#This Row],[PB]],IF(Table_Styles[[#This Row],[PB Default]]&lt;&gt;"",Table_Styles[[#This Row],[PB Default]],""))</f>
        <v/>
      </c>
      <c r="AT73" s="49"/>
      <c r="AU73" s="34"/>
      <c r="AV73" s="15" t="str">
        <f>IF(Table_Styles[[#This Row],[PL]]&lt;&gt;"",Table_Styles[[#This Row],[PL]],IF(Table_Styles[[#This Row],[PL Default]]&lt;&gt;"",Table_Styles[[#This Row],[PL Default]],""))</f>
        <v/>
      </c>
      <c r="AW73" s="49"/>
      <c r="AX73" s="34"/>
      <c r="AY73" s="15" t="str">
        <f>IF(Table_Styles[[#This Row],[BT]]&lt;&gt;"",Table_Styles[[#This Row],[BT]],IF(Table_Styles[[#This Row],[BT Default]]&lt;&gt;"",Table_Styles[[#This Row],[BT Default]],""))</f>
        <v/>
      </c>
      <c r="AZ73" s="49"/>
      <c r="BA73" s="34"/>
      <c r="BB73" s="15" t="str">
        <f>IF(Table_Styles[[#This Row],[BR]]&lt;&gt;"",Table_Styles[[#This Row],[BR]],IF(Table_Styles[[#This Row],[BR Default]]&lt;&gt;"",Table_Styles[[#This Row],[BR Default]],""))</f>
        <v/>
      </c>
      <c r="BC73" s="49"/>
      <c r="BD73" s="34"/>
      <c r="BE73" s="15" t="str">
        <f>IF(Table_Styles[[#This Row],[BB]]&lt;&gt;"",Table_Styles[[#This Row],[BB]],IF(Table_Styles[[#This Row],[BB Default]]&lt;&gt;"",Table_Styles[[#This Row],[BB Default]],""))</f>
        <v/>
      </c>
      <c r="BF73" s="49"/>
      <c r="BG73" s="34"/>
      <c r="BH73" s="15" t="str">
        <f>IF(Table_Styles[[#This Row],[BL]]&lt;&gt;"",Table_Styles[[#This Row],[BL]],IF(Table_Styles[[#This Row],[BL Default]]&lt;&gt;"",Table_Styles[[#This Row],[BL Default]],""))</f>
        <v/>
      </c>
      <c r="BI73" s="34"/>
      <c r="BJ73" s="36"/>
      <c r="BK73" s="15" t="str">
        <f>IF(Table_Styles[[#This Row],[Width]]&lt;&gt;"",Table_Styles[[#This Row],[Width]],IF(Table_Styles[[#This Row],[Width Default]]&lt;&gt;"",Table_Styles[[#This Row],[Width Default]],""))</f>
        <v/>
      </c>
      <c r="BL73" s="34"/>
      <c r="BM73" s="36"/>
      <c r="BN73" s="15" t="str">
        <f>IF(Table_Styles[[#This Row],[Height]]&lt;&gt;"",Table_Styles[[#This Row],[Height]],IF(Table_Styles[[#This Row],[Height Default]]&lt;&gt;"",Table_Styles[[#This Row],[Height Default]],""))</f>
        <v/>
      </c>
      <c r="BO73" s="15"/>
      <c r="BP73" s="15"/>
      <c r="BQ73" s="15" t="str">
        <f>IF(Table_Styles[[#This Row],[Top]]&lt;&gt;"",Table_Styles[[#This Row],[Top]],IF(Table_Styles[[#This Row],[Top Default]]&lt;&gt;"",Table_Styles[[#This Row],[Top Default]],""))</f>
        <v/>
      </c>
      <c r="BR73" s="15"/>
      <c r="BS73" s="15"/>
      <c r="BT73" s="15" t="str">
        <f>IF(Table_Styles[[#This Row],[Right]]&lt;&gt;"",Table_Styles[[#This Row],[Right]],IF(Table_Styles[[#This Row],[Right Default]]&lt;&gt;"",Table_Styles[[#This Row],[Right Default]],""))</f>
        <v/>
      </c>
      <c r="BU73" s="15"/>
      <c r="BV73" s="15"/>
      <c r="BW73" s="15" t="str">
        <f>IF(Table_Styles[[#This Row],[Bottom]]&lt;&gt;"",Table_Styles[[#This Row],[Bottom]],IF(Table_Styles[[#This Row],[Bottom Default]]&lt;&gt;"",Table_Styles[[#This Row],[Bottom Default]],""))</f>
        <v/>
      </c>
      <c r="BX73" s="15"/>
      <c r="BY73" s="15"/>
      <c r="BZ73" s="15" t="str">
        <f>IF(Table_Styles[[#This Row],[Left]]&lt;&gt;"",Table_Styles[[#This Row],[Left]],IF(Table_Styles[[#This Row],[Left Default]]&lt;&gt;"",Table_Styles[[#This Row],[Left Default]],""))</f>
        <v/>
      </c>
      <c r="CA73" s="49"/>
      <c r="CB73" s="17" t="str">
        <f>IF(AND(Table_Styles[[#This Row],[Selector]]&lt;&gt;"",Table_Styles[[#This Row],[Font Family Used]]&lt;&gt;"",Table_Styles[[#This Row],[Font Weight Used]]&lt;&gt;""),Table_Styles[[#This Row],[Font Family Used]]&amp;" "&amp;Table_Styles[[#This Row],[Font Weight Used]],"")</f>
        <v/>
      </c>
      <c r="CC73" s="17" t="str">
        <f ca="1">IF(AND(Table_Styles[[#This Row],[Selector]],COUNTIF(OFFSET(CC:CC,0,0,ROW()-1,1),"="&amp;Table_Styles[[#This Row],[Font]])=0),Table_Styles[[#This Row],[Font]],"")</f>
        <v/>
      </c>
      <c r="CD73" s="17" t="str">
        <f ca="1">IF(Table_Styles[[#This Row],[Unique Font]]&lt;&gt;"",
"{""fontFamily"":"""&amp;Table_Styles[[#This Row],[Font Family Used]]&amp;""",""fontWeight"":"&amp;Table_Styles[[#This Row],[Font Weight Used]]&amp;"}","")</f>
        <v/>
      </c>
      <c r="CE7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17" t="str">
        <f>IF(AND(Table_Styles[[#This Row],[Selector]]&lt;&gt;"", Table_Styles[[#This Row],[Config Properties]]&lt;&gt;""),
Table_Styles[[#This Row],[Selector]]&amp;" { "&amp;Table_Styles[[#This Row],[Config Properties]]&amp;" }","")</f>
        <v/>
      </c>
      <c r="CG73" s="17" t="str">
        <f xml:space="preserve">
SUBSTITUTE(SUBSTITUTE(SUBSTITUTE(SUBSTITUTE(SUBSTITUTE(SUBSTITUTE(SUBSTITUTE(SUBSTITUTE(Table_Styles[[#This Row],[Config]],
" {","{"),
"{ ","{"),
" }","}"),
"} ","}"),
" ,",","),
", ",","),
" :",":"),
": ",":")</f>
        <v/>
      </c>
    </row>
    <row r="74" spans="2:85" ht="21" customHeight="1">
      <c r="B74" s="17" t="s">
        <v>19</v>
      </c>
      <c r="C74" s="83" t="s">
        <v>746</v>
      </c>
      <c r="D74" s="49"/>
      <c r="E74" s="34" t="str">
        <f>Settings_Styling_Font_Body_Text</f>
        <v>Nunito</v>
      </c>
      <c r="F74" s="15" t="str">
        <f>IF(Table_Styles[[#This Row],[Font Family]]&lt;&gt;"",Table_Styles[[#This Row],[Font Family]],IF(Table_Styles[[#This Row],[Font Family Default]]&lt;&gt;"",Table_Styles[[#This Row],[Font Family Default]],""))</f>
        <v>Nunito</v>
      </c>
      <c r="G74" s="49"/>
      <c r="H74" s="86" t="s">
        <v>599</v>
      </c>
      <c r="I74" s="15" t="str">
        <f>IF(Table_Styles[[#This Row],[Font Size]]&lt;&gt;"",Table_Styles[[#This Row],[Font Size]],IF(Table_Styles[[#This Row],[Font Size Default]]&lt;&gt;"",Table_Styles[[#This Row],[Font Size Default]],""))</f>
        <v>15px</v>
      </c>
      <c r="J74" s="49"/>
      <c r="K74" s="34">
        <f>Settings_Styling_Font_Weight_Body_Text</f>
        <v>300</v>
      </c>
      <c r="L74" s="15">
        <f>IF(Table_Styles[[#This Row],[Font Weight]]&lt;&gt;"",Table_Styles[[#This Row],[Font Weight]],IF(Table_Styles[[#This Row],[Font Weight Default]]&lt;&gt;"",Table_Styles[[#This Row],[Font Weight Default]],""))</f>
        <v>300</v>
      </c>
      <c r="M74" s="49"/>
      <c r="N74" s="34" t="str">
        <f>Colour_Foreground_1</f>
        <v>#1d1c1c</v>
      </c>
      <c r="O74" s="15" t="str">
        <f>IF(Table_Styles[[#This Row],[Colour]]&lt;&gt;"",Table_Styles[[#This Row],[Colour]],IF(Table_Styles[[#This Row],[Colour Default]]&lt;&gt;"",Table_Styles[[#This Row],[Colour Default]],""))</f>
        <v>#1d1c1c</v>
      </c>
      <c r="P74" s="49"/>
      <c r="Q74" s="86"/>
      <c r="R74" s="15" t="str">
        <f>IF(Table_Styles[[#This Row],[Background]]&lt;&gt;"",Table_Styles[[#This Row],[Background]],IF(Table_Styles[[#This Row],[Background Default]]&lt;&gt;"",Table_Styles[[#This Row],[Background Default]],""))</f>
        <v/>
      </c>
      <c r="S74" s="49"/>
      <c r="T74" s="34"/>
      <c r="U74" s="15" t="str">
        <f>IF(Table_Styles[[#This Row],[Border]]&lt;&gt;"",Table_Styles[[#This Row],[Border]],IF(Table_Styles[[#This Row],[Border Default]]&lt;&gt;"",Table_Styles[[#This Row],[Border Default]],""))</f>
        <v/>
      </c>
      <c r="V74" s="34"/>
      <c r="W74" s="36"/>
      <c r="X74" s="15" t="str">
        <f>IF(Table_Styles[[#This Row],[Border Radius]]&lt;&gt;"",Table_Styles[[#This Row],[Border Radius]],IF(Table_Styles[[#This Row],[Border Radius Default]]&lt;&gt;"",Table_Styles[[#This Row],[Border Radius Default]],""))</f>
        <v/>
      </c>
      <c r="Y74" s="49"/>
      <c r="Z74" s="86"/>
      <c r="AA74" s="15" t="str">
        <f>IF(Table_Styles[[#This Row],[MT]]&lt;&gt;"",Table_Styles[[#This Row],[MT]],IF(Table_Styles[[#This Row],[MT Default]]&lt;&gt;"",Table_Styles[[#This Row],[MT Default]],""))</f>
        <v/>
      </c>
      <c r="AB74" s="49"/>
      <c r="AC74" s="34"/>
      <c r="AD74" s="15" t="str">
        <f>IF(Table_Styles[[#This Row],[MR]]&lt;&gt;"",Table_Styles[[#This Row],[MR]],IF(Table_Styles[[#This Row],[MR Default]]&lt;&gt;"",Table_Styles[[#This Row],[MR Default]],""))</f>
        <v/>
      </c>
      <c r="AE74" s="49"/>
      <c r="AF74" s="34"/>
      <c r="AG74" s="15" t="str">
        <f>IF(Table_Styles[[#This Row],[MB]]&lt;&gt;"",Table_Styles[[#This Row],[MB]],IF(Table_Styles[[#This Row],[MB Default]]&lt;&gt;"",Table_Styles[[#This Row],[MB Default]],""))</f>
        <v/>
      </c>
      <c r="AH74" s="49"/>
      <c r="AI74" s="36" t="s">
        <v>623</v>
      </c>
      <c r="AJ74" s="15" t="str">
        <f>IF(Table_Styles[[#This Row],[ML]]&lt;&gt;"",Table_Styles[[#This Row],[ML]],IF(Table_Styles[[#This Row],[ML Default]]&lt;&gt;"",Table_Styles[[#This Row],[ML Default]],""))</f>
        <v>10px</v>
      </c>
      <c r="AK74" s="49"/>
      <c r="AL74" s="34"/>
      <c r="AM74" s="15" t="str">
        <f>IF(Table_Styles[[#This Row],[PT]]&lt;&gt;"",Table_Styles[[#This Row],[PT]],IF(Table_Styles[[#This Row],[PT Default]]&lt;&gt;"",Table_Styles[[#This Row],[PT Default]],""))</f>
        <v/>
      </c>
      <c r="AN74" s="49"/>
      <c r="AO74" s="34"/>
      <c r="AP74" s="15" t="str">
        <f>IF(Table_Styles[[#This Row],[PR]]&lt;&gt;"",Table_Styles[[#This Row],[PR]],IF(Table_Styles[[#This Row],[PR Default]]&lt;&gt;"",Table_Styles[[#This Row],[PR Default]],""))</f>
        <v/>
      </c>
      <c r="AQ74" s="49"/>
      <c r="AR74" s="34"/>
      <c r="AS74" s="15" t="str">
        <f>IF(Table_Styles[[#This Row],[PB]]&lt;&gt;"",Table_Styles[[#This Row],[PB]],IF(Table_Styles[[#This Row],[PB Default]]&lt;&gt;"",Table_Styles[[#This Row],[PB Default]],""))</f>
        <v/>
      </c>
      <c r="AT74" s="49"/>
      <c r="AU74" s="34"/>
      <c r="AV74" s="15" t="str">
        <f>IF(Table_Styles[[#This Row],[PL]]&lt;&gt;"",Table_Styles[[#This Row],[PL]],IF(Table_Styles[[#This Row],[PL Default]]&lt;&gt;"",Table_Styles[[#This Row],[PL Default]],""))</f>
        <v/>
      </c>
      <c r="AW74" s="49"/>
      <c r="AX74" s="34"/>
      <c r="AY74" s="15" t="str">
        <f>IF(Table_Styles[[#This Row],[BT]]&lt;&gt;"",Table_Styles[[#This Row],[BT]],IF(Table_Styles[[#This Row],[BT Default]]&lt;&gt;"",Table_Styles[[#This Row],[BT Default]],""))</f>
        <v/>
      </c>
      <c r="AZ74" s="49"/>
      <c r="BA74" s="34"/>
      <c r="BB74" s="15" t="str">
        <f>IF(Table_Styles[[#This Row],[BR]]&lt;&gt;"",Table_Styles[[#This Row],[BR]],IF(Table_Styles[[#This Row],[BR Default]]&lt;&gt;"",Table_Styles[[#This Row],[BR Default]],""))</f>
        <v/>
      </c>
      <c r="BC74" s="49"/>
      <c r="BD74" s="34"/>
      <c r="BE74" s="15" t="str">
        <f>IF(Table_Styles[[#This Row],[BB]]&lt;&gt;"",Table_Styles[[#This Row],[BB]],IF(Table_Styles[[#This Row],[BB Default]]&lt;&gt;"",Table_Styles[[#This Row],[BB Default]],""))</f>
        <v/>
      </c>
      <c r="BF74" s="49"/>
      <c r="BG74" s="34"/>
      <c r="BH74" s="15" t="str">
        <f>IF(Table_Styles[[#This Row],[BL]]&lt;&gt;"",Table_Styles[[#This Row],[BL]],IF(Table_Styles[[#This Row],[BL Default]]&lt;&gt;"",Table_Styles[[#This Row],[BL Default]],""))</f>
        <v/>
      </c>
      <c r="BI74" s="34"/>
      <c r="BJ74" s="36"/>
      <c r="BK74" s="15" t="str">
        <f>IF(Table_Styles[[#This Row],[Width]]&lt;&gt;"",Table_Styles[[#This Row],[Width]],IF(Table_Styles[[#This Row],[Width Default]]&lt;&gt;"",Table_Styles[[#This Row],[Width Default]],""))</f>
        <v/>
      </c>
      <c r="BL74" s="34"/>
      <c r="BM74" s="36"/>
      <c r="BN74" s="15" t="str">
        <f>IF(Table_Styles[[#This Row],[Height]]&lt;&gt;"",Table_Styles[[#This Row],[Height]],IF(Table_Styles[[#This Row],[Height Default]]&lt;&gt;"",Table_Styles[[#This Row],[Height Default]],""))</f>
        <v/>
      </c>
      <c r="BO74" s="15"/>
      <c r="BP74" s="15"/>
      <c r="BQ74" s="15" t="str">
        <f>IF(Table_Styles[[#This Row],[Top]]&lt;&gt;"",Table_Styles[[#This Row],[Top]],IF(Table_Styles[[#This Row],[Top Default]]&lt;&gt;"",Table_Styles[[#This Row],[Top Default]],""))</f>
        <v/>
      </c>
      <c r="BR74" s="15"/>
      <c r="BS74" s="15"/>
      <c r="BT74" s="15" t="str">
        <f>IF(Table_Styles[[#This Row],[Right]]&lt;&gt;"",Table_Styles[[#This Row],[Right]],IF(Table_Styles[[#This Row],[Right Default]]&lt;&gt;"",Table_Styles[[#This Row],[Right Default]],""))</f>
        <v/>
      </c>
      <c r="BU74" s="15"/>
      <c r="BV74" s="15"/>
      <c r="BW74" s="15" t="str">
        <f>IF(Table_Styles[[#This Row],[Bottom]]&lt;&gt;"",Table_Styles[[#This Row],[Bottom]],IF(Table_Styles[[#This Row],[Bottom Default]]&lt;&gt;"",Table_Styles[[#This Row],[Bottom Default]],""))</f>
        <v/>
      </c>
      <c r="BX74" s="15"/>
      <c r="BY74" s="15"/>
      <c r="BZ74" s="15" t="str">
        <f>IF(Table_Styles[[#This Row],[Left]]&lt;&gt;"",Table_Styles[[#This Row],[Left]],IF(Table_Styles[[#This Row],[Left Default]]&lt;&gt;"",Table_Styles[[#This Row],[Left Default]],""))</f>
        <v/>
      </c>
      <c r="CA74" s="49"/>
      <c r="CB74" s="17" t="str">
        <f>IF(AND(Table_Styles[[#This Row],[Selector]]&lt;&gt;"",Table_Styles[[#This Row],[Font Family Used]]&lt;&gt;"",Table_Styles[[#This Row],[Font Weight Used]]&lt;&gt;""),Table_Styles[[#This Row],[Font Family Used]]&amp;" "&amp;Table_Styles[[#This Row],[Font Weight Used]],"")</f>
        <v>Nunito 300</v>
      </c>
      <c r="CC74" s="17" t="str">
        <f ca="1">IF(AND(Table_Styles[[#This Row],[Selector]],COUNTIF(OFFSET(CC:CC,0,0,ROW()-1,1),"="&amp;Table_Styles[[#This Row],[Font]])=0),Table_Styles[[#This Row],[Font]],"")</f>
        <v/>
      </c>
      <c r="CD74" s="17" t="str">
        <f ca="1">IF(Table_Styles[[#This Row],[Unique Font]]&lt;&gt;"",
"{""fontFamily"":"""&amp;Table_Styles[[#This Row],[Font Family Used]]&amp;""",""fontWeight"":"&amp;Table_Styles[[#This Row],[Font Weight Used]]&amp;"}","")</f>
        <v/>
      </c>
      <c r="CE7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#1d1c1c;margin-left: 10px</v>
      </c>
      <c r="CF74" s="17" t="str">
        <f>IF(AND(Table_Styles[[#This Row],[Selector]]&lt;&gt;"", Table_Styles[[#This Row],[Config Properties]]&lt;&gt;""),
Table_Styles[[#This Row],[Selector]]&amp;" { "&amp;Table_Styles[[#This Row],[Config Properties]]&amp;" }","")</f>
        <v>formly-field .checkbox label { font-family: 'Nunito';font-size: 15px;font-weight: 300;color: #1d1c1c;margin-left: 10px }</v>
      </c>
      <c r="CG74" s="17" t="str">
        <f xml:space="preserve">
SUBSTITUTE(SUBSTITUTE(SUBSTITUTE(SUBSTITUTE(SUBSTITUTE(SUBSTITUTE(SUBSTITUTE(SUBSTITUTE(Table_Styles[[#This Row],[Config]],
" {","{"),
"{ ","{"),
" }","}"),
"} ","}"),
" ,",","),
", ",","),
" :",":"),
": ",":")</f>
        <v>formly-field .checkbox label{font-family:'Nunito';font-size:15px;font-weight:300;color:#1d1c1c;margin-left:10px}</v>
      </c>
    </row>
    <row r="75" spans="2:85" ht="21" customHeight="1">
      <c r="B75" s="17" t="s">
        <v>744</v>
      </c>
      <c r="C75" s="83" t="s">
        <v>747</v>
      </c>
      <c r="D75" s="49"/>
      <c r="E75" s="34"/>
      <c r="F75" s="15" t="str">
        <f>IF(Table_Styles[[#This Row],[Font Family]]&lt;&gt;"",Table_Styles[[#This Row],[Font Family]],IF(Table_Styles[[#This Row],[Font Family Default]]&lt;&gt;"",Table_Styles[[#This Row],[Font Family Default]],""))</f>
        <v/>
      </c>
      <c r="G75" s="49"/>
      <c r="H75" s="36"/>
      <c r="I75" s="15" t="str">
        <f>IF(Table_Styles[[#This Row],[Font Size]]&lt;&gt;"",Table_Styles[[#This Row],[Font Size]],IF(Table_Styles[[#This Row],[Font Size Default]]&lt;&gt;"",Table_Styles[[#This Row],[Font Size Default]],""))</f>
        <v/>
      </c>
      <c r="J75" s="49"/>
      <c r="K75" s="34"/>
      <c r="L75" s="15" t="str">
        <f>IF(Table_Styles[[#This Row],[Font Weight]]&lt;&gt;"",Table_Styles[[#This Row],[Font Weight]],IF(Table_Styles[[#This Row],[Font Weight Default]]&lt;&gt;"",Table_Styles[[#This Row],[Font Weight Default]],""))</f>
        <v/>
      </c>
      <c r="M75" s="49"/>
      <c r="N75" s="34"/>
      <c r="O75" s="15" t="str">
        <f>IF(Table_Styles[[#This Row],[Colour]]&lt;&gt;"",Table_Styles[[#This Row],[Colour]],IF(Table_Styles[[#This Row],[Colour Default]]&lt;&gt;"",Table_Styles[[#This Row],[Colour Default]],""))</f>
        <v/>
      </c>
      <c r="P75" s="49"/>
      <c r="Q75" s="34" t="str">
        <f>Colour_Background_1</f>
        <v>#FFFFFF</v>
      </c>
      <c r="R75" s="15" t="str">
        <f>IF(Table_Styles[[#This Row],[Background]]&lt;&gt;"",Table_Styles[[#This Row],[Background]],IF(Table_Styles[[#This Row],[Background Default]]&lt;&gt;"",Table_Styles[[#This Row],[Background Default]],""))</f>
        <v>#FFFFFF</v>
      </c>
      <c r="S75" s="49"/>
      <c r="T75" s="34"/>
      <c r="U75" s="15" t="str">
        <f>IF(Table_Styles[[#This Row],[Border]]&lt;&gt;"",Table_Styles[[#This Row],[Border]],IF(Table_Styles[[#This Row],[Border Default]]&lt;&gt;"",Table_Styles[[#This Row],[Border Default]],""))</f>
        <v/>
      </c>
      <c r="V75" s="34"/>
      <c r="W75" s="36"/>
      <c r="X75" s="15" t="str">
        <f>IF(Table_Styles[[#This Row],[Border Radius]]&lt;&gt;"",Table_Styles[[#This Row],[Border Radius]],IF(Table_Styles[[#This Row],[Border Radius Default]]&lt;&gt;"",Table_Styles[[#This Row],[Border Radius Default]],""))</f>
        <v/>
      </c>
      <c r="Y75" s="49"/>
      <c r="Z75" s="86"/>
      <c r="AA75" s="15" t="str">
        <f>IF(Table_Styles[[#This Row],[MT]]&lt;&gt;"",Table_Styles[[#This Row],[MT]],IF(Table_Styles[[#This Row],[MT Default]]&lt;&gt;"",Table_Styles[[#This Row],[MT Default]],""))</f>
        <v/>
      </c>
      <c r="AB75" s="49"/>
      <c r="AC75" s="34"/>
      <c r="AD75" s="15" t="str">
        <f>IF(Table_Styles[[#This Row],[MR]]&lt;&gt;"",Table_Styles[[#This Row],[MR]],IF(Table_Styles[[#This Row],[MR Default]]&lt;&gt;"",Table_Styles[[#This Row],[MR Default]],""))</f>
        <v/>
      </c>
      <c r="AE75" s="49"/>
      <c r="AF75" s="34"/>
      <c r="AG75" s="15" t="str">
        <f>IF(Table_Styles[[#This Row],[MB]]&lt;&gt;"",Table_Styles[[#This Row],[MB]],IF(Table_Styles[[#This Row],[MB Default]]&lt;&gt;"",Table_Styles[[#This Row],[MB Default]],""))</f>
        <v/>
      </c>
      <c r="AH75" s="49"/>
      <c r="AI75" s="36"/>
      <c r="AJ75" s="15" t="str">
        <f>IF(Table_Styles[[#This Row],[ML]]&lt;&gt;"",Table_Styles[[#This Row],[ML]],IF(Table_Styles[[#This Row],[ML Default]]&lt;&gt;"",Table_Styles[[#This Row],[ML Default]],""))</f>
        <v/>
      </c>
      <c r="AK75" s="49"/>
      <c r="AL75" s="34"/>
      <c r="AM75" s="15" t="str">
        <f>IF(Table_Styles[[#This Row],[PT]]&lt;&gt;"",Table_Styles[[#This Row],[PT]],IF(Table_Styles[[#This Row],[PT Default]]&lt;&gt;"",Table_Styles[[#This Row],[PT Default]],""))</f>
        <v/>
      </c>
      <c r="AN75" s="49"/>
      <c r="AO75" s="34"/>
      <c r="AP75" s="15" t="str">
        <f>IF(Table_Styles[[#This Row],[PR]]&lt;&gt;"",Table_Styles[[#This Row],[PR]],IF(Table_Styles[[#This Row],[PR Default]]&lt;&gt;"",Table_Styles[[#This Row],[PR Default]],""))</f>
        <v/>
      </c>
      <c r="AQ75" s="49"/>
      <c r="AR75" s="34"/>
      <c r="AS75" s="15" t="str">
        <f>IF(Table_Styles[[#This Row],[PB]]&lt;&gt;"",Table_Styles[[#This Row],[PB]],IF(Table_Styles[[#This Row],[PB Default]]&lt;&gt;"",Table_Styles[[#This Row],[PB Default]],""))</f>
        <v/>
      </c>
      <c r="AT75" s="49"/>
      <c r="AU75" s="34"/>
      <c r="AV75" s="15" t="str">
        <f>IF(Table_Styles[[#This Row],[PL]]&lt;&gt;"",Table_Styles[[#This Row],[PL]],IF(Table_Styles[[#This Row],[PL Default]]&lt;&gt;"",Table_Styles[[#This Row],[PL Default]],""))</f>
        <v/>
      </c>
      <c r="AW75" s="49"/>
      <c r="AX75" s="34"/>
      <c r="AY75" s="15" t="str">
        <f>IF(Table_Styles[[#This Row],[BT]]&lt;&gt;"",Table_Styles[[#This Row],[BT]],IF(Table_Styles[[#This Row],[BT Default]]&lt;&gt;"",Table_Styles[[#This Row],[BT Default]],""))</f>
        <v/>
      </c>
      <c r="AZ75" s="49"/>
      <c r="BA75" s="34"/>
      <c r="BB75" s="15" t="str">
        <f>IF(Table_Styles[[#This Row],[BR]]&lt;&gt;"",Table_Styles[[#This Row],[BR]],IF(Table_Styles[[#This Row],[BR Default]]&lt;&gt;"",Table_Styles[[#This Row],[BR Default]],""))</f>
        <v/>
      </c>
      <c r="BC75" s="49"/>
      <c r="BD75" s="34"/>
      <c r="BE75" s="15" t="str">
        <f>IF(Table_Styles[[#This Row],[BB]]&lt;&gt;"",Table_Styles[[#This Row],[BB]],IF(Table_Styles[[#This Row],[BB Default]]&lt;&gt;"",Table_Styles[[#This Row],[BB Default]],""))</f>
        <v/>
      </c>
      <c r="BF75" s="49"/>
      <c r="BG75" s="34"/>
      <c r="BH75" s="15" t="str">
        <f>IF(Table_Styles[[#This Row],[BL]]&lt;&gt;"",Table_Styles[[#This Row],[BL]],IF(Table_Styles[[#This Row],[BL Default]]&lt;&gt;"",Table_Styles[[#This Row],[BL Default]],""))</f>
        <v/>
      </c>
      <c r="BI75" s="34"/>
      <c r="BJ75" s="36" t="s">
        <v>748</v>
      </c>
      <c r="BK75" s="15" t="str">
        <f>IF(Table_Styles[[#This Row],[Width]]&lt;&gt;"",Table_Styles[[#This Row],[Width]],IF(Table_Styles[[#This Row],[Width Default]]&lt;&gt;"",Table_Styles[[#This Row],[Width Default]],""))</f>
        <v>17px</v>
      </c>
      <c r="BL75" s="34"/>
      <c r="BM75" s="36" t="s">
        <v>748</v>
      </c>
      <c r="BN75" s="15" t="str">
        <f>IF(Table_Styles[[#This Row],[Height]]&lt;&gt;"",Table_Styles[[#This Row],[Height]],IF(Table_Styles[[#This Row],[Height Default]]&lt;&gt;"",Table_Styles[[#This Row],[Height Default]],""))</f>
        <v>17px</v>
      </c>
      <c r="BO75" s="15"/>
      <c r="BP75" s="15" t="s">
        <v>707</v>
      </c>
      <c r="BQ75" s="15" t="str">
        <f>IF(Table_Styles[[#This Row],[Top]]&lt;&gt;"",Table_Styles[[#This Row],[Top]],IF(Table_Styles[[#This Row],[Top Default]]&lt;&gt;"",Table_Styles[[#This Row],[Top Default]],""))</f>
        <v>2px</v>
      </c>
      <c r="BR75" s="15"/>
      <c r="BS75" s="15"/>
      <c r="BT75" s="15" t="str">
        <f>IF(Table_Styles[[#This Row],[Right]]&lt;&gt;"",Table_Styles[[#This Row],[Right]],IF(Table_Styles[[#This Row],[Right Default]]&lt;&gt;"",Table_Styles[[#This Row],[Right Default]],""))</f>
        <v/>
      </c>
      <c r="BU75" s="15"/>
      <c r="BV75" s="15"/>
      <c r="BW75" s="15" t="str">
        <f>IF(Table_Styles[[#This Row],[Bottom]]&lt;&gt;"",Table_Styles[[#This Row],[Bottom]],IF(Table_Styles[[#This Row],[Bottom Default]]&lt;&gt;"",Table_Styles[[#This Row],[Bottom Default]],""))</f>
        <v/>
      </c>
      <c r="BX75" s="15"/>
      <c r="BY75" s="15"/>
      <c r="BZ75" s="15" t="str">
        <f>IF(Table_Styles[[#This Row],[Left]]&lt;&gt;"",Table_Styles[[#This Row],[Left]],IF(Table_Styles[[#This Row],[Left Default]]&lt;&gt;"",Table_Styles[[#This Row],[Left Default]],""))</f>
        <v/>
      </c>
      <c r="CA75" s="49"/>
      <c r="CB75" s="17" t="str">
        <f>IF(AND(Table_Styles[[#This Row],[Selector]]&lt;&gt;"",Table_Styles[[#This Row],[Font Family Used]]&lt;&gt;"",Table_Styles[[#This Row],[Font Weight Used]]&lt;&gt;""),Table_Styles[[#This Row],[Font Family Used]]&amp;" "&amp;Table_Styles[[#This Row],[Font Weight Used]],"")</f>
        <v/>
      </c>
      <c r="CC75" s="17" t="str">
        <f ca="1">IF(AND(Table_Styles[[#This Row],[Selector]],COUNTIF(OFFSET(CC:CC,0,0,ROW()-1,1),"="&amp;Table_Styles[[#This Row],[Font]])=0),Table_Styles[[#This Row],[Font]],"")</f>
        <v/>
      </c>
      <c r="CD75" s="17" t="str">
        <f ca="1">IF(Table_Styles[[#This Row],[Unique Font]]&lt;&gt;"",
"{""fontFamily"":"""&amp;Table_Styles[[#This Row],[Font Family Used]]&amp;""",""fontWeight"":"&amp;Table_Styles[[#This Row],[Font Weight Used]]&amp;"}","")</f>
        <v/>
      </c>
      <c r="CE7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17" t="str">
        <f>IF(AND(Table_Styles[[#This Row],[Selector]]&lt;&gt;"", Table_Styles[[#This Row],[Config Properties]]&lt;&gt;""),
Table_Styles[[#This Row],[Selector]]&amp;" { "&amp;Table_Styles[[#This Row],[Config Properties]]&amp;" }","")</f>
        <v>formly-field .checkbox input[type=checkbox] ~ .check { background: #FFFFFF;width: 17px;height: 17px;top: 2px }</v>
      </c>
      <c r="CG75" s="17"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17" t="s">
        <v>749</v>
      </c>
      <c r="C76" s="83" t="s">
        <v>750</v>
      </c>
      <c r="D76" s="49"/>
      <c r="E76" s="34"/>
      <c r="F76" s="15" t="str">
        <f>IF(Table_Styles[[#This Row],[Font Family]]&lt;&gt;"",Table_Styles[[#This Row],[Font Family]],IF(Table_Styles[[#This Row],[Font Family Default]]&lt;&gt;"",Table_Styles[[#This Row],[Font Family Default]],""))</f>
        <v/>
      </c>
      <c r="G76" s="49"/>
      <c r="H76" s="36" t="s">
        <v>640</v>
      </c>
      <c r="I76" s="15" t="str">
        <f>IF(Table_Styles[[#This Row],[Font Size]]&lt;&gt;"",Table_Styles[[#This Row],[Font Size]],IF(Table_Styles[[#This Row],[Font Size Default]]&lt;&gt;"",Table_Styles[[#This Row],[Font Size Default]],""))</f>
        <v>13px</v>
      </c>
      <c r="J76" s="49"/>
      <c r="K76" s="34"/>
      <c r="L76" s="15" t="str">
        <f>IF(Table_Styles[[#This Row],[Font Weight]]&lt;&gt;"",Table_Styles[[#This Row],[Font Weight]],IF(Table_Styles[[#This Row],[Font Weight Default]]&lt;&gt;"",Table_Styles[[#This Row],[Font Weight Default]],""))</f>
        <v/>
      </c>
      <c r="M76" s="49"/>
      <c r="N76" s="86" t="str">
        <f>Colour_Accent_1</f>
        <v>#777777</v>
      </c>
      <c r="O76" s="15" t="str">
        <f>IF(Table_Styles[[#This Row],[Colour]]&lt;&gt;"",Table_Styles[[#This Row],[Colour]],IF(Table_Styles[[#This Row],[Colour Default]]&lt;&gt;"",Table_Styles[[#This Row],[Colour Default]],""))</f>
        <v>#777777</v>
      </c>
      <c r="P76" s="49"/>
      <c r="Q76" s="86"/>
      <c r="R76" s="15" t="str">
        <f>IF(Table_Styles[[#This Row],[Background]]&lt;&gt;"",Table_Styles[[#This Row],[Background]],IF(Table_Styles[[#This Row],[Background Default]]&lt;&gt;"",Table_Styles[[#This Row],[Background Default]],""))</f>
        <v/>
      </c>
      <c r="S76" s="49"/>
      <c r="T76" s="34"/>
      <c r="U76" s="15" t="str">
        <f>IF(Table_Styles[[#This Row],[Border]]&lt;&gt;"",Table_Styles[[#This Row],[Border]],IF(Table_Styles[[#This Row],[Border Default]]&lt;&gt;"",Table_Styles[[#This Row],[Border Default]],""))</f>
        <v/>
      </c>
      <c r="V76" s="34"/>
      <c r="W76" s="36"/>
      <c r="X76" s="15" t="str">
        <f>IF(Table_Styles[[#This Row],[Border Radius]]&lt;&gt;"",Table_Styles[[#This Row],[Border Radius]],IF(Table_Styles[[#This Row],[Border Radius Default]]&lt;&gt;"",Table_Styles[[#This Row],[Border Radius Default]],""))</f>
        <v/>
      </c>
      <c r="Y76" s="49"/>
      <c r="Z76" s="86" t="s">
        <v>708</v>
      </c>
      <c r="AA76" s="15" t="str">
        <f>IF(Table_Styles[[#This Row],[MT]]&lt;&gt;"",Table_Styles[[#This Row],[MT]],IF(Table_Styles[[#This Row],[MT Default]]&lt;&gt;"",Table_Styles[[#This Row],[MT Default]],""))</f>
        <v>1px</v>
      </c>
      <c r="AB76" s="49"/>
      <c r="AC76" s="34"/>
      <c r="AD76" s="15" t="str">
        <f>IF(Table_Styles[[#This Row],[MR]]&lt;&gt;"",Table_Styles[[#This Row],[MR]],IF(Table_Styles[[#This Row],[MR Default]]&lt;&gt;"",Table_Styles[[#This Row],[MR Default]],""))</f>
        <v/>
      </c>
      <c r="AE76" s="49"/>
      <c r="AF76" s="34"/>
      <c r="AG76" s="15" t="str">
        <f>IF(Table_Styles[[#This Row],[MB]]&lt;&gt;"",Table_Styles[[#This Row],[MB]],IF(Table_Styles[[#This Row],[MB Default]]&lt;&gt;"",Table_Styles[[#This Row],[MB Default]],""))</f>
        <v/>
      </c>
      <c r="AH76" s="49"/>
      <c r="AI76" s="36" t="s">
        <v>707</v>
      </c>
      <c r="AJ76" s="15" t="str">
        <f>IF(Table_Styles[[#This Row],[ML]]&lt;&gt;"",Table_Styles[[#This Row],[ML]],IF(Table_Styles[[#This Row],[ML Default]]&lt;&gt;"",Table_Styles[[#This Row],[ML Default]],""))</f>
        <v>2px</v>
      </c>
      <c r="AK76" s="49"/>
      <c r="AL76" s="34"/>
      <c r="AM76" s="15" t="str">
        <f>IF(Table_Styles[[#This Row],[PT]]&lt;&gt;"",Table_Styles[[#This Row],[PT]],IF(Table_Styles[[#This Row],[PT Default]]&lt;&gt;"",Table_Styles[[#This Row],[PT Default]],""))</f>
        <v/>
      </c>
      <c r="AN76" s="49"/>
      <c r="AO76" s="34"/>
      <c r="AP76" s="15" t="str">
        <f>IF(Table_Styles[[#This Row],[PR]]&lt;&gt;"",Table_Styles[[#This Row],[PR]],IF(Table_Styles[[#This Row],[PR Default]]&lt;&gt;"",Table_Styles[[#This Row],[PR Default]],""))</f>
        <v/>
      </c>
      <c r="AQ76" s="49"/>
      <c r="AR76" s="34"/>
      <c r="AS76" s="15" t="str">
        <f>IF(Table_Styles[[#This Row],[PB]]&lt;&gt;"",Table_Styles[[#This Row],[PB]],IF(Table_Styles[[#This Row],[PB Default]]&lt;&gt;"",Table_Styles[[#This Row],[PB Default]],""))</f>
        <v/>
      </c>
      <c r="AT76" s="49"/>
      <c r="AU76" s="34"/>
      <c r="AV76" s="15" t="str">
        <f>IF(Table_Styles[[#This Row],[PL]]&lt;&gt;"",Table_Styles[[#This Row],[PL]],IF(Table_Styles[[#This Row],[PL Default]]&lt;&gt;"",Table_Styles[[#This Row],[PL Default]],""))</f>
        <v/>
      </c>
      <c r="AW76" s="49"/>
      <c r="AX76" s="34"/>
      <c r="AY76" s="15" t="str">
        <f>IF(Table_Styles[[#This Row],[BT]]&lt;&gt;"",Table_Styles[[#This Row],[BT]],IF(Table_Styles[[#This Row],[BT Default]]&lt;&gt;"",Table_Styles[[#This Row],[BT Default]],""))</f>
        <v/>
      </c>
      <c r="AZ76" s="49"/>
      <c r="BA76" s="34"/>
      <c r="BB76" s="15" t="str">
        <f>IF(Table_Styles[[#This Row],[BR]]&lt;&gt;"",Table_Styles[[#This Row],[BR]],IF(Table_Styles[[#This Row],[BR Default]]&lt;&gt;"",Table_Styles[[#This Row],[BR Default]],""))</f>
        <v/>
      </c>
      <c r="BC76" s="49"/>
      <c r="BD76" s="34"/>
      <c r="BE76" s="15" t="str">
        <f>IF(Table_Styles[[#This Row],[BB]]&lt;&gt;"",Table_Styles[[#This Row],[BB]],IF(Table_Styles[[#This Row],[BB Default]]&lt;&gt;"",Table_Styles[[#This Row],[BB Default]],""))</f>
        <v/>
      </c>
      <c r="BF76" s="49"/>
      <c r="BG76" s="34"/>
      <c r="BH76" s="15" t="str">
        <f>IF(Table_Styles[[#This Row],[BL]]&lt;&gt;"",Table_Styles[[#This Row],[BL]],IF(Table_Styles[[#This Row],[BL Default]]&lt;&gt;"",Table_Styles[[#This Row],[BL Default]],""))</f>
        <v/>
      </c>
      <c r="BI76" s="34"/>
      <c r="BJ76" s="36"/>
      <c r="BK76" s="15" t="str">
        <f>IF(Table_Styles[[#This Row],[Width]]&lt;&gt;"",Table_Styles[[#This Row],[Width]],IF(Table_Styles[[#This Row],[Width Default]]&lt;&gt;"",Table_Styles[[#This Row],[Width Default]],""))</f>
        <v/>
      </c>
      <c r="BL76" s="34"/>
      <c r="BM76" s="36"/>
      <c r="BN76" s="15" t="str">
        <f>IF(Table_Styles[[#This Row],[Height]]&lt;&gt;"",Table_Styles[[#This Row],[Height]],IF(Table_Styles[[#This Row],[Height Default]]&lt;&gt;"",Table_Styles[[#This Row],[Height Default]],""))</f>
        <v/>
      </c>
      <c r="BO76" s="15"/>
      <c r="BP76" s="15"/>
      <c r="BQ76" s="15" t="str">
        <f>IF(Table_Styles[[#This Row],[Top]]&lt;&gt;"",Table_Styles[[#This Row],[Top]],IF(Table_Styles[[#This Row],[Top Default]]&lt;&gt;"",Table_Styles[[#This Row],[Top Default]],""))</f>
        <v/>
      </c>
      <c r="BR76" s="15"/>
      <c r="BS76" s="15"/>
      <c r="BT76" s="15" t="str">
        <f>IF(Table_Styles[[#This Row],[Right]]&lt;&gt;"",Table_Styles[[#This Row],[Right]],IF(Table_Styles[[#This Row],[Right Default]]&lt;&gt;"",Table_Styles[[#This Row],[Right Default]],""))</f>
        <v/>
      </c>
      <c r="BU76" s="15"/>
      <c r="BV76" s="15"/>
      <c r="BW76" s="15" t="str">
        <f>IF(Table_Styles[[#This Row],[Bottom]]&lt;&gt;"",Table_Styles[[#This Row],[Bottom]],IF(Table_Styles[[#This Row],[Bottom Default]]&lt;&gt;"",Table_Styles[[#This Row],[Bottom Default]],""))</f>
        <v/>
      </c>
      <c r="BX76" s="15"/>
      <c r="BY76" s="15"/>
      <c r="BZ76" s="15" t="str">
        <f>IF(Table_Styles[[#This Row],[Left]]&lt;&gt;"",Table_Styles[[#This Row],[Left]],IF(Table_Styles[[#This Row],[Left Default]]&lt;&gt;"",Table_Styles[[#This Row],[Left Default]],""))</f>
        <v/>
      </c>
      <c r="CA76" s="49"/>
      <c r="CB76" s="17" t="str">
        <f>IF(AND(Table_Styles[[#This Row],[Selector]]&lt;&gt;"",Table_Styles[[#This Row],[Font Family Used]]&lt;&gt;"",Table_Styles[[#This Row],[Font Weight Used]]&lt;&gt;""),Table_Styles[[#This Row],[Font Family Used]]&amp;" "&amp;Table_Styles[[#This Row],[Font Weight Used]],"")</f>
        <v/>
      </c>
      <c r="CC76" s="17" t="str">
        <f ca="1">IF(AND(Table_Styles[[#This Row],[Selector]],COUNTIF(OFFSET(CC:CC,0,0,ROW()-1,1),"="&amp;Table_Styles[[#This Row],[Font]])=0),Table_Styles[[#This Row],[Font]],"")</f>
        <v/>
      </c>
      <c r="CD76" s="17" t="str">
        <f ca="1">IF(Table_Styles[[#This Row],[Unique Font]]&lt;&gt;"",
"{""fontFamily"":"""&amp;Table_Styles[[#This Row],[Font Family Used]]&amp;""",""fontWeight"":"&amp;Table_Styles[[#This Row],[Font Weight Used]]&amp;"}","")</f>
        <v/>
      </c>
      <c r="CE7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#777777;margin-top: 1px;margin-left: 2px</v>
      </c>
      <c r="CF76" s="17" t="str">
        <f>IF(AND(Table_Styles[[#This Row],[Selector]]&lt;&gt;"", Table_Styles[[#This Row],[Config Properties]]&lt;&gt;""),
Table_Styles[[#This Row],[Selector]]&amp;" { "&amp;Table_Styles[[#This Row],[Config Properties]]&amp;" }","")</f>
        <v>formly-field .checkbox input[type=checkbox] ~ .check .inside { font-size: 13px;color: #777777;margin-top: 1px;margin-left: 2px }</v>
      </c>
      <c r="CG76" s="17" t="str">
        <f xml:space="preserve">
SUBSTITUTE(SUBSTITUTE(SUBSTITUTE(SUBSTITUTE(SUBSTITUTE(SUBSTITUTE(SUBSTITUTE(SUBSTITUTE(Table_Styles[[#This Row],[Config]],
" {","{"),
"{ ","{"),
" }","}"),
"} ","}"),
" ,",","),
", ",","),
" :",":"),
": ",":")</f>
        <v>formly-field .checkbox input[type=checkbox] ~ .check .inside{font-size:13px;color:#777777;margin-top:1px;margin-left:2px}</v>
      </c>
    </row>
    <row r="77" spans="2:85" ht="21.6" thickBot="1">
      <c r="B77" s="54" t="s">
        <v>751</v>
      </c>
      <c r="C77" s="54"/>
      <c r="D77" s="54"/>
      <c r="E77" s="39"/>
      <c r="F77" s="39" t="str">
        <f>IF(Table_Styles[[#This Row],[Font Family]]&lt;&gt;"",Table_Styles[[#This Row],[Font Family]],IF(Table_Styles[[#This Row],[Font Family Default]]&lt;&gt;"",Table_Styles[[#This Row],[Font Family Default]],""))</f>
        <v/>
      </c>
      <c r="G77" s="54"/>
      <c r="H77" s="39"/>
      <c r="I77" s="39" t="str">
        <f>IF(Table_Styles[[#This Row],[Font Size]]&lt;&gt;"",Table_Styles[[#This Row],[Font Size]],IF(Table_Styles[[#This Row],[Font Size Default]]&lt;&gt;"",Table_Styles[[#This Row],[Font Size Default]],""))</f>
        <v/>
      </c>
      <c r="J77" s="54"/>
      <c r="K77" s="39"/>
      <c r="L77" s="39" t="str">
        <f>IF(Table_Styles[[#This Row],[Font Weight]]&lt;&gt;"",Table_Styles[[#This Row],[Font Weight]],IF(Table_Styles[[#This Row],[Font Weight Default]]&lt;&gt;"",Table_Styles[[#This Row],[Font Weight Default]],""))</f>
        <v/>
      </c>
      <c r="M77" s="54"/>
      <c r="N77" s="39"/>
      <c r="O77" s="39" t="str">
        <f>IF(Table_Styles[[#This Row],[Colour]]&lt;&gt;"",Table_Styles[[#This Row],[Colour]],IF(Table_Styles[[#This Row],[Colour Default]]&lt;&gt;"",Table_Styles[[#This Row],[Colour Default]],""))</f>
        <v/>
      </c>
      <c r="P77" s="54"/>
      <c r="Q77" s="39"/>
      <c r="R77" s="39" t="str">
        <f>IF(Table_Styles[[#This Row],[Background]]&lt;&gt;"",Table_Styles[[#This Row],[Background]],IF(Table_Styles[[#This Row],[Background Default]]&lt;&gt;"",Table_Styles[[#This Row],[Background Default]],""))</f>
        <v/>
      </c>
      <c r="S77" s="54"/>
      <c r="T77" s="39"/>
      <c r="U77" s="39" t="str">
        <f>IF(Table_Styles[[#This Row],[Border]]&lt;&gt;"",Table_Styles[[#This Row],[Border]],IF(Table_Styles[[#This Row],[Border Default]]&lt;&gt;"",Table_Styles[[#This Row],[Border Default]],""))</f>
        <v/>
      </c>
      <c r="V77" s="39"/>
      <c r="W77" s="39"/>
      <c r="X77" s="39" t="str">
        <f>IF(Table_Styles[[#This Row],[Border Radius]]&lt;&gt;"",Table_Styles[[#This Row],[Border Radius]],IF(Table_Styles[[#This Row],[Border Radius Default]]&lt;&gt;"",Table_Styles[[#This Row],[Border Radius Default]],""))</f>
        <v/>
      </c>
      <c r="Y77" s="54"/>
      <c r="Z77" s="39"/>
      <c r="AA77" s="39" t="str">
        <f>IF(Table_Styles[[#This Row],[MT]]&lt;&gt;"",Table_Styles[[#This Row],[MT]],IF(Table_Styles[[#This Row],[MT Default]]&lt;&gt;"",Table_Styles[[#This Row],[MT Default]],""))</f>
        <v/>
      </c>
      <c r="AB77" s="54"/>
      <c r="AC77" s="39"/>
      <c r="AD77" s="39" t="str">
        <f>IF(Table_Styles[[#This Row],[MR]]&lt;&gt;"",Table_Styles[[#This Row],[MR]],IF(Table_Styles[[#This Row],[MR Default]]&lt;&gt;"",Table_Styles[[#This Row],[MR Default]],""))</f>
        <v/>
      </c>
      <c r="AE77" s="54"/>
      <c r="AF77" s="39"/>
      <c r="AG77" s="39" t="str">
        <f>IF(Table_Styles[[#This Row],[MB]]&lt;&gt;"",Table_Styles[[#This Row],[MB]],IF(Table_Styles[[#This Row],[MB Default]]&lt;&gt;"",Table_Styles[[#This Row],[MB Default]],""))</f>
        <v/>
      </c>
      <c r="AH77" s="54"/>
      <c r="AI77" s="39"/>
      <c r="AJ77" s="39" t="str">
        <f>IF(Table_Styles[[#This Row],[ML]]&lt;&gt;"",Table_Styles[[#This Row],[ML]],IF(Table_Styles[[#This Row],[ML Default]]&lt;&gt;"",Table_Styles[[#This Row],[ML Default]],""))</f>
        <v/>
      </c>
      <c r="AK77" s="54"/>
      <c r="AL77" s="39"/>
      <c r="AM77" s="39" t="str">
        <f>IF(Table_Styles[[#This Row],[PT]]&lt;&gt;"",Table_Styles[[#This Row],[PT]],IF(Table_Styles[[#This Row],[PT Default]]&lt;&gt;"",Table_Styles[[#This Row],[PT Default]],""))</f>
        <v/>
      </c>
      <c r="AN77" s="54"/>
      <c r="AO77" s="39"/>
      <c r="AP77" s="39" t="str">
        <f>IF(Table_Styles[[#This Row],[PR]]&lt;&gt;"",Table_Styles[[#This Row],[PR]],IF(Table_Styles[[#This Row],[PR Default]]&lt;&gt;"",Table_Styles[[#This Row],[PR Default]],""))</f>
        <v/>
      </c>
      <c r="AQ77" s="54"/>
      <c r="AR77" s="39"/>
      <c r="AS77" s="39" t="str">
        <f>IF(Table_Styles[[#This Row],[PB]]&lt;&gt;"",Table_Styles[[#This Row],[PB]],IF(Table_Styles[[#This Row],[PB Default]]&lt;&gt;"",Table_Styles[[#This Row],[PB Default]],""))</f>
        <v/>
      </c>
      <c r="AT77" s="54"/>
      <c r="AU77" s="39"/>
      <c r="AV77" s="39" t="str">
        <f>IF(Table_Styles[[#This Row],[PL]]&lt;&gt;"",Table_Styles[[#This Row],[PL]],IF(Table_Styles[[#This Row],[PL Default]]&lt;&gt;"",Table_Styles[[#This Row],[PL Default]],""))</f>
        <v/>
      </c>
      <c r="AW77" s="54"/>
      <c r="AX77" s="39"/>
      <c r="AY77" s="39" t="str">
        <f>IF(Table_Styles[[#This Row],[BT]]&lt;&gt;"",Table_Styles[[#This Row],[BT]],IF(Table_Styles[[#This Row],[BT Default]]&lt;&gt;"",Table_Styles[[#This Row],[BT Default]],""))</f>
        <v/>
      </c>
      <c r="AZ77" s="54"/>
      <c r="BA77" s="39"/>
      <c r="BB77" s="39" t="str">
        <f>IF(Table_Styles[[#This Row],[BR]]&lt;&gt;"",Table_Styles[[#This Row],[BR]],IF(Table_Styles[[#This Row],[BR Default]]&lt;&gt;"",Table_Styles[[#This Row],[BR Default]],""))</f>
        <v/>
      </c>
      <c r="BC77" s="54"/>
      <c r="BD77" s="39"/>
      <c r="BE77" s="39" t="str">
        <f>IF(Table_Styles[[#This Row],[BB]]&lt;&gt;"",Table_Styles[[#This Row],[BB]],IF(Table_Styles[[#This Row],[BB Default]]&lt;&gt;"",Table_Styles[[#This Row],[BB Default]],""))</f>
        <v/>
      </c>
      <c r="BF77" s="54"/>
      <c r="BG77" s="39"/>
      <c r="BH77" s="39" t="str">
        <f>IF(Table_Styles[[#This Row],[BL]]&lt;&gt;"",Table_Styles[[#This Row],[BL]],IF(Table_Styles[[#This Row],[BL Default]]&lt;&gt;"",Table_Styles[[#This Row],[BL Default]],""))</f>
        <v/>
      </c>
      <c r="BI77" s="39"/>
      <c r="BJ77" s="39"/>
      <c r="BK77" s="39" t="str">
        <f>IF(Table_Styles[[#This Row],[Width]]&lt;&gt;"",Table_Styles[[#This Row],[Width]],IF(Table_Styles[[#This Row],[Width Default]]&lt;&gt;"",Table_Styles[[#This Row],[Width Default]],""))</f>
        <v/>
      </c>
      <c r="BL77" s="39"/>
      <c r="BM77" s="39"/>
      <c r="BN77" s="39" t="str">
        <f>IF(Table_Styles[[#This Row],[Height]]&lt;&gt;"",Table_Styles[[#This Row],[Height]],IF(Table_Styles[[#This Row],[Height Default]]&lt;&gt;"",Table_Styles[[#This Row],[Height Default]],""))</f>
        <v/>
      </c>
      <c r="BO77" s="39"/>
      <c r="BP77" s="39"/>
      <c r="BQ77" s="39" t="str">
        <f>IF(Table_Styles[[#This Row],[Top]]&lt;&gt;"",Table_Styles[[#This Row],[Top]],IF(Table_Styles[[#This Row],[Top Default]]&lt;&gt;"",Table_Styles[[#This Row],[Top Default]],""))</f>
        <v/>
      </c>
      <c r="BR77" s="39"/>
      <c r="BS77" s="39"/>
      <c r="BT77" s="39" t="str">
        <f>IF(Table_Styles[[#This Row],[Right]]&lt;&gt;"",Table_Styles[[#This Row],[Right]],IF(Table_Styles[[#This Row],[Right Default]]&lt;&gt;"",Table_Styles[[#This Row],[Right Default]],""))</f>
        <v/>
      </c>
      <c r="BU77" s="39"/>
      <c r="BV77" s="39"/>
      <c r="BW77" s="39" t="str">
        <f>IF(Table_Styles[[#This Row],[Bottom]]&lt;&gt;"",Table_Styles[[#This Row],[Bottom]],IF(Table_Styles[[#This Row],[Bottom Default]]&lt;&gt;"",Table_Styles[[#This Row],[Bottom Default]],""))</f>
        <v/>
      </c>
      <c r="BX77" s="39"/>
      <c r="BY77" s="39"/>
      <c r="BZ77" s="39" t="str">
        <f>IF(Table_Styles[[#This Row],[Left]]&lt;&gt;"",Table_Styles[[#This Row],[Left]],IF(Table_Styles[[#This Row],[Left Default]]&lt;&gt;"",Table_Styles[[#This Row],[Left Default]],""))</f>
        <v/>
      </c>
      <c r="CA77" s="54"/>
      <c r="CB77" s="17" t="str">
        <f>IF(AND(Table_Styles[[#This Row],[Selector]]&lt;&gt;"",Table_Styles[[#This Row],[Font Family Used]]&lt;&gt;"",Table_Styles[[#This Row],[Font Weight Used]]&lt;&gt;""),Table_Styles[[#This Row],[Font Family Used]]&amp;" "&amp;Table_Styles[[#This Row],[Font Weight Used]],"")</f>
        <v/>
      </c>
      <c r="CC77" s="17" t="str">
        <f ca="1">IF(AND(Table_Styles[[#This Row],[Selector]],COUNTIF(OFFSET(CC:CC,0,0,ROW()-1,1),"="&amp;Table_Styles[[#This Row],[Font]])=0),Table_Styles[[#This Row],[Font]],"")</f>
        <v/>
      </c>
      <c r="CD77" s="17" t="str">
        <f ca="1">IF(Table_Styles[[#This Row],[Unique Font]]&lt;&gt;"",
"{""fontFamily"":"""&amp;Table_Styles[[#This Row],[Font Family Used]]&amp;""",""fontWeight"":"&amp;Table_Styles[[#This Row],[Font Weight Used]]&amp;"}","")</f>
        <v/>
      </c>
      <c r="CE7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17" t="str">
        <f>IF(AND(Table_Styles[[#This Row],[Selector]]&lt;&gt;"", Table_Styles[[#This Row],[Config Properties]]&lt;&gt;""),
Table_Styles[[#This Row],[Selector]]&amp;" { "&amp;Table_Styles[[#This Row],[Config Properties]]&amp;" }","")</f>
        <v/>
      </c>
      <c r="CG77" s="17" t="str">
        <f xml:space="preserve">
SUBSTITUTE(SUBSTITUTE(SUBSTITUTE(SUBSTITUTE(SUBSTITUTE(SUBSTITUTE(SUBSTITUTE(SUBSTITUTE(Table_Styles[[#This Row],[Config]],
" {","{"),
"{ ","{"),
" }","}"),
"} ","}"),
" ,",","),
", ",","),
" :",":"),
": ",":")</f>
        <v/>
      </c>
    </row>
    <row r="78" spans="2:85" ht="21" customHeight="1">
      <c r="B78" s="17" t="s">
        <v>720</v>
      </c>
      <c r="C78" s="83" t="s">
        <v>752</v>
      </c>
      <c r="D78" s="49"/>
      <c r="E78" s="34"/>
      <c r="F78" s="15" t="str">
        <f>IF(Table_Styles[[#This Row],[Font Family]]&lt;&gt;"",Table_Styles[[#This Row],[Font Family]],IF(Table_Styles[[#This Row],[Font Family Default]]&lt;&gt;"",Table_Styles[[#This Row],[Font Family Default]],""))</f>
        <v/>
      </c>
      <c r="G78" s="49"/>
      <c r="H78" s="36"/>
      <c r="I78" s="15" t="str">
        <f>IF(Table_Styles[[#This Row],[Font Size]]&lt;&gt;"",Table_Styles[[#This Row],[Font Size]],IF(Table_Styles[[#This Row],[Font Size Default]]&lt;&gt;"",Table_Styles[[#This Row],[Font Size Default]],""))</f>
        <v/>
      </c>
      <c r="J78" s="49"/>
      <c r="K78" s="34"/>
      <c r="L78" s="15" t="str">
        <f>IF(Table_Styles[[#This Row],[Font Weight]]&lt;&gt;"",Table_Styles[[#This Row],[Font Weight]],IF(Table_Styles[[#This Row],[Font Weight Default]]&lt;&gt;"",Table_Styles[[#This Row],[Font Weight Default]],""))</f>
        <v/>
      </c>
      <c r="M78" s="49"/>
      <c r="N78" s="86"/>
      <c r="O78" s="15" t="str">
        <f>IF(Table_Styles[[#This Row],[Colour]]&lt;&gt;"",Table_Styles[[#This Row],[Colour]],IF(Table_Styles[[#This Row],[Colour Default]]&lt;&gt;"",Table_Styles[[#This Row],[Colour Default]],""))</f>
        <v/>
      </c>
      <c r="P78" s="49"/>
      <c r="Q78" s="86"/>
      <c r="R78" s="15" t="str">
        <f>IF(Table_Styles[[#This Row],[Background]]&lt;&gt;"",Table_Styles[[#This Row],[Background]],IF(Table_Styles[[#This Row],[Background Default]]&lt;&gt;"",Table_Styles[[#This Row],[Background Default]],""))</f>
        <v/>
      </c>
      <c r="S78" s="49"/>
      <c r="T78" s="34"/>
      <c r="U78" s="15" t="str">
        <f>IF(Table_Styles[[#This Row],[Border]]&lt;&gt;"",Table_Styles[[#This Row],[Border]],IF(Table_Styles[[#This Row],[Border Default]]&lt;&gt;"",Table_Styles[[#This Row],[Border Default]],""))</f>
        <v/>
      </c>
      <c r="V78" s="34"/>
      <c r="W78" s="36"/>
      <c r="X78" s="15" t="str">
        <f>IF(Table_Styles[[#This Row],[Border Radius]]&lt;&gt;"",Table_Styles[[#This Row],[Border Radius]],IF(Table_Styles[[#This Row],[Border Radius Default]]&lt;&gt;"",Table_Styles[[#This Row],[Border Radius Default]],""))</f>
        <v/>
      </c>
      <c r="Y78" s="49"/>
      <c r="Z78" s="86"/>
      <c r="AA78" s="15" t="str">
        <f>IF(Table_Styles[[#This Row],[MT]]&lt;&gt;"",Table_Styles[[#This Row],[MT]],IF(Table_Styles[[#This Row],[MT Default]]&lt;&gt;"",Table_Styles[[#This Row],[MT Default]],""))</f>
        <v/>
      </c>
      <c r="AB78" s="49"/>
      <c r="AC78" s="34"/>
      <c r="AD78" s="15" t="str">
        <f>IF(Table_Styles[[#This Row],[MR]]&lt;&gt;"",Table_Styles[[#This Row],[MR]],IF(Table_Styles[[#This Row],[MR Default]]&lt;&gt;"",Table_Styles[[#This Row],[MR Default]],""))</f>
        <v/>
      </c>
      <c r="AE78" s="49"/>
      <c r="AF78" s="34"/>
      <c r="AG78" s="15" t="str">
        <f>IF(Table_Styles[[#This Row],[MB]]&lt;&gt;"",Table_Styles[[#This Row],[MB]],IF(Table_Styles[[#This Row],[MB Default]]&lt;&gt;"",Table_Styles[[#This Row],[MB Default]],""))</f>
        <v/>
      </c>
      <c r="AH78" s="49"/>
      <c r="AI78" s="36"/>
      <c r="AJ78" s="15" t="str">
        <f>IF(Table_Styles[[#This Row],[ML]]&lt;&gt;"",Table_Styles[[#This Row],[ML]],IF(Table_Styles[[#This Row],[ML Default]]&lt;&gt;"",Table_Styles[[#This Row],[ML Default]],""))</f>
        <v/>
      </c>
      <c r="AK78" s="49"/>
      <c r="AL78" s="34"/>
      <c r="AM78" s="15" t="str">
        <f>IF(Table_Styles[[#This Row],[PT]]&lt;&gt;"",Table_Styles[[#This Row],[PT]],IF(Table_Styles[[#This Row],[PT Default]]&lt;&gt;"",Table_Styles[[#This Row],[PT Default]],""))</f>
        <v/>
      </c>
      <c r="AN78" s="49"/>
      <c r="AO78" s="34"/>
      <c r="AP78" s="15" t="str">
        <f>IF(Table_Styles[[#This Row],[PR]]&lt;&gt;"",Table_Styles[[#This Row],[PR]],IF(Table_Styles[[#This Row],[PR Default]]&lt;&gt;"",Table_Styles[[#This Row],[PR Default]],""))</f>
        <v/>
      </c>
      <c r="AQ78" s="49"/>
      <c r="AR78" s="34"/>
      <c r="AS78" s="15" t="str">
        <f>IF(Table_Styles[[#This Row],[PB]]&lt;&gt;"",Table_Styles[[#This Row],[PB]],IF(Table_Styles[[#This Row],[PB Default]]&lt;&gt;"",Table_Styles[[#This Row],[PB Default]],""))</f>
        <v/>
      </c>
      <c r="AT78" s="49"/>
      <c r="AU78" s="34"/>
      <c r="AV78" s="15" t="str">
        <f>IF(Table_Styles[[#This Row],[PL]]&lt;&gt;"",Table_Styles[[#This Row],[PL]],IF(Table_Styles[[#This Row],[PL Default]]&lt;&gt;"",Table_Styles[[#This Row],[PL Default]],""))</f>
        <v/>
      </c>
      <c r="AW78" s="49"/>
      <c r="AX78" s="34"/>
      <c r="AY78" s="15" t="str">
        <f>IF(Table_Styles[[#This Row],[BT]]&lt;&gt;"",Table_Styles[[#This Row],[BT]],IF(Table_Styles[[#This Row],[BT Default]]&lt;&gt;"",Table_Styles[[#This Row],[BT Default]],""))</f>
        <v/>
      </c>
      <c r="AZ78" s="49"/>
      <c r="BA78" s="34"/>
      <c r="BB78" s="15" t="str">
        <f>IF(Table_Styles[[#This Row],[BR]]&lt;&gt;"",Table_Styles[[#This Row],[BR]],IF(Table_Styles[[#This Row],[BR Default]]&lt;&gt;"",Table_Styles[[#This Row],[BR Default]],""))</f>
        <v/>
      </c>
      <c r="BC78" s="49"/>
      <c r="BD78" s="34"/>
      <c r="BE78" s="15" t="str">
        <f>IF(Table_Styles[[#This Row],[BB]]&lt;&gt;"",Table_Styles[[#This Row],[BB]],IF(Table_Styles[[#This Row],[BB Default]]&lt;&gt;"",Table_Styles[[#This Row],[BB Default]],""))</f>
        <v/>
      </c>
      <c r="BF78" s="49"/>
      <c r="BG78" s="34"/>
      <c r="BH78" s="15" t="str">
        <f>IF(Table_Styles[[#This Row],[BL]]&lt;&gt;"",Table_Styles[[#This Row],[BL]],IF(Table_Styles[[#This Row],[BL Default]]&lt;&gt;"",Table_Styles[[#This Row],[BL Default]],""))</f>
        <v/>
      </c>
      <c r="BI78" s="34"/>
      <c r="BJ78" s="36"/>
      <c r="BK78" s="15" t="str">
        <f>IF(Table_Styles[[#This Row],[Width]]&lt;&gt;"",Table_Styles[[#This Row],[Width]],IF(Table_Styles[[#This Row],[Width Default]]&lt;&gt;"",Table_Styles[[#This Row],[Width Default]],""))</f>
        <v/>
      </c>
      <c r="BL78" s="34"/>
      <c r="BM78" s="36"/>
      <c r="BN78" s="15" t="str">
        <f>IF(Table_Styles[[#This Row],[Height]]&lt;&gt;"",Table_Styles[[#This Row],[Height]],IF(Table_Styles[[#This Row],[Height Default]]&lt;&gt;"",Table_Styles[[#This Row],[Height Default]],""))</f>
        <v/>
      </c>
      <c r="BO78" s="15"/>
      <c r="BP78" s="15"/>
      <c r="BQ78" s="15" t="str">
        <f>IF(Table_Styles[[#This Row],[Top]]&lt;&gt;"",Table_Styles[[#This Row],[Top]],IF(Table_Styles[[#This Row],[Top Default]]&lt;&gt;"",Table_Styles[[#This Row],[Top Default]],""))</f>
        <v/>
      </c>
      <c r="BR78" s="15"/>
      <c r="BS78" s="15"/>
      <c r="BT78" s="15" t="str">
        <f>IF(Table_Styles[[#This Row],[Right]]&lt;&gt;"",Table_Styles[[#This Row],[Right]],IF(Table_Styles[[#This Row],[Right Default]]&lt;&gt;"",Table_Styles[[#This Row],[Right Default]],""))</f>
        <v/>
      </c>
      <c r="BU78" s="15"/>
      <c r="BV78" s="15"/>
      <c r="BW78" s="15" t="str">
        <f>IF(Table_Styles[[#This Row],[Bottom]]&lt;&gt;"",Table_Styles[[#This Row],[Bottom]],IF(Table_Styles[[#This Row],[Bottom Default]]&lt;&gt;"",Table_Styles[[#This Row],[Bottom Default]],""))</f>
        <v/>
      </c>
      <c r="BX78" s="15"/>
      <c r="BY78" s="15"/>
      <c r="BZ78" s="15" t="str">
        <f>IF(Table_Styles[[#This Row],[Left]]&lt;&gt;"",Table_Styles[[#This Row],[Left]],IF(Table_Styles[[#This Row],[Left Default]]&lt;&gt;"",Table_Styles[[#This Row],[Left Default]],""))</f>
        <v/>
      </c>
      <c r="CA78" s="49"/>
      <c r="CB78" s="17" t="str">
        <f>IF(AND(Table_Styles[[#This Row],[Selector]]&lt;&gt;"",Table_Styles[[#This Row],[Font Family Used]]&lt;&gt;"",Table_Styles[[#This Row],[Font Weight Used]]&lt;&gt;""),Table_Styles[[#This Row],[Font Family Used]]&amp;" "&amp;Table_Styles[[#This Row],[Font Weight Used]],"")</f>
        <v/>
      </c>
      <c r="CC78" s="17" t="str">
        <f ca="1">IF(AND(Table_Styles[[#This Row],[Selector]],COUNTIF(OFFSET(CC:CC,0,0,ROW()-1,1),"="&amp;Table_Styles[[#This Row],[Font]])=0),Table_Styles[[#This Row],[Font]],"")</f>
        <v/>
      </c>
      <c r="CD78" s="17" t="str">
        <f ca="1">IF(Table_Styles[[#This Row],[Unique Font]]&lt;&gt;"",
"{""fontFamily"":"""&amp;Table_Styles[[#This Row],[Font Family Used]]&amp;""",""fontWeight"":"&amp;Table_Styles[[#This Row],[Font Weight Used]]&amp;"}","")</f>
        <v/>
      </c>
      <c r="CE7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8" s="17" t="str">
        <f>IF(AND(Table_Styles[[#This Row],[Selector]]&lt;&gt;"", Table_Styles[[#This Row],[Config Properties]]&lt;&gt;""),
Table_Styles[[#This Row],[Selector]]&amp;" { "&amp;Table_Styles[[#This Row],[Config Properties]]&amp;" }","")</f>
        <v/>
      </c>
      <c r="CG78" s="17" t="str">
        <f xml:space="preserve">
SUBSTITUTE(SUBSTITUTE(SUBSTITUTE(SUBSTITUTE(SUBSTITUTE(SUBSTITUTE(SUBSTITUTE(SUBSTITUTE(Table_Styles[[#This Row],[Config]],
" {","{"),
"{ ","{"),
" }","}"),
"} ","}"),
" ,",","),
", ",","),
" :",":"),
": ",":")</f>
        <v/>
      </c>
    </row>
    <row r="79" spans="2:85" ht="21" customHeight="1">
      <c r="B79" s="17" t="s">
        <v>679</v>
      </c>
      <c r="C79" s="83" t="s">
        <v>753</v>
      </c>
      <c r="D79" s="49"/>
      <c r="E79" s="34"/>
      <c r="F79" s="15" t="str">
        <f>IF(Table_Styles[[#This Row],[Font Family]]&lt;&gt;"",Table_Styles[[#This Row],[Font Family]],IF(Table_Styles[[#This Row],[Font Family Default]]&lt;&gt;"",Table_Styles[[#This Row],[Font Family Default]],""))</f>
        <v/>
      </c>
      <c r="G79" s="49"/>
      <c r="H79" s="36" t="s">
        <v>635</v>
      </c>
      <c r="I79" s="15" t="str">
        <f>IF(Table_Styles[[#This Row],[Font Size]]&lt;&gt;"",Table_Styles[[#This Row],[Font Size]],IF(Table_Styles[[#This Row],[Font Size Default]]&lt;&gt;"",Table_Styles[[#This Row],[Font Size Default]],""))</f>
        <v>14px</v>
      </c>
      <c r="J79" s="49"/>
      <c r="K79" s="34">
        <f>Settings_Styling_Font_Weight_Body_Text</f>
        <v>300</v>
      </c>
      <c r="L79" s="15">
        <f>IF(Table_Styles[[#This Row],[Font Weight]]&lt;&gt;"",Table_Styles[[#This Row],[Font Weight]],IF(Table_Styles[[#This Row],[Font Weight Default]]&lt;&gt;"",Table_Styles[[#This Row],[Font Weight Default]],""))</f>
        <v>300</v>
      </c>
      <c r="M79" s="49"/>
      <c r="N79" s="81" t="str">
        <f>Colour_Background_1</f>
        <v>#FFFFFF</v>
      </c>
      <c r="O79" s="15" t="str">
        <f>IF(Table_Styles[[#This Row],[Colour]]&lt;&gt;"",Table_Styles[[#This Row],[Colour]],IF(Table_Styles[[#This Row],[Colour Default]]&lt;&gt;"",Table_Styles[[#This Row],[Colour Default]],""))</f>
        <v>#FFFFFF</v>
      </c>
      <c r="P79" s="49"/>
      <c r="Q79" s="81" t="str">
        <f>Colour_Accent_1</f>
        <v>#777777</v>
      </c>
      <c r="R79" s="15" t="str">
        <f>IF(Table_Styles[[#This Row],[Background]]&lt;&gt;"",Table_Styles[[#This Row],[Background]],IF(Table_Styles[[#This Row],[Background Default]]&lt;&gt;"",Table_Styles[[#This Row],[Background Default]],""))</f>
        <v>#777777</v>
      </c>
      <c r="S79" s="49"/>
      <c r="T79" s="36" t="s">
        <v>643</v>
      </c>
      <c r="U79" s="15" t="str">
        <f>IF(Table_Styles[[#This Row],[Border]]&lt;&gt;"",Table_Styles[[#This Row],[Border]],IF(Table_Styles[[#This Row],[Border Default]]&lt;&gt;"",Table_Styles[[#This Row],[Border Default]],""))</f>
        <v>none</v>
      </c>
      <c r="V79" s="34"/>
      <c r="W79" s="34" t="str">
        <f>Settings_Styling_Other_Default_Border_Radius</f>
        <v>3px</v>
      </c>
      <c r="X79" s="15" t="str">
        <f>IF(Table_Styles[[#This Row],[Border Radius]]&lt;&gt;"",Table_Styles[[#This Row],[Border Radius]],IF(Table_Styles[[#This Row],[Border Radius Default]]&lt;&gt;"",Table_Styles[[#This Row],[Border Radius Default]],""))</f>
        <v>3px</v>
      </c>
      <c r="Y79" s="49"/>
      <c r="Z79" s="86" t="s">
        <v>754</v>
      </c>
      <c r="AA79" s="15" t="str">
        <f>IF(Table_Styles[[#This Row],[MT]]&lt;&gt;"",Table_Styles[[#This Row],[MT]],IF(Table_Styles[[#This Row],[MT Default]]&lt;&gt;"",Table_Styles[[#This Row],[MT Default]],""))</f>
        <v>-5px</v>
      </c>
      <c r="AB79" s="49"/>
      <c r="AC79" s="34" t="s">
        <v>644</v>
      </c>
      <c r="AD79" s="15" t="str">
        <f>IF(Table_Styles[[#This Row],[MR]]&lt;&gt;"",Table_Styles[[#This Row],[MR]],IF(Table_Styles[[#This Row],[MR Default]]&lt;&gt;"",Table_Styles[[#This Row],[MR Default]],""))</f>
        <v>12px</v>
      </c>
      <c r="AE79" s="49"/>
      <c r="AF79" s="36" t="s">
        <v>601</v>
      </c>
      <c r="AG79" s="15" t="str">
        <f>IF(Table_Styles[[#This Row],[MB]]&lt;&gt;"",Table_Styles[[#This Row],[MB]],IF(Table_Styles[[#This Row],[MB Default]]&lt;&gt;"",Table_Styles[[#This Row],[MB Default]],""))</f>
        <v>5px</v>
      </c>
      <c r="AH79" s="49"/>
      <c r="AI79" s="36" t="s">
        <v>689</v>
      </c>
      <c r="AJ79" s="15" t="str">
        <f>IF(Table_Styles[[#This Row],[ML]]&lt;&gt;"",Table_Styles[[#This Row],[ML]],IF(Table_Styles[[#This Row],[ML Default]]&lt;&gt;"",Table_Styles[[#This Row],[ML Default]],""))</f>
        <v>-4px</v>
      </c>
      <c r="AK79" s="49"/>
      <c r="AL79" s="34" t="s">
        <v>755</v>
      </c>
      <c r="AM79" s="15" t="str">
        <f>IF(Table_Styles[[#This Row],[PT]]&lt;&gt;"",Table_Styles[[#This Row],[PT]],IF(Table_Styles[[#This Row],[PT Default]]&lt;&gt;"",Table_Styles[[#This Row],[PT Default]],""))</f>
        <v>6px</v>
      </c>
      <c r="AN79" s="49"/>
      <c r="AO79" s="34" t="s">
        <v>644</v>
      </c>
      <c r="AP79" s="15" t="str">
        <f>IF(Table_Styles[[#This Row],[PR]]&lt;&gt;"",Table_Styles[[#This Row],[PR]],IF(Table_Styles[[#This Row],[PR Default]]&lt;&gt;"",Table_Styles[[#This Row],[PR Default]],""))</f>
        <v>12px</v>
      </c>
      <c r="AQ79" s="49"/>
      <c r="AR79" s="34" t="s">
        <v>601</v>
      </c>
      <c r="AS79" s="15" t="str">
        <f>IF(Table_Styles[[#This Row],[PB]]&lt;&gt;"",Table_Styles[[#This Row],[PB]],IF(Table_Styles[[#This Row],[PB Default]]&lt;&gt;"",Table_Styles[[#This Row],[PB Default]],""))</f>
        <v>5px</v>
      </c>
      <c r="AT79" s="49"/>
      <c r="AU79" s="34" t="s">
        <v>644</v>
      </c>
      <c r="AV79" s="15" t="str">
        <f>IF(Table_Styles[[#This Row],[PL]]&lt;&gt;"",Table_Styles[[#This Row],[PL]],IF(Table_Styles[[#This Row],[PL Default]]&lt;&gt;"",Table_Styles[[#This Row],[PL Default]],""))</f>
        <v>12px</v>
      </c>
      <c r="AW79" s="49"/>
      <c r="AX79" s="34"/>
      <c r="AY79" s="15" t="str">
        <f>IF(Table_Styles[[#This Row],[BT]]&lt;&gt;"",Table_Styles[[#This Row],[BT]],IF(Table_Styles[[#This Row],[BT Default]]&lt;&gt;"",Table_Styles[[#This Row],[BT Default]],""))</f>
        <v/>
      </c>
      <c r="AZ79" s="49"/>
      <c r="BA79" s="34"/>
      <c r="BB79" s="15" t="str">
        <f>IF(Table_Styles[[#This Row],[BR]]&lt;&gt;"",Table_Styles[[#This Row],[BR]],IF(Table_Styles[[#This Row],[BR Default]]&lt;&gt;"",Table_Styles[[#This Row],[BR Default]],""))</f>
        <v/>
      </c>
      <c r="BC79" s="49"/>
      <c r="BD79" s="34"/>
      <c r="BE79" s="15" t="str">
        <f>IF(Table_Styles[[#This Row],[BB]]&lt;&gt;"",Table_Styles[[#This Row],[BB]],IF(Table_Styles[[#This Row],[BB Default]]&lt;&gt;"",Table_Styles[[#This Row],[BB Default]],""))</f>
        <v/>
      </c>
      <c r="BF79" s="49"/>
      <c r="BG79" s="34"/>
      <c r="BH79" s="15" t="str">
        <f>IF(Table_Styles[[#This Row],[BL]]&lt;&gt;"",Table_Styles[[#This Row],[BL]],IF(Table_Styles[[#This Row],[BL Default]]&lt;&gt;"",Table_Styles[[#This Row],[BL Default]],""))</f>
        <v/>
      </c>
      <c r="BI79" s="34"/>
      <c r="BJ79" s="36"/>
      <c r="BK79" s="15" t="str">
        <f>IF(Table_Styles[[#This Row],[Width]]&lt;&gt;"",Table_Styles[[#This Row],[Width]],IF(Table_Styles[[#This Row],[Width Default]]&lt;&gt;"",Table_Styles[[#This Row],[Width Default]],""))</f>
        <v/>
      </c>
      <c r="BL79" s="34"/>
      <c r="BM79" s="36"/>
      <c r="BN79" s="15" t="str">
        <f>IF(Table_Styles[[#This Row],[Height]]&lt;&gt;"",Table_Styles[[#This Row],[Height]],IF(Table_Styles[[#This Row],[Height Default]]&lt;&gt;"",Table_Styles[[#This Row],[Height Default]],""))</f>
        <v/>
      </c>
      <c r="BO79" s="15"/>
      <c r="BP79" s="15"/>
      <c r="BQ79" s="15" t="str">
        <f>IF(Table_Styles[[#This Row],[Top]]&lt;&gt;"",Table_Styles[[#This Row],[Top]],IF(Table_Styles[[#This Row],[Top Default]]&lt;&gt;"",Table_Styles[[#This Row],[Top Default]],""))</f>
        <v/>
      </c>
      <c r="BR79" s="15"/>
      <c r="BS79" s="15"/>
      <c r="BT79" s="15" t="str">
        <f>IF(Table_Styles[[#This Row],[Right]]&lt;&gt;"",Table_Styles[[#This Row],[Right]],IF(Table_Styles[[#This Row],[Right Default]]&lt;&gt;"",Table_Styles[[#This Row],[Right Default]],""))</f>
        <v/>
      </c>
      <c r="BU79" s="15"/>
      <c r="BV79" s="15"/>
      <c r="BW79" s="15" t="str">
        <f>IF(Table_Styles[[#This Row],[Bottom]]&lt;&gt;"",Table_Styles[[#This Row],[Bottom]],IF(Table_Styles[[#This Row],[Bottom Default]]&lt;&gt;"",Table_Styles[[#This Row],[Bottom Default]],""))</f>
        <v/>
      </c>
      <c r="BX79" s="15"/>
      <c r="BY79" s="15"/>
      <c r="BZ79" s="15" t="str">
        <f>IF(Table_Styles[[#This Row],[Left]]&lt;&gt;"",Table_Styles[[#This Row],[Left]],IF(Table_Styles[[#This Row],[Left Default]]&lt;&gt;"",Table_Styles[[#This Row],[Left Default]],""))</f>
        <v/>
      </c>
      <c r="CA79" s="49"/>
      <c r="CB79" s="17" t="str">
        <f>IF(AND(Table_Styles[[#This Row],[Selector]]&lt;&gt;"",Table_Styles[[#This Row],[Font Family Used]]&lt;&gt;"",Table_Styles[[#This Row],[Font Weight Used]]&lt;&gt;""),Table_Styles[[#This Row],[Font Family Used]]&amp;" "&amp;Table_Styles[[#This Row],[Font Weight Used]],"")</f>
        <v/>
      </c>
      <c r="CC79" s="17" t="str">
        <f ca="1">IF(AND(Table_Styles[[#This Row],[Selector]],COUNTIF(OFFSET(CC:CC,0,0,ROW()-1,1),"="&amp;Table_Styles[[#This Row],[Font]])=0),Table_Styles[[#This Row],[Font]],"")</f>
        <v/>
      </c>
      <c r="CD79" s="17" t="str">
        <f ca="1">IF(Table_Styles[[#This Row],[Unique Font]]&lt;&gt;"",
"{""fontFamily"":"""&amp;Table_Styles[[#This Row],[Font Family Used]]&amp;""",""fontWeight"":"&amp;Table_Styles[[#This Row],[Font Weight Used]]&amp;"}","")</f>
        <v/>
      </c>
      <c r="CE7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14px;font-weight: 300;color: #FFFFFF;background: #777777;border: none;border-radius: 3px;margin-top: -5px;margin-right: 12px;margin-bottom: 5px;margin-left: -4px;padding-top: 6px;padding-right: 12px;padding-bottom: 5px;padding-left: 12px</v>
      </c>
      <c r="CF79" s="17" t="str">
        <f>IF(AND(Table_Styles[[#This Row],[Selector]]&lt;&gt;"", Table_Styles[[#This Row],[Config Properties]]&lt;&gt;""),
Table_Styles[[#This Row],[Selector]]&amp;" { "&amp;Table_Styles[[#This Row],[Config Properties]]&amp;" }","")</f>
        <v>formly-field .file-upload button { font-size: 14px;font-weight: 300;color: #FFFFFF;background: #777777;border: none;border-radius: 3px;margin-top: -5px;margin-right: 12px;margin-bottom: 5px;margin-left: -4px;padding-top: 6px;padding-right: 12px;padding-bottom: 5px;padding-left: 12px }</v>
      </c>
      <c r="CG79" s="17" t="str">
        <f xml:space="preserve">
SUBSTITUTE(SUBSTITUTE(SUBSTITUTE(SUBSTITUTE(SUBSTITUTE(SUBSTITUTE(SUBSTITUTE(SUBSTITUTE(Table_Styles[[#This Row],[Config]],
" {","{"),
"{ ","{"),
" }","}"),
"} ","}"),
" ,",","),
", ",","),
" :",":"),
": ",":")</f>
        <v>formly-field .file-upload button{font-size:14px;font-weight:300;color:#FFFFFF;background:#777777;border:none;border-radius:3px;margin-top:-5px;margin-right:12px;margin-bottom:5px;margin-left:-4px;padding-top:6px;padding-right:12px;padding-bottom:5px;padding-left:12px}</v>
      </c>
    </row>
    <row r="80" spans="2:85" ht="21" customHeight="1">
      <c r="B80" s="17" t="s">
        <v>756</v>
      </c>
      <c r="C80" s="83" t="s">
        <v>757</v>
      </c>
      <c r="D80" s="49"/>
      <c r="E80" s="34"/>
      <c r="F80" s="15" t="str">
        <f>IF(Table_Styles[[#This Row],[Font Family]]&lt;&gt;"",Table_Styles[[#This Row],[Font Family]],IF(Table_Styles[[#This Row],[Font Family Default]]&lt;&gt;"",Table_Styles[[#This Row],[Font Family Default]],""))</f>
        <v/>
      </c>
      <c r="G80" s="49"/>
      <c r="H80" s="36"/>
      <c r="I80" s="15" t="str">
        <f>IF(Table_Styles[[#This Row],[Font Size]]&lt;&gt;"",Table_Styles[[#This Row],[Font Size]],IF(Table_Styles[[#This Row],[Font Size Default]]&lt;&gt;"",Table_Styles[[#This Row],[Font Size Default]],""))</f>
        <v/>
      </c>
      <c r="J80" s="49"/>
      <c r="K80" s="34"/>
      <c r="L80" s="15" t="str">
        <f>IF(Table_Styles[[#This Row],[Font Weight]]&lt;&gt;"",Table_Styles[[#This Row],[Font Weight]],IF(Table_Styles[[#This Row],[Font Weight Default]]&lt;&gt;"",Table_Styles[[#This Row],[Font Weight Default]],""))</f>
        <v/>
      </c>
      <c r="M80" s="49"/>
      <c r="N80" s="86"/>
      <c r="O80" s="15" t="str">
        <f>IF(Table_Styles[[#This Row],[Colour]]&lt;&gt;"",Table_Styles[[#This Row],[Colour]],IF(Table_Styles[[#This Row],[Colour Default]]&lt;&gt;"",Table_Styles[[#This Row],[Colour Default]],""))</f>
        <v/>
      </c>
      <c r="P80" s="49"/>
      <c r="Q80" s="86"/>
      <c r="R80" s="15" t="str">
        <f>IF(Table_Styles[[#This Row],[Background]]&lt;&gt;"",Table_Styles[[#This Row],[Background]],IF(Table_Styles[[#This Row],[Background Default]]&lt;&gt;"",Table_Styles[[#This Row],[Background Default]],""))</f>
        <v/>
      </c>
      <c r="S80" s="49"/>
      <c r="T80" s="34"/>
      <c r="U80" s="15" t="str">
        <f>IF(Table_Styles[[#This Row],[Border]]&lt;&gt;"",Table_Styles[[#This Row],[Border]],IF(Table_Styles[[#This Row],[Border Default]]&lt;&gt;"",Table_Styles[[#This Row],[Border Default]],""))</f>
        <v/>
      </c>
      <c r="V80" s="34"/>
      <c r="W80" s="36"/>
      <c r="X80" s="15" t="str">
        <f>IF(Table_Styles[[#This Row],[Border Radius]]&lt;&gt;"",Table_Styles[[#This Row],[Border Radius]],IF(Table_Styles[[#This Row],[Border Radius Default]]&lt;&gt;"",Table_Styles[[#This Row],[Border Radius Default]],""))</f>
        <v/>
      </c>
      <c r="Y80" s="49"/>
      <c r="Z80" s="86"/>
      <c r="AA80" s="15" t="str">
        <f>IF(Table_Styles[[#This Row],[MT]]&lt;&gt;"",Table_Styles[[#This Row],[MT]],IF(Table_Styles[[#This Row],[MT Default]]&lt;&gt;"",Table_Styles[[#This Row],[MT Default]],""))</f>
        <v/>
      </c>
      <c r="AB80" s="49"/>
      <c r="AC80" s="34"/>
      <c r="AD80" s="15" t="str">
        <f>IF(Table_Styles[[#This Row],[MR]]&lt;&gt;"",Table_Styles[[#This Row],[MR]],IF(Table_Styles[[#This Row],[MR Default]]&lt;&gt;"",Table_Styles[[#This Row],[MR Default]],""))</f>
        <v/>
      </c>
      <c r="AE80" s="49"/>
      <c r="AF80" s="34"/>
      <c r="AG80" s="15" t="str">
        <f>IF(Table_Styles[[#This Row],[MB]]&lt;&gt;"",Table_Styles[[#This Row],[MB]],IF(Table_Styles[[#This Row],[MB Default]]&lt;&gt;"",Table_Styles[[#This Row],[MB Default]],""))</f>
        <v/>
      </c>
      <c r="AH80" s="49"/>
      <c r="AI80" s="36"/>
      <c r="AJ80" s="15" t="str">
        <f>IF(Table_Styles[[#This Row],[ML]]&lt;&gt;"",Table_Styles[[#This Row],[ML]],IF(Table_Styles[[#This Row],[ML Default]]&lt;&gt;"",Table_Styles[[#This Row],[ML Default]],""))</f>
        <v/>
      </c>
      <c r="AK80" s="49"/>
      <c r="AL80" s="34"/>
      <c r="AM80" s="15" t="str">
        <f>IF(Table_Styles[[#This Row],[PT]]&lt;&gt;"",Table_Styles[[#This Row],[PT]],IF(Table_Styles[[#This Row],[PT Default]]&lt;&gt;"",Table_Styles[[#This Row],[PT Default]],""))</f>
        <v/>
      </c>
      <c r="AN80" s="49"/>
      <c r="AO80" s="34"/>
      <c r="AP80" s="15" t="str">
        <f>IF(Table_Styles[[#This Row],[PR]]&lt;&gt;"",Table_Styles[[#This Row],[PR]],IF(Table_Styles[[#This Row],[PR Default]]&lt;&gt;"",Table_Styles[[#This Row],[PR Default]],""))</f>
        <v/>
      </c>
      <c r="AQ80" s="49"/>
      <c r="AR80" s="34"/>
      <c r="AS80" s="15" t="str">
        <f>IF(Table_Styles[[#This Row],[PB]]&lt;&gt;"",Table_Styles[[#This Row],[PB]],IF(Table_Styles[[#This Row],[PB Default]]&lt;&gt;"",Table_Styles[[#This Row],[PB Default]],""))</f>
        <v/>
      </c>
      <c r="AT80" s="49"/>
      <c r="AU80" s="34"/>
      <c r="AV80" s="15" t="str">
        <f>IF(Table_Styles[[#This Row],[PL]]&lt;&gt;"",Table_Styles[[#This Row],[PL]],IF(Table_Styles[[#This Row],[PL Default]]&lt;&gt;"",Table_Styles[[#This Row],[PL Default]],""))</f>
        <v/>
      </c>
      <c r="AW80" s="49"/>
      <c r="AX80" s="34"/>
      <c r="AY80" s="15" t="str">
        <f>IF(Table_Styles[[#This Row],[BT]]&lt;&gt;"",Table_Styles[[#This Row],[BT]],IF(Table_Styles[[#This Row],[BT Default]]&lt;&gt;"",Table_Styles[[#This Row],[BT Default]],""))</f>
        <v/>
      </c>
      <c r="AZ80" s="49"/>
      <c r="BA80" s="34"/>
      <c r="BB80" s="15" t="str">
        <f>IF(Table_Styles[[#This Row],[BR]]&lt;&gt;"",Table_Styles[[#This Row],[BR]],IF(Table_Styles[[#This Row],[BR Default]]&lt;&gt;"",Table_Styles[[#This Row],[BR Default]],""))</f>
        <v/>
      </c>
      <c r="BC80" s="49"/>
      <c r="BD80" s="34"/>
      <c r="BE80" s="15" t="str">
        <f>IF(Table_Styles[[#This Row],[BB]]&lt;&gt;"",Table_Styles[[#This Row],[BB]],IF(Table_Styles[[#This Row],[BB Default]]&lt;&gt;"",Table_Styles[[#This Row],[BB Default]],""))</f>
        <v/>
      </c>
      <c r="BF80" s="49"/>
      <c r="BG80" s="34"/>
      <c r="BH80" s="15" t="str">
        <f>IF(Table_Styles[[#This Row],[BL]]&lt;&gt;"",Table_Styles[[#This Row],[BL]],IF(Table_Styles[[#This Row],[BL Default]]&lt;&gt;"",Table_Styles[[#This Row],[BL Default]],""))</f>
        <v/>
      </c>
      <c r="BI80" s="34"/>
      <c r="BJ80" s="36"/>
      <c r="BK80" s="15" t="str">
        <f>IF(Table_Styles[[#This Row],[Width]]&lt;&gt;"",Table_Styles[[#This Row],[Width]],IF(Table_Styles[[#This Row],[Width Default]]&lt;&gt;"",Table_Styles[[#This Row],[Width Default]],""))</f>
        <v/>
      </c>
      <c r="BL80" s="34"/>
      <c r="BM80" s="36"/>
      <c r="BN80" s="15" t="str">
        <f>IF(Table_Styles[[#This Row],[Height]]&lt;&gt;"",Table_Styles[[#This Row],[Height]],IF(Table_Styles[[#This Row],[Height Default]]&lt;&gt;"",Table_Styles[[#This Row],[Height Default]],""))</f>
        <v/>
      </c>
      <c r="BO80" s="15"/>
      <c r="BP80" s="15"/>
      <c r="BQ80" s="15" t="str">
        <f>IF(Table_Styles[[#This Row],[Top]]&lt;&gt;"",Table_Styles[[#This Row],[Top]],IF(Table_Styles[[#This Row],[Top Default]]&lt;&gt;"",Table_Styles[[#This Row],[Top Default]],""))</f>
        <v/>
      </c>
      <c r="BR80" s="15"/>
      <c r="BS80" s="15"/>
      <c r="BT80" s="15" t="str">
        <f>IF(Table_Styles[[#This Row],[Right]]&lt;&gt;"",Table_Styles[[#This Row],[Right]],IF(Table_Styles[[#This Row],[Right Default]]&lt;&gt;"",Table_Styles[[#This Row],[Right Default]],""))</f>
        <v/>
      </c>
      <c r="BU80" s="15"/>
      <c r="BV80" s="15"/>
      <c r="BW80" s="15" t="str">
        <f>IF(Table_Styles[[#This Row],[Bottom]]&lt;&gt;"",Table_Styles[[#This Row],[Bottom]],IF(Table_Styles[[#This Row],[Bottom Default]]&lt;&gt;"",Table_Styles[[#This Row],[Bottom Default]],""))</f>
        <v/>
      </c>
      <c r="BX80" s="15"/>
      <c r="BY80" s="15"/>
      <c r="BZ80" s="15" t="str">
        <f>IF(Table_Styles[[#This Row],[Left]]&lt;&gt;"",Table_Styles[[#This Row],[Left]],IF(Table_Styles[[#This Row],[Left Default]]&lt;&gt;"",Table_Styles[[#This Row],[Left Default]],""))</f>
        <v/>
      </c>
      <c r="CA80" s="49"/>
      <c r="CB80" s="17" t="str">
        <f>IF(AND(Table_Styles[[#This Row],[Selector]]&lt;&gt;"",Table_Styles[[#This Row],[Font Family Used]]&lt;&gt;"",Table_Styles[[#This Row],[Font Weight Used]]&lt;&gt;""),Table_Styles[[#This Row],[Font Family Used]]&amp;" "&amp;Table_Styles[[#This Row],[Font Weight Used]],"")</f>
        <v/>
      </c>
      <c r="CC80" s="17" t="str">
        <f ca="1">IF(AND(Table_Styles[[#This Row],[Selector]],COUNTIF(OFFSET(CC:CC,0,0,ROW()-1,1),"="&amp;Table_Styles[[#This Row],[Font]])=0),Table_Styles[[#This Row],[Font]],"")</f>
        <v/>
      </c>
      <c r="CD80" s="17" t="str">
        <f ca="1">IF(Table_Styles[[#This Row],[Unique Font]]&lt;&gt;"",
"{""fontFamily"":"""&amp;Table_Styles[[#This Row],[Font Family Used]]&amp;""",""fontWeight"":"&amp;Table_Styles[[#This Row],[Font Weight Used]]&amp;"}","")</f>
        <v/>
      </c>
      <c r="CE8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7" t="str">
        <f>IF(AND(Table_Styles[[#This Row],[Selector]]&lt;&gt;"", Table_Styles[[#This Row],[Config Properties]]&lt;&gt;""),
Table_Styles[[#This Row],[Selector]]&amp;" { "&amp;Table_Styles[[#This Row],[Config Properties]]&amp;" }","")</f>
        <v/>
      </c>
      <c r="CG80" s="17" t="str">
        <f xml:space="preserve">
SUBSTITUTE(SUBSTITUTE(SUBSTITUTE(SUBSTITUTE(SUBSTITUTE(SUBSTITUTE(SUBSTITUTE(SUBSTITUTE(Table_Styles[[#This Row],[Config]],
" {","{"),
"{ ","{"),
" }","}"),
"} ","}"),
" ,",","),
", ",","),
" :",":"),
": ",":")</f>
        <v/>
      </c>
    </row>
    <row r="81" spans="2:85" ht="21" customHeight="1" thickBot="1">
      <c r="B81" s="54" t="s">
        <v>31</v>
      </c>
      <c r="C81" s="54"/>
      <c r="D81" s="62"/>
      <c r="E81" s="62"/>
      <c r="F81" s="54" t="str">
        <f>IF(Table_Styles[[#This Row],[Font Family]]&lt;&gt;"",Table_Styles[[#This Row],[Font Family]],IF(Table_Styles[[#This Row],[Font Family Default]]&lt;&gt;"",Table_Styles[[#This Row],[Font Family Default]],""))</f>
        <v/>
      </c>
      <c r="G81" s="62"/>
      <c r="H81" s="62"/>
      <c r="I81" s="54" t="str">
        <f>IF(Table_Styles[[#This Row],[Font Size]]&lt;&gt;"",Table_Styles[[#This Row],[Font Size]],IF(Table_Styles[[#This Row],[Font Size Default]]&lt;&gt;"",Table_Styles[[#This Row],[Font Size Default]],""))</f>
        <v/>
      </c>
      <c r="J81" s="62"/>
      <c r="K81" s="62"/>
      <c r="L81" s="54" t="str">
        <f>IF(Table_Styles[[#This Row],[Font Weight]]&lt;&gt;"",Table_Styles[[#This Row],[Font Weight]],IF(Table_Styles[[#This Row],[Font Weight Default]]&lt;&gt;"",Table_Styles[[#This Row],[Font Weight Default]],""))</f>
        <v/>
      </c>
      <c r="M81" s="62"/>
      <c r="N81" s="62"/>
      <c r="O81" s="54" t="str">
        <f>IF(Table_Styles[[#This Row],[Colour]]&lt;&gt;"",Table_Styles[[#This Row],[Colour]],IF(Table_Styles[[#This Row],[Colour Default]]&lt;&gt;"",Table_Styles[[#This Row],[Colour Default]],""))</f>
        <v/>
      </c>
      <c r="P81" s="62"/>
      <c r="Q81" s="62"/>
      <c r="R81" s="54" t="str">
        <f>IF(Table_Styles[[#This Row],[Background]]&lt;&gt;"",Table_Styles[[#This Row],[Background]],IF(Table_Styles[[#This Row],[Background Default]]&lt;&gt;"",Table_Styles[[#This Row],[Background Default]],""))</f>
        <v/>
      </c>
      <c r="S81" s="62"/>
      <c r="T81" s="62"/>
      <c r="U81" s="54" t="str">
        <f>IF(Table_Styles[[#This Row],[Border]]&lt;&gt;"",Table_Styles[[#This Row],[Border]],IF(Table_Styles[[#This Row],[Border Default]]&lt;&gt;"",Table_Styles[[#This Row],[Border Default]],""))</f>
        <v/>
      </c>
      <c r="V81" s="62"/>
      <c r="W81" s="62"/>
      <c r="X81" s="54" t="str">
        <f>IF(Table_Styles[[#This Row],[Border Radius]]&lt;&gt;"",Table_Styles[[#This Row],[Border Radius]],IF(Table_Styles[[#This Row],[Border Radius Default]]&lt;&gt;"",Table_Styles[[#This Row],[Border Radius Default]],""))</f>
        <v/>
      </c>
      <c r="Y81" s="62"/>
      <c r="Z81" s="62"/>
      <c r="AA81" s="54" t="str">
        <f>IF(Table_Styles[[#This Row],[MT]]&lt;&gt;"",Table_Styles[[#This Row],[MT]],IF(Table_Styles[[#This Row],[MT Default]]&lt;&gt;"",Table_Styles[[#This Row],[MT Default]],""))</f>
        <v/>
      </c>
      <c r="AB81" s="62"/>
      <c r="AC81" s="62"/>
      <c r="AD81" s="54" t="str">
        <f>IF(Table_Styles[[#This Row],[MR]]&lt;&gt;"",Table_Styles[[#This Row],[MR]],IF(Table_Styles[[#This Row],[MR Default]]&lt;&gt;"",Table_Styles[[#This Row],[MR Default]],""))</f>
        <v/>
      </c>
      <c r="AE81" s="62"/>
      <c r="AF81" s="62"/>
      <c r="AG81" s="54" t="str">
        <f>IF(Table_Styles[[#This Row],[MB]]&lt;&gt;"",Table_Styles[[#This Row],[MB]],IF(Table_Styles[[#This Row],[MB Default]]&lt;&gt;"",Table_Styles[[#This Row],[MB Default]],""))</f>
        <v/>
      </c>
      <c r="AH81" s="62"/>
      <c r="AI81" s="62"/>
      <c r="AJ81" s="54" t="str">
        <f>IF(Table_Styles[[#This Row],[ML]]&lt;&gt;"",Table_Styles[[#This Row],[ML]],IF(Table_Styles[[#This Row],[ML Default]]&lt;&gt;"",Table_Styles[[#This Row],[ML Default]],""))</f>
        <v/>
      </c>
      <c r="AK81" s="62"/>
      <c r="AL81" s="62"/>
      <c r="AM81" s="54" t="str">
        <f>IF(Table_Styles[[#This Row],[PT]]&lt;&gt;"",Table_Styles[[#This Row],[PT]],IF(Table_Styles[[#This Row],[PT Default]]&lt;&gt;"",Table_Styles[[#This Row],[PT Default]],""))</f>
        <v/>
      </c>
      <c r="AN81" s="62"/>
      <c r="AO81" s="62"/>
      <c r="AP81" s="54" t="str">
        <f>IF(Table_Styles[[#This Row],[PR]]&lt;&gt;"",Table_Styles[[#This Row],[PR]],IF(Table_Styles[[#This Row],[PR Default]]&lt;&gt;"",Table_Styles[[#This Row],[PR Default]],""))</f>
        <v/>
      </c>
      <c r="AQ81" s="62"/>
      <c r="AR81" s="62"/>
      <c r="AS81" s="54" t="str">
        <f>IF(Table_Styles[[#This Row],[PB]]&lt;&gt;"",Table_Styles[[#This Row],[PB]],IF(Table_Styles[[#This Row],[PB Default]]&lt;&gt;"",Table_Styles[[#This Row],[PB Default]],""))</f>
        <v/>
      </c>
      <c r="AT81" s="62"/>
      <c r="AU81" s="62"/>
      <c r="AV81" s="54" t="str">
        <f>IF(Table_Styles[[#This Row],[PL]]&lt;&gt;"",Table_Styles[[#This Row],[PL]],IF(Table_Styles[[#This Row],[PL Default]]&lt;&gt;"",Table_Styles[[#This Row],[PL Default]],""))</f>
        <v/>
      </c>
      <c r="AW81" s="62"/>
      <c r="AX81" s="62"/>
      <c r="AY81" s="54" t="str">
        <f>IF(Table_Styles[[#This Row],[BT]]&lt;&gt;"",Table_Styles[[#This Row],[BT]],IF(Table_Styles[[#This Row],[BT Default]]&lt;&gt;"",Table_Styles[[#This Row],[BT Default]],""))</f>
        <v/>
      </c>
      <c r="AZ81" s="62"/>
      <c r="BA81" s="62"/>
      <c r="BB81" s="54" t="str">
        <f>IF(Table_Styles[[#This Row],[BR]]&lt;&gt;"",Table_Styles[[#This Row],[BR]],IF(Table_Styles[[#This Row],[BR Default]]&lt;&gt;"",Table_Styles[[#This Row],[BR Default]],""))</f>
        <v/>
      </c>
      <c r="BC81" s="62"/>
      <c r="BD81" s="62"/>
      <c r="BE81" s="54" t="str">
        <f>IF(Table_Styles[[#This Row],[BB]]&lt;&gt;"",Table_Styles[[#This Row],[BB]],IF(Table_Styles[[#This Row],[BB Default]]&lt;&gt;"",Table_Styles[[#This Row],[BB Default]],""))</f>
        <v/>
      </c>
      <c r="BF81" s="62"/>
      <c r="BG81" s="62"/>
      <c r="BH81" s="54" t="str">
        <f>IF(Table_Styles[[#This Row],[BL]]&lt;&gt;"",Table_Styles[[#This Row],[BL]],IF(Table_Styles[[#This Row],[BL Default]]&lt;&gt;"",Table_Styles[[#This Row],[BL Default]],""))</f>
        <v/>
      </c>
      <c r="BI81" s="62"/>
      <c r="BJ81" s="62"/>
      <c r="BK81" s="54" t="str">
        <f>IF(Table_Styles[[#This Row],[Width]]&lt;&gt;"",Table_Styles[[#This Row],[Width]],IF(Table_Styles[[#This Row],[Width Default]]&lt;&gt;"",Table_Styles[[#This Row],[Width Default]],""))</f>
        <v/>
      </c>
      <c r="BL81" s="62"/>
      <c r="BM81" s="62"/>
      <c r="BN81" s="54" t="str">
        <f>IF(Table_Styles[[#This Row],[Height]]&lt;&gt;"",Table_Styles[[#This Row],[Height]],IF(Table_Styles[[#This Row],[Height Default]]&lt;&gt;"",Table_Styles[[#This Row],[Height Default]],""))</f>
        <v/>
      </c>
      <c r="BO81" s="54"/>
      <c r="BP81" s="54"/>
      <c r="BQ81" s="54" t="str">
        <f>IF(Table_Styles[[#This Row],[Top]]&lt;&gt;"",Table_Styles[[#This Row],[Top]],IF(Table_Styles[[#This Row],[Top Default]]&lt;&gt;"",Table_Styles[[#This Row],[Top Default]],""))</f>
        <v/>
      </c>
      <c r="BR81" s="54"/>
      <c r="BS81" s="54"/>
      <c r="BT81" s="54" t="str">
        <f>IF(Table_Styles[[#This Row],[Right]]&lt;&gt;"",Table_Styles[[#This Row],[Right]],IF(Table_Styles[[#This Row],[Right Default]]&lt;&gt;"",Table_Styles[[#This Row],[Right Default]],""))</f>
        <v/>
      </c>
      <c r="BU81" s="54"/>
      <c r="BV81" s="54"/>
      <c r="BW81" s="54" t="str">
        <f>IF(Table_Styles[[#This Row],[Bottom]]&lt;&gt;"",Table_Styles[[#This Row],[Bottom]],IF(Table_Styles[[#This Row],[Bottom Default]]&lt;&gt;"",Table_Styles[[#This Row],[Bottom Default]],""))</f>
        <v/>
      </c>
      <c r="BX81" s="54"/>
      <c r="BY81" s="54"/>
      <c r="BZ81" s="54" t="str">
        <f>IF(Table_Styles[[#This Row],[Left]]&lt;&gt;"",Table_Styles[[#This Row],[Left]],IF(Table_Styles[[#This Row],[Left Default]]&lt;&gt;"",Table_Styles[[#This Row],[Left Default]],""))</f>
        <v/>
      </c>
      <c r="CA81" s="62"/>
      <c r="CB81" s="54" t="str">
        <f>IF(AND(Table_Styles[[#This Row],[Selector]]&lt;&gt;"",Table_Styles[[#This Row],[Font Family Used]]&lt;&gt;"",Table_Styles[[#This Row],[Font Weight Used]]&lt;&gt;""),Table_Styles[[#This Row],[Font Family Used]]&amp;" "&amp;Table_Styles[[#This Row],[Font Weight Used]],"")</f>
        <v/>
      </c>
      <c r="CC81" s="54" t="str">
        <f ca="1">IF(AND(Table_Styles[[#This Row],[Selector]],COUNTIF(OFFSET(CC:CC,0,0,ROW()-1,1),"="&amp;Table_Styles[[#This Row],[Font]])=0),Table_Styles[[#This Row],[Font]],"")</f>
        <v/>
      </c>
      <c r="CD81" s="54" t="str">
        <f ca="1">IF(Table_Styles[[#This Row],[Unique Font]]&lt;&gt;"",
"{""fontFamily"":"""&amp;Table_Styles[[#This Row],[Font Family Used]]&amp;""",""fontWeight"":"&amp;Table_Styles[[#This Row],[Font Weight Used]]&amp;"}","")</f>
        <v/>
      </c>
      <c r="CE81"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1" s="54" t="str">
        <f>IF(AND(Table_Styles[[#This Row],[Selector]]&lt;&gt;"", Table_Styles[[#This Row],[Config Properties]]&lt;&gt;""),
Table_Styles[[#This Row],[Selector]]&amp;" { "&amp;Table_Styles[[#This Row],[Config Properties]]&amp;" }","")</f>
        <v/>
      </c>
      <c r="CG81" s="54" t="str">
        <f xml:space="preserve">
SUBSTITUTE(SUBSTITUTE(SUBSTITUTE(SUBSTITUTE(SUBSTITUTE(SUBSTITUTE(SUBSTITUTE(SUBSTITUTE(Table_Styles[[#This Row],[Config]],
" {","{"),
"{ ","{"),
" }","}"),
"} ","}"),
" ,",","),
", ",","),
" :",":"),
": ",":")</f>
        <v/>
      </c>
    </row>
    <row r="82" spans="2:85" ht="21" customHeight="1">
      <c r="B82" s="83" t="s">
        <v>32</v>
      </c>
      <c r="C82" s="83" t="s">
        <v>758</v>
      </c>
      <c r="D82" s="34"/>
      <c r="E82" s="34"/>
      <c r="F82" s="15" t="str">
        <f>IF(Table_Styles[[#This Row],[Font Family]]&lt;&gt;"",Table_Styles[[#This Row],[Font Family]],IF(Table_Styles[[#This Row],[Font Family Default]]&lt;&gt;"",Table_Styles[[#This Row],[Font Family Default]],""))</f>
        <v/>
      </c>
      <c r="G82" s="34"/>
      <c r="H82" s="36" t="s">
        <v>635</v>
      </c>
      <c r="I82" s="15" t="str">
        <f>IF(Table_Styles[[#This Row],[Font Size]]&lt;&gt;"",Table_Styles[[#This Row],[Font Size]],IF(Table_Styles[[#This Row],[Font Size Default]]&lt;&gt;"",Table_Styles[[#This Row],[Font Size Default]],""))</f>
        <v>14px</v>
      </c>
      <c r="J82" s="34"/>
      <c r="K82" s="34"/>
      <c r="L82" s="15" t="str">
        <f>IF(Table_Styles[[#This Row],[Font Weight]]&lt;&gt;"",Table_Styles[[#This Row],[Font Weight]],IF(Table_Styles[[#This Row],[Font Weight Default]]&lt;&gt;"",Table_Styles[[#This Row],[Font Weight Default]],""))</f>
        <v/>
      </c>
      <c r="M82" s="34"/>
      <c r="N82" s="86" t="str">
        <f>Colour_Accent_2</f>
        <v>#777777</v>
      </c>
      <c r="O82" s="15" t="str">
        <f>IF(Table_Styles[[#This Row],[Colour]]&lt;&gt;"",Table_Styles[[#This Row],[Colour]],IF(Table_Styles[[#This Row],[Colour Default]]&lt;&gt;"",Table_Styles[[#This Row],[Colour Default]],""))</f>
        <v>#777777</v>
      </c>
      <c r="P82" s="34"/>
      <c r="Q82" s="34"/>
      <c r="R82" s="15" t="str">
        <f>IF(Table_Styles[[#This Row],[Background]]&lt;&gt;"",Table_Styles[[#This Row],[Background]],IF(Table_Styles[[#This Row],[Background Default]]&lt;&gt;"",Table_Styles[[#This Row],[Background Default]],""))</f>
        <v/>
      </c>
      <c r="S82" s="34"/>
      <c r="T82" s="36"/>
      <c r="U82" s="15" t="str">
        <f>IF(Table_Styles[[#This Row],[Border]]&lt;&gt;"",Table_Styles[[#This Row],[Border]],IF(Table_Styles[[#This Row],[Border Default]]&lt;&gt;"",Table_Styles[[#This Row],[Border Default]],""))</f>
        <v/>
      </c>
      <c r="V82" s="34"/>
      <c r="W82" s="34"/>
      <c r="X82" s="15" t="str">
        <f>IF(Table_Styles[[#This Row],[Border Radius]]&lt;&gt;"",Table_Styles[[#This Row],[Border Radius]],IF(Table_Styles[[#This Row],[Border Radius Default]]&lt;&gt;"",Table_Styles[[#This Row],[Border Radius Default]],""))</f>
        <v/>
      </c>
      <c r="Y82" s="34"/>
      <c r="Z82" s="34"/>
      <c r="AA82" s="15" t="str">
        <f>IF(Table_Styles[[#This Row],[MT]]&lt;&gt;"",Table_Styles[[#This Row],[MT]],IF(Table_Styles[[#This Row],[MT Default]]&lt;&gt;"",Table_Styles[[#This Row],[MT Default]],""))</f>
        <v/>
      </c>
      <c r="AB82" s="34"/>
      <c r="AC82" s="34"/>
      <c r="AD82" s="15" t="str">
        <f>IF(Table_Styles[[#This Row],[MR]]&lt;&gt;"",Table_Styles[[#This Row],[MR]],IF(Table_Styles[[#This Row],[MR Default]]&lt;&gt;"",Table_Styles[[#This Row],[MR Default]],""))</f>
        <v/>
      </c>
      <c r="AE82" s="34"/>
      <c r="AF82" s="34"/>
      <c r="AG82" s="15" t="str">
        <f>IF(Table_Styles[[#This Row],[MB]]&lt;&gt;"",Table_Styles[[#This Row],[MB]],IF(Table_Styles[[#This Row],[MB Default]]&lt;&gt;"",Table_Styles[[#This Row],[MB Default]],""))</f>
        <v/>
      </c>
      <c r="AH82" s="34"/>
      <c r="AI82" s="86"/>
      <c r="AJ82" s="15" t="str">
        <f>IF(Table_Styles[[#This Row],[ML]]&lt;&gt;"",Table_Styles[[#This Row],[ML]],IF(Table_Styles[[#This Row],[ML Default]]&lt;&gt;"",Table_Styles[[#This Row],[ML Default]],""))</f>
        <v/>
      </c>
      <c r="AK82" s="34"/>
      <c r="AL82" s="34"/>
      <c r="AM82" s="15" t="str">
        <f>IF(Table_Styles[[#This Row],[PT]]&lt;&gt;"",Table_Styles[[#This Row],[PT]],IF(Table_Styles[[#This Row],[PT Default]]&lt;&gt;"",Table_Styles[[#This Row],[PT Default]],""))</f>
        <v/>
      </c>
      <c r="AN82" s="34"/>
      <c r="AO82" s="34"/>
      <c r="AP82" s="15" t="str">
        <f>IF(Table_Styles[[#This Row],[PR]]&lt;&gt;"",Table_Styles[[#This Row],[PR]],IF(Table_Styles[[#This Row],[PR Default]]&lt;&gt;"",Table_Styles[[#This Row],[PR Default]],""))</f>
        <v/>
      </c>
      <c r="AQ82" s="34"/>
      <c r="AR82" s="34"/>
      <c r="AS82" s="15" t="str">
        <f>IF(Table_Styles[[#This Row],[PB]]&lt;&gt;"",Table_Styles[[#This Row],[PB]],IF(Table_Styles[[#This Row],[PB Default]]&lt;&gt;"",Table_Styles[[#This Row],[PB Default]],""))</f>
        <v/>
      </c>
      <c r="AT82" s="34"/>
      <c r="AU82" s="34"/>
      <c r="AV82" s="15" t="str">
        <f>IF(Table_Styles[[#This Row],[PL]]&lt;&gt;"",Table_Styles[[#This Row],[PL]],IF(Table_Styles[[#This Row],[PL Default]]&lt;&gt;"",Table_Styles[[#This Row],[PL Default]],""))</f>
        <v/>
      </c>
      <c r="AW82" s="34"/>
      <c r="AX82" s="34"/>
      <c r="AY82" s="15" t="str">
        <f>IF(Table_Styles[[#This Row],[BT]]&lt;&gt;"",Table_Styles[[#This Row],[BT]],IF(Table_Styles[[#This Row],[BT Default]]&lt;&gt;"",Table_Styles[[#This Row],[BT Default]],""))</f>
        <v/>
      </c>
      <c r="AZ82" s="34"/>
      <c r="BA82" s="34"/>
      <c r="BB82" s="15" t="str">
        <f>IF(Table_Styles[[#This Row],[BR]]&lt;&gt;"",Table_Styles[[#This Row],[BR]],IF(Table_Styles[[#This Row],[BR Default]]&lt;&gt;"",Table_Styles[[#This Row],[BR Default]],""))</f>
        <v/>
      </c>
      <c r="BC82" s="34"/>
      <c r="BD82" s="34"/>
      <c r="BE82" s="15" t="str">
        <f>IF(Table_Styles[[#This Row],[BB]]&lt;&gt;"",Table_Styles[[#This Row],[BB]],IF(Table_Styles[[#This Row],[BB Default]]&lt;&gt;"",Table_Styles[[#This Row],[BB Default]],""))</f>
        <v/>
      </c>
      <c r="BF82" s="34"/>
      <c r="BG82" s="34"/>
      <c r="BH82" s="15" t="str">
        <f>IF(Table_Styles[[#This Row],[BL]]&lt;&gt;"",Table_Styles[[#This Row],[BL]],IF(Table_Styles[[#This Row],[BL Default]]&lt;&gt;"",Table_Styles[[#This Row],[BL Default]],""))</f>
        <v/>
      </c>
      <c r="BI82" s="34"/>
      <c r="BJ82" s="34"/>
      <c r="BK82" s="15" t="str">
        <f>IF(Table_Styles[[#This Row],[Width]]&lt;&gt;"",Table_Styles[[#This Row],[Width]],IF(Table_Styles[[#This Row],[Width Default]]&lt;&gt;"",Table_Styles[[#This Row],[Width Default]],""))</f>
        <v/>
      </c>
      <c r="BL82" s="34"/>
      <c r="BM82" s="34"/>
      <c r="BN82" s="15" t="str">
        <f>IF(Table_Styles[[#This Row],[Height]]&lt;&gt;"",Table_Styles[[#This Row],[Height]],IF(Table_Styles[[#This Row],[Height Default]]&lt;&gt;"",Table_Styles[[#This Row],[Height Default]],""))</f>
        <v/>
      </c>
      <c r="BO82" s="15"/>
      <c r="BP82" s="15"/>
      <c r="BQ82" s="15" t="str">
        <f>IF(Table_Styles[[#This Row],[Top]]&lt;&gt;"",Table_Styles[[#This Row],[Top]],IF(Table_Styles[[#This Row],[Top Default]]&lt;&gt;"",Table_Styles[[#This Row],[Top Default]],""))</f>
        <v/>
      </c>
      <c r="BR82" s="15"/>
      <c r="BS82" s="15"/>
      <c r="BT82" s="15" t="str">
        <f>IF(Table_Styles[[#This Row],[Right]]&lt;&gt;"",Table_Styles[[#This Row],[Right]],IF(Table_Styles[[#This Row],[Right Default]]&lt;&gt;"",Table_Styles[[#This Row],[Right Default]],""))</f>
        <v/>
      </c>
      <c r="BU82" s="15"/>
      <c r="BV82" s="15"/>
      <c r="BW82" s="15" t="str">
        <f>IF(Table_Styles[[#This Row],[Bottom]]&lt;&gt;"",Table_Styles[[#This Row],[Bottom]],IF(Table_Styles[[#This Row],[Bottom Default]]&lt;&gt;"",Table_Styles[[#This Row],[Bottom Default]],""))</f>
        <v/>
      </c>
      <c r="BX82" s="15"/>
      <c r="BY82" s="15"/>
      <c r="BZ82" s="15" t="str">
        <f>IF(Table_Styles[[#This Row],[Left]]&lt;&gt;"",Table_Styles[[#This Row],[Left]],IF(Table_Styles[[#This Row],[Left Default]]&lt;&gt;"",Table_Styles[[#This Row],[Left Default]],""))</f>
        <v/>
      </c>
      <c r="CA82" s="34"/>
      <c r="CB82" s="17" t="str">
        <f>IF(AND(Table_Styles[[#This Row],[Selector]]&lt;&gt;"",Table_Styles[[#This Row],[Font Family Used]]&lt;&gt;"",Table_Styles[[#This Row],[Font Weight Used]]&lt;&gt;""),Table_Styles[[#This Row],[Font Family Used]]&amp;" "&amp;Table_Styles[[#This Row],[Font Weight Used]],"")</f>
        <v/>
      </c>
      <c r="CC82" s="17" t="str">
        <f ca="1">IF(AND(Table_Styles[[#This Row],[Selector]],COUNTIF(OFFSET(CC:CC,0,0,ROW()-1,1),"="&amp;Table_Styles[[#This Row],[Font]])=0),Table_Styles[[#This Row],[Font]],"")</f>
        <v/>
      </c>
      <c r="CD82" s="17" t="str">
        <f ca="1">IF(Table_Styles[[#This Row],[Unique Font]]&lt;&gt;"",
"{""fontFamily"":"""&amp;Table_Styles[[#This Row],[Font Family Used]]&amp;""",""fontWeight"":"&amp;Table_Styles[[#This Row],[Font Weight Used]]&amp;"}","")</f>
        <v/>
      </c>
      <c r="CE8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#777777</v>
      </c>
      <c r="CF82" s="17" t="str">
        <f>IF(AND(Table_Styles[[#This Row],[Selector]]&lt;&gt;"", Table_Styles[[#This Row],[Config Properties]]&lt;&gt;""),
Table_Styles[[#This Row],[Selector]]&amp;" { "&amp;Table_Styles[[#This Row],[Config Properties]]&amp;" }","")</f>
        <v>.tooltip-icon { font-size: 14px;color: #777777 }</v>
      </c>
      <c r="CG82" s="17" t="str">
        <f xml:space="preserve">
SUBSTITUTE(SUBSTITUTE(SUBSTITUTE(SUBSTITUTE(SUBSTITUTE(SUBSTITUTE(SUBSTITUTE(SUBSTITUTE(Table_Styles[[#This Row],[Config]],
" {","{"),
"{ ","{"),
" }","}"),
"} ","}"),
" ,",","),
", ",","),
" :",":"),
": ",":")</f>
        <v>.tooltip-icon{font-size:14px;color:#777777}</v>
      </c>
    </row>
    <row r="83" spans="2:85" ht="21" customHeight="1">
      <c r="B83" s="83" t="s">
        <v>720</v>
      </c>
      <c r="C83" s="83" t="s">
        <v>759</v>
      </c>
      <c r="D83" s="34"/>
      <c r="E83" s="34"/>
      <c r="F83" s="15" t="str">
        <f>IF(Table_Styles[[#This Row],[Font Family]]&lt;&gt;"",Table_Styles[[#This Row],[Font Family]],IF(Table_Styles[[#This Row],[Font Family Default]]&lt;&gt;"",Table_Styles[[#This Row],[Font Family Default]],""))</f>
        <v/>
      </c>
      <c r="G83" s="34"/>
      <c r="H83" s="36"/>
      <c r="I83" s="15" t="str">
        <f>IF(Table_Styles[[#This Row],[Font Size]]&lt;&gt;"",Table_Styles[[#This Row],[Font Size]],IF(Table_Styles[[#This Row],[Font Size Default]]&lt;&gt;"",Table_Styles[[#This Row],[Font Size Default]],""))</f>
        <v/>
      </c>
      <c r="J83" s="34"/>
      <c r="K83" s="34"/>
      <c r="L83" s="15" t="str">
        <f>IF(Table_Styles[[#This Row],[Font Weight]]&lt;&gt;"",Table_Styles[[#This Row],[Font Weight]],IF(Table_Styles[[#This Row],[Font Weight Default]]&lt;&gt;"",Table_Styles[[#This Row],[Font Weight Default]],""))</f>
        <v/>
      </c>
      <c r="M83" s="34"/>
      <c r="N83" s="34"/>
      <c r="O83" s="15" t="str">
        <f>IF(Table_Styles[[#This Row],[Colour]]&lt;&gt;"",Table_Styles[[#This Row],[Colour]],IF(Table_Styles[[#This Row],[Colour Default]]&lt;&gt;"",Table_Styles[[#This Row],[Colour Default]],""))</f>
        <v/>
      </c>
      <c r="P83" s="34"/>
      <c r="Q83" s="34" t="str">
        <f>Colour_Background_1</f>
        <v>#FFFFFF</v>
      </c>
      <c r="R83" s="15" t="str">
        <f>IF(Table_Styles[[#This Row],[Background]]&lt;&gt;"",Table_Styles[[#This Row],[Background]],IF(Table_Styles[[#This Row],[Background Default]]&lt;&gt;"",Table_Styles[[#This Row],[Background Default]],""))</f>
        <v>#FFFFFF</v>
      </c>
      <c r="S83" s="34"/>
      <c r="T83" s="34" t="s">
        <v>643</v>
      </c>
      <c r="U83" s="15" t="str">
        <f>IF(Table_Styles[[#This Row],[Border]]&lt;&gt;"",Table_Styles[[#This Row],[Border]],IF(Table_Styles[[#This Row],[Border Default]]&lt;&gt;"",Table_Styles[[#This Row],[Border Default]],""))</f>
        <v>none</v>
      </c>
      <c r="V83" s="34"/>
      <c r="W83" s="34" t="str">
        <f>Settings_Styling_Other_Default_Border_Radius</f>
        <v>3px</v>
      </c>
      <c r="X83" s="15" t="str">
        <f>IF(Table_Styles[[#This Row],[Border Radius]]&lt;&gt;"",Table_Styles[[#This Row],[Border Radius]],IF(Table_Styles[[#This Row],[Border Radius Default]]&lt;&gt;"",Table_Styles[[#This Row],[Border Radius Default]],""))</f>
        <v>3px</v>
      </c>
      <c r="Y83" s="34"/>
      <c r="Z83" s="34"/>
      <c r="AA83" s="15" t="str">
        <f>IF(Table_Styles[[#This Row],[MT]]&lt;&gt;"",Table_Styles[[#This Row],[MT]],IF(Table_Styles[[#This Row],[MT Default]]&lt;&gt;"",Table_Styles[[#This Row],[MT Default]],""))</f>
        <v/>
      </c>
      <c r="AB83" s="34"/>
      <c r="AC83" s="34"/>
      <c r="AD83" s="15" t="str">
        <f>IF(Table_Styles[[#This Row],[MR]]&lt;&gt;"",Table_Styles[[#This Row],[MR]],IF(Table_Styles[[#This Row],[MR Default]]&lt;&gt;"",Table_Styles[[#This Row],[MR Default]],""))</f>
        <v/>
      </c>
      <c r="AE83" s="34"/>
      <c r="AF83" s="34"/>
      <c r="AG83" s="15" t="str">
        <f>IF(Table_Styles[[#This Row],[MB]]&lt;&gt;"",Table_Styles[[#This Row],[MB]],IF(Table_Styles[[#This Row],[MB Default]]&lt;&gt;"",Table_Styles[[#This Row],[MB Default]],""))</f>
        <v/>
      </c>
      <c r="AH83" s="34"/>
      <c r="AI83" s="34"/>
      <c r="AJ83" s="15" t="str">
        <f>IF(Table_Styles[[#This Row],[ML]]&lt;&gt;"",Table_Styles[[#This Row],[ML]],IF(Table_Styles[[#This Row],[ML Default]]&lt;&gt;"",Table_Styles[[#This Row],[ML Default]],""))</f>
        <v/>
      </c>
      <c r="AK83" s="34"/>
      <c r="AL83" s="86" t="s">
        <v>755</v>
      </c>
      <c r="AM83" s="15" t="str">
        <f>IF(Table_Styles[[#This Row],[PT]]&lt;&gt;"",Table_Styles[[#This Row],[PT]],IF(Table_Styles[[#This Row],[PT Default]]&lt;&gt;"",Table_Styles[[#This Row],[PT Default]],""))</f>
        <v>6px</v>
      </c>
      <c r="AN83" s="34"/>
      <c r="AO83" s="86" t="s">
        <v>755</v>
      </c>
      <c r="AP83" s="15" t="str">
        <f>IF(Table_Styles[[#This Row],[PR]]&lt;&gt;"",Table_Styles[[#This Row],[PR]],IF(Table_Styles[[#This Row],[PR Default]]&lt;&gt;"",Table_Styles[[#This Row],[PR Default]],""))</f>
        <v>6px</v>
      </c>
      <c r="AQ83" s="34"/>
      <c r="AR83" s="86" t="s">
        <v>755</v>
      </c>
      <c r="AS83" s="15" t="str">
        <f>IF(Table_Styles[[#This Row],[PB]]&lt;&gt;"",Table_Styles[[#This Row],[PB]],IF(Table_Styles[[#This Row],[PB Default]]&lt;&gt;"",Table_Styles[[#This Row],[PB Default]],""))</f>
        <v>6px</v>
      </c>
      <c r="AT83" s="34"/>
      <c r="AU83" s="86" t="s">
        <v>755</v>
      </c>
      <c r="AV83" s="15" t="str">
        <f>IF(Table_Styles[[#This Row],[PL]]&lt;&gt;"",Table_Styles[[#This Row],[PL]],IF(Table_Styles[[#This Row],[PL Default]]&lt;&gt;"",Table_Styles[[#This Row],[PL Default]],""))</f>
        <v>6px</v>
      </c>
      <c r="AW83" s="34"/>
      <c r="AX83" s="34"/>
      <c r="AY83" s="15" t="str">
        <f>IF(Table_Styles[[#This Row],[BT]]&lt;&gt;"",Table_Styles[[#This Row],[BT]],IF(Table_Styles[[#This Row],[BT Default]]&lt;&gt;"",Table_Styles[[#This Row],[BT Default]],""))</f>
        <v/>
      </c>
      <c r="AZ83" s="34"/>
      <c r="BA83" s="34"/>
      <c r="BB83" s="15" t="str">
        <f>IF(Table_Styles[[#This Row],[BR]]&lt;&gt;"",Table_Styles[[#This Row],[BR]],IF(Table_Styles[[#This Row],[BR Default]]&lt;&gt;"",Table_Styles[[#This Row],[BR Default]],""))</f>
        <v/>
      </c>
      <c r="BC83" s="34"/>
      <c r="BD83" s="34"/>
      <c r="BE83" s="15" t="str">
        <f>IF(Table_Styles[[#This Row],[BB]]&lt;&gt;"",Table_Styles[[#This Row],[BB]],IF(Table_Styles[[#This Row],[BB Default]]&lt;&gt;"",Table_Styles[[#This Row],[BB Default]],""))</f>
        <v/>
      </c>
      <c r="BF83" s="34"/>
      <c r="BG83" s="34"/>
      <c r="BH83" s="15" t="str">
        <f>IF(Table_Styles[[#This Row],[BL]]&lt;&gt;"",Table_Styles[[#This Row],[BL]],IF(Table_Styles[[#This Row],[BL Default]]&lt;&gt;"",Table_Styles[[#This Row],[BL Default]],""))</f>
        <v/>
      </c>
      <c r="BI83" s="34"/>
      <c r="BJ83" s="34"/>
      <c r="BK83" s="15" t="str">
        <f>IF(Table_Styles[[#This Row],[Width]]&lt;&gt;"",Table_Styles[[#This Row],[Width]],IF(Table_Styles[[#This Row],[Width Default]]&lt;&gt;"",Table_Styles[[#This Row],[Width Default]],""))</f>
        <v/>
      </c>
      <c r="BL83" s="34"/>
      <c r="BM83" s="34"/>
      <c r="BN83" s="15" t="str">
        <f>IF(Table_Styles[[#This Row],[Height]]&lt;&gt;"",Table_Styles[[#This Row],[Height]],IF(Table_Styles[[#This Row],[Height Default]]&lt;&gt;"",Table_Styles[[#This Row],[Height Default]],""))</f>
        <v/>
      </c>
      <c r="BO83" s="15"/>
      <c r="BP83" s="15"/>
      <c r="BQ83" s="15" t="str">
        <f>IF(Table_Styles[[#This Row],[Top]]&lt;&gt;"",Table_Styles[[#This Row],[Top]],IF(Table_Styles[[#This Row],[Top Default]]&lt;&gt;"",Table_Styles[[#This Row],[Top Default]],""))</f>
        <v/>
      </c>
      <c r="BR83" s="15"/>
      <c r="BS83" s="15"/>
      <c r="BT83" s="15" t="str">
        <f>IF(Table_Styles[[#This Row],[Right]]&lt;&gt;"",Table_Styles[[#This Row],[Right]],IF(Table_Styles[[#This Row],[Right Default]]&lt;&gt;"",Table_Styles[[#This Row],[Right Default]],""))</f>
        <v/>
      </c>
      <c r="BU83" s="15"/>
      <c r="BV83" s="15"/>
      <c r="BW83" s="15" t="str">
        <f>IF(Table_Styles[[#This Row],[Bottom]]&lt;&gt;"",Table_Styles[[#This Row],[Bottom]],IF(Table_Styles[[#This Row],[Bottom Default]]&lt;&gt;"",Table_Styles[[#This Row],[Bottom Default]],""))</f>
        <v/>
      </c>
      <c r="BX83" s="15"/>
      <c r="BY83" s="15"/>
      <c r="BZ83" s="15" t="str">
        <f>IF(Table_Styles[[#This Row],[Left]]&lt;&gt;"",Table_Styles[[#This Row],[Left]],IF(Table_Styles[[#This Row],[Left Default]]&lt;&gt;"",Table_Styles[[#This Row],[Left Default]],""))</f>
        <v/>
      </c>
      <c r="CA83" s="34"/>
      <c r="CB83" s="17" t="str">
        <f>IF(AND(Table_Styles[[#This Row],[Selector]]&lt;&gt;"",Table_Styles[[#This Row],[Font Family Used]]&lt;&gt;"",Table_Styles[[#This Row],[Font Weight Used]]&lt;&gt;""),Table_Styles[[#This Row],[Font Family Used]]&amp;" "&amp;Table_Styles[[#This Row],[Font Weight Used]],"")</f>
        <v/>
      </c>
      <c r="CC83" s="17" t="str">
        <f ca="1">IF(AND(Table_Styles[[#This Row],[Selector]],COUNTIF(OFFSET(CC:CC,0,0,ROW()-1,1),"="&amp;Table_Styles[[#This Row],[Font]])=0),Table_Styles[[#This Row],[Font]],"")</f>
        <v/>
      </c>
      <c r="CD83" s="17" t="str">
        <f ca="1">IF(Table_Styles[[#This Row],[Unique Font]]&lt;&gt;"",
"{""fontFamily"":"""&amp;Table_Styles[[#This Row],[Font Family Used]]&amp;""",""fontWeight"":"&amp;Table_Styles[[#This Row],[Font Weight Used]]&amp;"}","")</f>
        <v/>
      </c>
      <c r="CE8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6px;padding-right: 6px;padding-bottom: 6px;padding-left: 6px</v>
      </c>
      <c r="CF83" s="17" t="str">
        <f>IF(AND(Table_Styles[[#This Row],[Selector]]&lt;&gt;"", Table_Styles[[#This Row],[Config Properties]]&lt;&gt;""),
Table_Styles[[#This Row],[Selector]]&amp;" { "&amp;Table_Styles[[#This Row],[Config Properties]]&amp;" }","")</f>
        <v>.popover { background: #FFFFFF;border: none;border-radius: 3px;padding-top: 6px;padding-right: 6px;padding-bottom: 6px;padding-left: 6px }</v>
      </c>
      <c r="CG83" s="17" t="str">
        <f xml:space="preserve">
SUBSTITUTE(SUBSTITUTE(SUBSTITUTE(SUBSTITUTE(SUBSTITUTE(SUBSTITUTE(SUBSTITUTE(SUBSTITUTE(Table_Styles[[#This Row],[Config]],
" {","{"),
"{ ","{"),
" }","}"),
"} ","}"),
" ,",","),
", ",","),
" :",":"),
": ",":")</f>
        <v>.popover{background:#FFFFFF;border:none;border-radius:3px;padding-top:6px;padding-right:6px;padding-bottom:6px;padding-left:6px}</v>
      </c>
    </row>
    <row r="84" spans="2:85" ht="21" customHeight="1">
      <c r="B84" s="83" t="s">
        <v>2</v>
      </c>
      <c r="C84" s="83" t="s">
        <v>760</v>
      </c>
      <c r="D84" s="34"/>
      <c r="E84" s="34" t="str">
        <f>Settings_Styling_Font_Labels</f>
        <v>Nunito</v>
      </c>
      <c r="F84" s="15" t="str">
        <f>IF(Table_Styles[[#This Row],[Font Family]]&lt;&gt;"",Table_Styles[[#This Row],[Font Family]],IF(Table_Styles[[#This Row],[Font Family Default]]&lt;&gt;"",Table_Styles[[#This Row],[Font Family Default]],""))</f>
        <v>Nunito</v>
      </c>
      <c r="G84" s="34"/>
      <c r="H84" s="36" t="s">
        <v>635</v>
      </c>
      <c r="I84" s="15" t="str">
        <f>IF(Table_Styles[[#This Row],[Font Size]]&lt;&gt;"",Table_Styles[[#This Row],[Font Size]],IF(Table_Styles[[#This Row],[Font Size Default]]&lt;&gt;"",Table_Styles[[#This Row],[Font Size Default]],""))</f>
        <v>14px</v>
      </c>
      <c r="J84" s="34"/>
      <c r="K84" s="34">
        <f>Settings_Styling_Font_Weight_Labels</f>
        <v>700</v>
      </c>
      <c r="L84" s="15">
        <f>IF(Table_Styles[[#This Row],[Font Weight]]&lt;&gt;"",Table_Styles[[#This Row],[Font Weight]],IF(Table_Styles[[#This Row],[Font Weight Default]]&lt;&gt;"",Table_Styles[[#This Row],[Font Weight Default]],""))</f>
        <v>700</v>
      </c>
      <c r="M84" s="34"/>
      <c r="N84" s="34" t="str">
        <f>Colour_Foreground_1</f>
        <v>#1d1c1c</v>
      </c>
      <c r="O84" s="15" t="str">
        <f>IF(Table_Styles[[#This Row],[Colour]]&lt;&gt;"",Table_Styles[[#This Row],[Colour]],IF(Table_Styles[[#This Row],[Colour Default]]&lt;&gt;"",Table_Styles[[#This Row],[Colour Default]],""))</f>
        <v>#1d1c1c</v>
      </c>
      <c r="P84" s="34"/>
      <c r="Q84" s="36" t="str">
        <f>Colour_Background_2</f>
        <v>#f5f8fc</v>
      </c>
      <c r="R84" s="15" t="str">
        <f>IF(Table_Styles[[#This Row],[Background]]&lt;&gt;"",Table_Styles[[#This Row],[Background]],IF(Table_Styles[[#This Row],[Background Default]]&lt;&gt;"",Table_Styles[[#This Row],[Background Default]],""))</f>
        <v>#f5f8fc</v>
      </c>
      <c r="S84" s="34"/>
      <c r="T84" s="36" t="s">
        <v>643</v>
      </c>
      <c r="U84" s="15" t="str">
        <f>IF(Table_Styles[[#This Row],[Border]]&lt;&gt;"",Table_Styles[[#This Row],[Border]],IF(Table_Styles[[#This Row],[Border Default]]&lt;&gt;"",Table_Styles[[#This Row],[Border Default]],""))</f>
        <v>none</v>
      </c>
      <c r="V84" s="34"/>
      <c r="W84" s="34" t="str">
        <f>Settings_Styling_Other_Default_Border_Radius</f>
        <v>3px</v>
      </c>
      <c r="X84" s="15" t="str">
        <f>IF(Table_Styles[[#This Row],[Border Radius]]&lt;&gt;"",Table_Styles[[#This Row],[Border Radius]],IF(Table_Styles[[#This Row],[Border Radius Default]]&lt;&gt;"",Table_Styles[[#This Row],[Border Radius Default]],""))</f>
        <v>3px</v>
      </c>
      <c r="Y84" s="34"/>
      <c r="Z84" s="34"/>
      <c r="AA84" s="15" t="str">
        <f>IF(Table_Styles[[#This Row],[MT]]&lt;&gt;"",Table_Styles[[#This Row],[MT]],IF(Table_Styles[[#This Row],[MT Default]]&lt;&gt;"",Table_Styles[[#This Row],[MT Default]],""))</f>
        <v/>
      </c>
      <c r="AB84" s="34"/>
      <c r="AC84" s="34"/>
      <c r="AD84" s="15" t="str">
        <f>IF(Table_Styles[[#This Row],[MR]]&lt;&gt;"",Table_Styles[[#This Row],[MR]],IF(Table_Styles[[#This Row],[MR Default]]&lt;&gt;"",Table_Styles[[#This Row],[MR Default]],""))</f>
        <v/>
      </c>
      <c r="AE84" s="34"/>
      <c r="AF84" s="34"/>
      <c r="AG84" s="15" t="str">
        <f>IF(Table_Styles[[#This Row],[MB]]&lt;&gt;"",Table_Styles[[#This Row],[MB]],IF(Table_Styles[[#This Row],[MB Default]]&lt;&gt;"",Table_Styles[[#This Row],[MB Default]],""))</f>
        <v/>
      </c>
      <c r="AH84" s="34"/>
      <c r="AI84" s="34"/>
      <c r="AJ84" s="15" t="str">
        <f>IF(Table_Styles[[#This Row],[ML]]&lt;&gt;"",Table_Styles[[#This Row],[ML]],IF(Table_Styles[[#This Row],[ML Default]]&lt;&gt;"",Table_Styles[[#This Row],[ML Default]],""))</f>
        <v/>
      </c>
      <c r="AK84" s="34"/>
      <c r="AL84" s="86" t="s">
        <v>623</v>
      </c>
      <c r="AM84" s="15" t="str">
        <f>IF(Table_Styles[[#This Row],[PT]]&lt;&gt;"",Table_Styles[[#This Row],[PT]],IF(Table_Styles[[#This Row],[PT Default]]&lt;&gt;"",Table_Styles[[#This Row],[PT Default]],""))</f>
        <v>10px</v>
      </c>
      <c r="AN84" s="34"/>
      <c r="AO84" s="86" t="s">
        <v>623</v>
      </c>
      <c r="AP84" s="15" t="str">
        <f>IF(Table_Styles[[#This Row],[PR]]&lt;&gt;"",Table_Styles[[#This Row],[PR]],IF(Table_Styles[[#This Row],[PR Default]]&lt;&gt;"",Table_Styles[[#This Row],[PR Default]],""))</f>
        <v>10px</v>
      </c>
      <c r="AQ84" s="34"/>
      <c r="AR84" s="86" t="s">
        <v>623</v>
      </c>
      <c r="AS84" s="15" t="str">
        <f>IF(Table_Styles[[#This Row],[PB]]&lt;&gt;"",Table_Styles[[#This Row],[PB]],IF(Table_Styles[[#This Row],[PB Default]]&lt;&gt;"",Table_Styles[[#This Row],[PB Default]],""))</f>
        <v>10px</v>
      </c>
      <c r="AT84" s="34"/>
      <c r="AU84" s="86" t="s">
        <v>623</v>
      </c>
      <c r="AV84" s="15" t="str">
        <f>IF(Table_Styles[[#This Row],[PL]]&lt;&gt;"",Table_Styles[[#This Row],[PL]],IF(Table_Styles[[#This Row],[PL Default]]&lt;&gt;"",Table_Styles[[#This Row],[PL Default]],""))</f>
        <v>10px</v>
      </c>
      <c r="AW84" s="34"/>
      <c r="AX84" s="34"/>
      <c r="AY84" s="15" t="str">
        <f>IF(Table_Styles[[#This Row],[BT]]&lt;&gt;"",Table_Styles[[#This Row],[BT]],IF(Table_Styles[[#This Row],[BT Default]]&lt;&gt;"",Table_Styles[[#This Row],[BT Default]],""))</f>
        <v/>
      </c>
      <c r="AZ84" s="34"/>
      <c r="BA84" s="34"/>
      <c r="BB84" s="15" t="str">
        <f>IF(Table_Styles[[#This Row],[BR]]&lt;&gt;"",Table_Styles[[#This Row],[BR]],IF(Table_Styles[[#This Row],[BR Default]]&lt;&gt;"",Table_Styles[[#This Row],[BR Default]],""))</f>
        <v/>
      </c>
      <c r="BC84" s="34"/>
      <c r="BD84" s="34"/>
      <c r="BE84" s="15" t="str">
        <f>IF(Table_Styles[[#This Row],[BB]]&lt;&gt;"",Table_Styles[[#This Row],[BB]],IF(Table_Styles[[#This Row],[BB Default]]&lt;&gt;"",Table_Styles[[#This Row],[BB Default]],""))</f>
        <v/>
      </c>
      <c r="BF84" s="34"/>
      <c r="BG84" s="34"/>
      <c r="BH84" s="15" t="str">
        <f>IF(Table_Styles[[#This Row],[BL]]&lt;&gt;"",Table_Styles[[#This Row],[BL]],IF(Table_Styles[[#This Row],[BL Default]]&lt;&gt;"",Table_Styles[[#This Row],[BL Default]],""))</f>
        <v/>
      </c>
      <c r="BI84" s="34"/>
      <c r="BJ84" s="34"/>
      <c r="BK84" s="15" t="str">
        <f>IF(Table_Styles[[#This Row],[Width]]&lt;&gt;"",Table_Styles[[#This Row],[Width]],IF(Table_Styles[[#This Row],[Width Default]]&lt;&gt;"",Table_Styles[[#This Row],[Width Default]],""))</f>
        <v/>
      </c>
      <c r="BL84" s="34"/>
      <c r="BM84" s="34"/>
      <c r="BN84" s="15" t="str">
        <f>IF(Table_Styles[[#This Row],[Height]]&lt;&gt;"",Table_Styles[[#This Row],[Height]],IF(Table_Styles[[#This Row],[Height Default]]&lt;&gt;"",Table_Styles[[#This Row],[Height Default]],""))</f>
        <v/>
      </c>
      <c r="BO84" s="15"/>
      <c r="BP84" s="15"/>
      <c r="BQ84" s="15" t="str">
        <f>IF(Table_Styles[[#This Row],[Top]]&lt;&gt;"",Table_Styles[[#This Row],[Top]],IF(Table_Styles[[#This Row],[Top Default]]&lt;&gt;"",Table_Styles[[#This Row],[Top Default]],""))</f>
        <v/>
      </c>
      <c r="BR84" s="15"/>
      <c r="BS84" s="15"/>
      <c r="BT84" s="15" t="str">
        <f>IF(Table_Styles[[#This Row],[Right]]&lt;&gt;"",Table_Styles[[#This Row],[Right]],IF(Table_Styles[[#This Row],[Right Default]]&lt;&gt;"",Table_Styles[[#This Row],[Right Default]],""))</f>
        <v/>
      </c>
      <c r="BU84" s="15"/>
      <c r="BV84" s="15"/>
      <c r="BW84" s="15" t="str">
        <f>IF(Table_Styles[[#This Row],[Bottom]]&lt;&gt;"",Table_Styles[[#This Row],[Bottom]],IF(Table_Styles[[#This Row],[Bottom Default]]&lt;&gt;"",Table_Styles[[#This Row],[Bottom Default]],""))</f>
        <v/>
      </c>
      <c r="BX84" s="15"/>
      <c r="BY84" s="15"/>
      <c r="BZ84" s="15" t="str">
        <f>IF(Table_Styles[[#This Row],[Left]]&lt;&gt;"",Table_Styles[[#This Row],[Left]],IF(Table_Styles[[#This Row],[Left Default]]&lt;&gt;"",Table_Styles[[#This Row],[Left Default]],""))</f>
        <v/>
      </c>
      <c r="CA84" s="34"/>
      <c r="CB84" s="17" t="str">
        <f>IF(AND(Table_Styles[[#This Row],[Selector]]&lt;&gt;"",Table_Styles[[#This Row],[Font Family Used]]&lt;&gt;"",Table_Styles[[#This Row],[Font Weight Used]]&lt;&gt;""),Table_Styles[[#This Row],[Font Family Used]]&amp;" "&amp;Table_Styles[[#This Row],[Font Weight Used]],"")</f>
        <v>Nunito 700</v>
      </c>
      <c r="CC84" s="17" t="str">
        <f ca="1">IF(AND(Table_Styles[[#This Row],[Selector]],COUNTIF(OFFSET(CC:CC,0,0,ROW()-1,1),"="&amp;Table_Styles[[#This Row],[Font]])=0),Table_Styles[[#This Row],[Font]],"")</f>
        <v/>
      </c>
      <c r="CD84" s="17" t="str">
        <f ca="1">IF(Table_Styles[[#This Row],[Unique Font]]&lt;&gt;"",
"{""fontFamily"":"""&amp;Table_Styles[[#This Row],[Font Family Used]]&amp;""",""fontWeight"":"&amp;Table_Styles[[#This Row],[Font Weight Used]]&amp;"}","")</f>
        <v/>
      </c>
      <c r="CE8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#f5f8fc;border: none;border-radius: 3px;padding-top: 10px;padding-right: 10px;padding-bottom: 10px;padding-left: 10px</v>
      </c>
      <c r="CF84" s="17" t="str">
        <f>IF(AND(Table_Styles[[#This Row],[Selector]]&lt;&gt;"", Table_Styles[[#This Row],[Config Properties]]&lt;&gt;""),
Table_Styles[[#This Row],[Selector]]&amp;" { "&amp;Table_Styles[[#This Row],[Config Properties]]&amp;" }","")</f>
        <v>.popover-title { font-family: 'Nunito';font-size: 14px;font-weight: 700;color: #1d1c1c;background: #f5f8fc;border: none;border-radius: 3px;padding-top: 10px;padding-right: 10px;padding-bottom: 10px;padding-left: 10px }</v>
      </c>
      <c r="CG84" s="17" t="str">
        <f xml:space="preserve">
SUBSTITUTE(SUBSTITUTE(SUBSTITUTE(SUBSTITUTE(SUBSTITUTE(SUBSTITUTE(SUBSTITUTE(SUBSTITUTE(Table_Styles[[#This Row],[Config]],
" {","{"),
"{ ","{"),
" }","}"),
"} ","}"),
" ,",","),
", ",","),
" :",":"),
": ",":")</f>
        <v>.popover-title{font-family:'Nunito';font-size:14px;font-weight:700;color:#1d1c1c;background:#f5f8fc;border:none;border-radius:3px;padding-top:10px;padding-right:10px;padding-bottom:10px;padding-left:10px}</v>
      </c>
    </row>
    <row r="85" spans="2:85" ht="21" customHeight="1">
      <c r="B85" s="83" t="s">
        <v>597</v>
      </c>
      <c r="C85" s="83" t="s">
        <v>761</v>
      </c>
      <c r="D85" s="34"/>
      <c r="E85" s="34" t="str">
        <f>Settings_Styling_Font_Body_Text</f>
        <v>Nunito</v>
      </c>
      <c r="F85" s="15" t="str">
        <f>IF(Table_Styles[[#This Row],[Font Family]]&lt;&gt;"",Table_Styles[[#This Row],[Font Family]],IF(Table_Styles[[#This Row],[Font Family Default]]&lt;&gt;"",Table_Styles[[#This Row],[Font Family Default]],""))</f>
        <v>Nunito</v>
      </c>
      <c r="G85" s="34"/>
      <c r="H85" s="36" t="s">
        <v>635</v>
      </c>
      <c r="I85" s="15" t="str">
        <f>IF(Table_Styles[[#This Row],[Font Size]]&lt;&gt;"",Table_Styles[[#This Row],[Font Size]],IF(Table_Styles[[#This Row],[Font Size Default]]&lt;&gt;"",Table_Styles[[#This Row],[Font Size Default]],""))</f>
        <v>14px</v>
      </c>
      <c r="J85" s="34"/>
      <c r="K85" s="34">
        <f>Settings_Styling_Font_Weight_Body_Text</f>
        <v>300</v>
      </c>
      <c r="L85" s="15">
        <f>IF(Table_Styles[[#This Row],[Font Weight]]&lt;&gt;"",Table_Styles[[#This Row],[Font Weight]],IF(Table_Styles[[#This Row],[Font Weight Default]]&lt;&gt;"",Table_Styles[[#This Row],[Font Weight Default]],""))</f>
        <v>300</v>
      </c>
      <c r="M85" s="34"/>
      <c r="N85" s="34" t="str">
        <f>Colour_Foreground_1</f>
        <v>#1d1c1c</v>
      </c>
      <c r="O85" s="15" t="str">
        <f>IF(Table_Styles[[#This Row],[Colour]]&lt;&gt;"",Table_Styles[[#This Row],[Colour]],IF(Table_Styles[[#This Row],[Colour Default]]&lt;&gt;"",Table_Styles[[#This Row],[Colour Default]],""))</f>
        <v>#1d1c1c</v>
      </c>
      <c r="P85" s="34"/>
      <c r="Q85" s="34"/>
      <c r="R85" s="15" t="str">
        <f>IF(Table_Styles[[#This Row],[Background]]&lt;&gt;"",Table_Styles[[#This Row],[Background]],IF(Table_Styles[[#This Row],[Background Default]]&lt;&gt;"",Table_Styles[[#This Row],[Background Default]],""))</f>
        <v/>
      </c>
      <c r="S85" s="34"/>
      <c r="T85" s="36"/>
      <c r="U85" s="15" t="str">
        <f>IF(Table_Styles[[#This Row],[Border]]&lt;&gt;"",Table_Styles[[#This Row],[Border]],IF(Table_Styles[[#This Row],[Border Default]]&lt;&gt;"",Table_Styles[[#This Row],[Border Default]],""))</f>
        <v/>
      </c>
      <c r="V85" s="34"/>
      <c r="W85" s="34"/>
      <c r="X85" s="15" t="str">
        <f>IF(Table_Styles[[#This Row],[Border Radius]]&lt;&gt;"",Table_Styles[[#This Row],[Border Radius]],IF(Table_Styles[[#This Row],[Border Radius Default]]&lt;&gt;"",Table_Styles[[#This Row],[Border Radius Default]],""))</f>
        <v/>
      </c>
      <c r="Y85" s="34"/>
      <c r="Z85" s="34"/>
      <c r="AA85" s="15" t="str">
        <f>IF(Table_Styles[[#This Row],[MT]]&lt;&gt;"",Table_Styles[[#This Row],[MT]],IF(Table_Styles[[#This Row],[MT Default]]&lt;&gt;"",Table_Styles[[#This Row],[MT Default]],""))</f>
        <v/>
      </c>
      <c r="AB85" s="34"/>
      <c r="AC85" s="34"/>
      <c r="AD85" s="15" t="str">
        <f>IF(Table_Styles[[#This Row],[MR]]&lt;&gt;"",Table_Styles[[#This Row],[MR]],IF(Table_Styles[[#This Row],[MR Default]]&lt;&gt;"",Table_Styles[[#This Row],[MR Default]],""))</f>
        <v/>
      </c>
      <c r="AE85" s="34"/>
      <c r="AF85" s="34"/>
      <c r="AG85" s="15" t="str">
        <f>IF(Table_Styles[[#This Row],[MB]]&lt;&gt;"",Table_Styles[[#This Row],[MB]],IF(Table_Styles[[#This Row],[MB Default]]&lt;&gt;"",Table_Styles[[#This Row],[MB Default]],""))</f>
        <v/>
      </c>
      <c r="AH85" s="34"/>
      <c r="AI85" s="34"/>
      <c r="AJ85" s="15" t="str">
        <f>IF(Table_Styles[[#This Row],[ML]]&lt;&gt;"",Table_Styles[[#This Row],[ML]],IF(Table_Styles[[#This Row],[ML Default]]&lt;&gt;"",Table_Styles[[#This Row],[ML Default]],""))</f>
        <v/>
      </c>
      <c r="AK85" s="34"/>
      <c r="AL85" s="86" t="s">
        <v>623</v>
      </c>
      <c r="AM85" s="15" t="str">
        <f>IF(Table_Styles[[#This Row],[PT]]&lt;&gt;"",Table_Styles[[#This Row],[PT]],IF(Table_Styles[[#This Row],[PT Default]]&lt;&gt;"",Table_Styles[[#This Row],[PT Default]],""))</f>
        <v>10px</v>
      </c>
      <c r="AN85" s="34"/>
      <c r="AO85" s="86" t="s">
        <v>623</v>
      </c>
      <c r="AP85" s="15" t="str">
        <f>IF(Table_Styles[[#This Row],[PR]]&lt;&gt;"",Table_Styles[[#This Row],[PR]],IF(Table_Styles[[#This Row],[PR Default]]&lt;&gt;"",Table_Styles[[#This Row],[PR Default]],""))</f>
        <v>10px</v>
      </c>
      <c r="AQ85" s="34"/>
      <c r="AR85" s="86" t="s">
        <v>623</v>
      </c>
      <c r="AS85" s="15" t="str">
        <f>IF(Table_Styles[[#This Row],[PB]]&lt;&gt;"",Table_Styles[[#This Row],[PB]],IF(Table_Styles[[#This Row],[PB Default]]&lt;&gt;"",Table_Styles[[#This Row],[PB Default]],""))</f>
        <v>10px</v>
      </c>
      <c r="AT85" s="34"/>
      <c r="AU85" s="86" t="s">
        <v>623</v>
      </c>
      <c r="AV85" s="15" t="str">
        <f>IF(Table_Styles[[#This Row],[PL]]&lt;&gt;"",Table_Styles[[#This Row],[PL]],IF(Table_Styles[[#This Row],[PL Default]]&lt;&gt;"",Table_Styles[[#This Row],[PL Default]],""))</f>
        <v>10px</v>
      </c>
      <c r="AW85" s="34"/>
      <c r="AX85" s="34"/>
      <c r="AY85" s="15" t="str">
        <f>IF(Table_Styles[[#This Row],[BT]]&lt;&gt;"",Table_Styles[[#This Row],[BT]],IF(Table_Styles[[#This Row],[BT Default]]&lt;&gt;"",Table_Styles[[#This Row],[BT Default]],""))</f>
        <v/>
      </c>
      <c r="AZ85" s="34"/>
      <c r="BA85" s="34"/>
      <c r="BB85" s="15" t="str">
        <f>IF(Table_Styles[[#This Row],[BR]]&lt;&gt;"",Table_Styles[[#This Row],[BR]],IF(Table_Styles[[#This Row],[BR Default]]&lt;&gt;"",Table_Styles[[#This Row],[BR Default]],""))</f>
        <v/>
      </c>
      <c r="BC85" s="34"/>
      <c r="BD85" s="34"/>
      <c r="BE85" s="15" t="str">
        <f>IF(Table_Styles[[#This Row],[BB]]&lt;&gt;"",Table_Styles[[#This Row],[BB]],IF(Table_Styles[[#This Row],[BB Default]]&lt;&gt;"",Table_Styles[[#This Row],[BB Default]],""))</f>
        <v/>
      </c>
      <c r="BF85" s="34"/>
      <c r="BG85" s="34"/>
      <c r="BH85" s="15" t="str">
        <f>IF(Table_Styles[[#This Row],[BL]]&lt;&gt;"",Table_Styles[[#This Row],[BL]],IF(Table_Styles[[#This Row],[BL Default]]&lt;&gt;"",Table_Styles[[#This Row],[BL Default]],""))</f>
        <v/>
      </c>
      <c r="BI85" s="34"/>
      <c r="BJ85" s="34"/>
      <c r="BK85" s="15" t="str">
        <f>IF(Table_Styles[[#This Row],[Width]]&lt;&gt;"",Table_Styles[[#This Row],[Width]],IF(Table_Styles[[#This Row],[Width Default]]&lt;&gt;"",Table_Styles[[#This Row],[Width Default]],""))</f>
        <v/>
      </c>
      <c r="BL85" s="34"/>
      <c r="BM85" s="34"/>
      <c r="BN85" s="15" t="str">
        <f>IF(Table_Styles[[#This Row],[Height]]&lt;&gt;"",Table_Styles[[#This Row],[Height]],IF(Table_Styles[[#This Row],[Height Default]]&lt;&gt;"",Table_Styles[[#This Row],[Height Default]],""))</f>
        <v/>
      </c>
      <c r="BO85" s="15"/>
      <c r="BP85" s="15"/>
      <c r="BQ85" s="15" t="str">
        <f>IF(Table_Styles[[#This Row],[Top]]&lt;&gt;"",Table_Styles[[#This Row],[Top]],IF(Table_Styles[[#This Row],[Top Default]]&lt;&gt;"",Table_Styles[[#This Row],[Top Default]],""))</f>
        <v/>
      </c>
      <c r="BR85" s="15"/>
      <c r="BS85" s="15"/>
      <c r="BT85" s="15" t="str">
        <f>IF(Table_Styles[[#This Row],[Right]]&lt;&gt;"",Table_Styles[[#This Row],[Right]],IF(Table_Styles[[#This Row],[Right Default]]&lt;&gt;"",Table_Styles[[#This Row],[Right Default]],""))</f>
        <v/>
      </c>
      <c r="BU85" s="15"/>
      <c r="BV85" s="15"/>
      <c r="BW85" s="15" t="str">
        <f>IF(Table_Styles[[#This Row],[Bottom]]&lt;&gt;"",Table_Styles[[#This Row],[Bottom]],IF(Table_Styles[[#This Row],[Bottom Default]]&lt;&gt;"",Table_Styles[[#This Row],[Bottom Default]],""))</f>
        <v/>
      </c>
      <c r="BX85" s="15"/>
      <c r="BY85" s="15"/>
      <c r="BZ85" s="15" t="str">
        <f>IF(Table_Styles[[#This Row],[Left]]&lt;&gt;"",Table_Styles[[#This Row],[Left]],IF(Table_Styles[[#This Row],[Left Default]]&lt;&gt;"",Table_Styles[[#This Row],[Left Default]],""))</f>
        <v/>
      </c>
      <c r="CA85" s="34"/>
      <c r="CB85" s="17" t="str">
        <f>IF(AND(Table_Styles[[#This Row],[Selector]]&lt;&gt;"",Table_Styles[[#This Row],[Font Family Used]]&lt;&gt;"",Table_Styles[[#This Row],[Font Weight Used]]&lt;&gt;""),Table_Styles[[#This Row],[Font Family Used]]&amp;" "&amp;Table_Styles[[#This Row],[Font Weight Used]],"")</f>
        <v>Nunito 300</v>
      </c>
      <c r="CC85" s="17" t="str">
        <f ca="1">IF(AND(Table_Styles[[#This Row],[Selector]],COUNTIF(OFFSET(CC:CC,0,0,ROW()-1,1),"="&amp;Table_Styles[[#This Row],[Font]])=0),Table_Styles[[#This Row],[Font]],"")</f>
        <v/>
      </c>
      <c r="CD85" s="17" t="str">
        <f ca="1">IF(Table_Styles[[#This Row],[Unique Font]]&lt;&gt;"",
"{""fontFamily"":"""&amp;Table_Styles[[#This Row],[Font Family Used]]&amp;""",""fontWeight"":"&amp;Table_Styles[[#This Row],[Font Weight Used]]&amp;"}","")</f>
        <v/>
      </c>
      <c r="CE8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#1d1c1c;padding-top: 10px;padding-right: 10px;padding-bottom: 10px;padding-left: 10px</v>
      </c>
      <c r="CF85" s="17" t="str">
        <f>IF(AND(Table_Styles[[#This Row],[Selector]]&lt;&gt;"", Table_Styles[[#This Row],[Config Properties]]&lt;&gt;""),
Table_Styles[[#This Row],[Selector]]&amp;" { "&amp;Table_Styles[[#This Row],[Config Properties]]&amp;" }","")</f>
        <v>.popover-content { font-family: 'Nunito';font-size: 14px;font-weight: 300;color: #1d1c1c;padding-top: 10px;padding-right: 10px;padding-bottom: 10px;padding-left: 10px }</v>
      </c>
      <c r="CG85" s="17" t="str">
        <f xml:space="preserve">
SUBSTITUTE(SUBSTITUTE(SUBSTITUTE(SUBSTITUTE(SUBSTITUTE(SUBSTITUTE(SUBSTITUTE(SUBSTITUTE(Table_Styles[[#This Row],[Config]],
" {","{"),
"{ ","{"),
" }","}"),
"} ","}"),
" ,",","),
", ",","),
" :",":"),
": ",":")</f>
        <v>.popover-content{font-family:'Nunito';font-size:14px;font-weight:300;color:#1d1c1c;padding-top:10px;padding-right:10px;padding-bottom:10px;padding-left:10px}</v>
      </c>
    </row>
    <row r="86" spans="2:85" ht="29.4" thickBot="1">
      <c r="B86" s="18" t="s">
        <v>617</v>
      </c>
      <c r="C86" s="18"/>
      <c r="D86" s="33"/>
      <c r="E86" s="33"/>
      <c r="F86" s="18" t="str">
        <f>IF(Table_Styles[[#This Row],[Font Family]]&lt;&gt;"",Table_Styles[[#This Row],[Font Family]],IF(Table_Styles[[#This Row],[Font Family Default]]&lt;&gt;"",Table_Styles[[#This Row],[Font Family Default]],""))</f>
        <v/>
      </c>
      <c r="G86" s="33"/>
      <c r="H86" s="33"/>
      <c r="I86" s="18" t="str">
        <f>IF(Table_Styles[[#This Row],[Font Size]]&lt;&gt;"",Table_Styles[[#This Row],[Font Size]],IF(Table_Styles[[#This Row],[Font Size Default]]&lt;&gt;"",Table_Styles[[#This Row],[Font Size Default]],""))</f>
        <v/>
      </c>
      <c r="J86" s="33"/>
      <c r="K86" s="33"/>
      <c r="L86" s="18" t="str">
        <f>IF(Table_Styles[[#This Row],[Font Weight]]&lt;&gt;"",Table_Styles[[#This Row],[Font Weight]],IF(Table_Styles[[#This Row],[Font Weight Default]]&lt;&gt;"",Table_Styles[[#This Row],[Font Weight Default]],""))</f>
        <v/>
      </c>
      <c r="M86" s="33"/>
      <c r="N86" s="33"/>
      <c r="O86" s="18" t="str">
        <f>IF(Table_Styles[[#This Row],[Colour]]&lt;&gt;"",Table_Styles[[#This Row],[Colour]],IF(Table_Styles[[#This Row],[Colour Default]]&lt;&gt;"",Table_Styles[[#This Row],[Colour Default]],""))</f>
        <v/>
      </c>
      <c r="P86" s="33"/>
      <c r="Q86" s="33"/>
      <c r="R86" s="18" t="str">
        <f>IF(Table_Styles[[#This Row],[Background]]&lt;&gt;"",Table_Styles[[#This Row],[Background]],IF(Table_Styles[[#This Row],[Background Default]]&lt;&gt;"",Table_Styles[[#This Row],[Background Default]],""))</f>
        <v/>
      </c>
      <c r="S86" s="33"/>
      <c r="T86" s="33"/>
      <c r="U86" s="18" t="str">
        <f>IF(Table_Styles[[#This Row],[Border]]&lt;&gt;"",Table_Styles[[#This Row],[Border]],IF(Table_Styles[[#This Row],[Border Default]]&lt;&gt;"",Table_Styles[[#This Row],[Border Default]],""))</f>
        <v/>
      </c>
      <c r="V86" s="33"/>
      <c r="W86" s="33"/>
      <c r="X86" s="18" t="str">
        <f>IF(Table_Styles[[#This Row],[Border Radius]]&lt;&gt;"",Table_Styles[[#This Row],[Border Radius]],IF(Table_Styles[[#This Row],[Border Radius Default]]&lt;&gt;"",Table_Styles[[#This Row],[Border Radius Default]],""))</f>
        <v/>
      </c>
      <c r="Y86" s="33"/>
      <c r="Z86" s="33"/>
      <c r="AA86" s="18" t="str">
        <f>IF(Table_Styles[[#This Row],[MT]]&lt;&gt;"",Table_Styles[[#This Row],[MT]],IF(Table_Styles[[#This Row],[MT Default]]&lt;&gt;"",Table_Styles[[#This Row],[MT Default]],""))</f>
        <v/>
      </c>
      <c r="AB86" s="33"/>
      <c r="AC86" s="33"/>
      <c r="AD86" s="18" t="str">
        <f>IF(Table_Styles[[#This Row],[MR]]&lt;&gt;"",Table_Styles[[#This Row],[MR]],IF(Table_Styles[[#This Row],[MR Default]]&lt;&gt;"",Table_Styles[[#This Row],[MR Default]],""))</f>
        <v/>
      </c>
      <c r="AE86" s="33"/>
      <c r="AF86" s="33"/>
      <c r="AG86" s="18" t="str">
        <f>IF(Table_Styles[[#This Row],[MB]]&lt;&gt;"",Table_Styles[[#This Row],[MB]],IF(Table_Styles[[#This Row],[MB Default]]&lt;&gt;"",Table_Styles[[#This Row],[MB Default]],""))</f>
        <v/>
      </c>
      <c r="AH86" s="33"/>
      <c r="AI86" s="33"/>
      <c r="AJ86" s="18" t="str">
        <f>IF(Table_Styles[[#This Row],[ML]]&lt;&gt;"",Table_Styles[[#This Row],[ML]],IF(Table_Styles[[#This Row],[ML Default]]&lt;&gt;"",Table_Styles[[#This Row],[ML Default]],""))</f>
        <v/>
      </c>
      <c r="AK86" s="33"/>
      <c r="AL86" s="33"/>
      <c r="AM86" s="18" t="str">
        <f>IF(Table_Styles[[#This Row],[PT]]&lt;&gt;"",Table_Styles[[#This Row],[PT]],IF(Table_Styles[[#This Row],[PT Default]]&lt;&gt;"",Table_Styles[[#This Row],[PT Default]],""))</f>
        <v/>
      </c>
      <c r="AN86" s="33"/>
      <c r="AO86" s="33"/>
      <c r="AP86" s="18" t="str">
        <f>IF(Table_Styles[[#This Row],[PR]]&lt;&gt;"",Table_Styles[[#This Row],[PR]],IF(Table_Styles[[#This Row],[PR Default]]&lt;&gt;"",Table_Styles[[#This Row],[PR Default]],""))</f>
        <v/>
      </c>
      <c r="AQ86" s="33"/>
      <c r="AR86" s="33"/>
      <c r="AS86" s="18" t="str">
        <f>IF(Table_Styles[[#This Row],[PB]]&lt;&gt;"",Table_Styles[[#This Row],[PB]],IF(Table_Styles[[#This Row],[PB Default]]&lt;&gt;"",Table_Styles[[#This Row],[PB Default]],""))</f>
        <v/>
      </c>
      <c r="AT86" s="33"/>
      <c r="AU86" s="33"/>
      <c r="AV86" s="18" t="str">
        <f>IF(Table_Styles[[#This Row],[PL]]&lt;&gt;"",Table_Styles[[#This Row],[PL]],IF(Table_Styles[[#This Row],[PL Default]]&lt;&gt;"",Table_Styles[[#This Row],[PL Default]],""))</f>
        <v/>
      </c>
      <c r="AW86" s="33"/>
      <c r="AX86" s="33"/>
      <c r="AY86" s="18" t="str">
        <f>IF(Table_Styles[[#This Row],[BT]]&lt;&gt;"",Table_Styles[[#This Row],[BT]],IF(Table_Styles[[#This Row],[BT Default]]&lt;&gt;"",Table_Styles[[#This Row],[BT Default]],""))</f>
        <v/>
      </c>
      <c r="AZ86" s="33"/>
      <c r="BA86" s="33"/>
      <c r="BB86" s="18" t="str">
        <f>IF(Table_Styles[[#This Row],[BR]]&lt;&gt;"",Table_Styles[[#This Row],[BR]],IF(Table_Styles[[#This Row],[BR Default]]&lt;&gt;"",Table_Styles[[#This Row],[BR Default]],""))</f>
        <v/>
      </c>
      <c r="BC86" s="33"/>
      <c r="BD86" s="33"/>
      <c r="BE86" s="18" t="str">
        <f>IF(Table_Styles[[#This Row],[BB]]&lt;&gt;"",Table_Styles[[#This Row],[BB]],IF(Table_Styles[[#This Row],[BB Default]]&lt;&gt;"",Table_Styles[[#This Row],[BB Default]],""))</f>
        <v/>
      </c>
      <c r="BF86" s="33"/>
      <c r="BG86" s="33"/>
      <c r="BH86" s="18" t="str">
        <f>IF(Table_Styles[[#This Row],[BL]]&lt;&gt;"",Table_Styles[[#This Row],[BL]],IF(Table_Styles[[#This Row],[BL Default]]&lt;&gt;"",Table_Styles[[#This Row],[BL Default]],""))</f>
        <v/>
      </c>
      <c r="BI86" s="33"/>
      <c r="BJ86" s="33"/>
      <c r="BK86" s="18" t="str">
        <f>IF(Table_Styles[[#This Row],[Width]]&lt;&gt;"",Table_Styles[[#This Row],[Width]],IF(Table_Styles[[#This Row],[Width Default]]&lt;&gt;"",Table_Styles[[#This Row],[Width Default]],""))</f>
        <v/>
      </c>
      <c r="BL86" s="33"/>
      <c r="BM86" s="33"/>
      <c r="BN86" s="18" t="str">
        <f>IF(Table_Styles[[#This Row],[Height]]&lt;&gt;"",Table_Styles[[#This Row],[Height]],IF(Table_Styles[[#This Row],[Height Default]]&lt;&gt;"",Table_Styles[[#This Row],[Height Default]],""))</f>
        <v/>
      </c>
      <c r="BO86" s="18"/>
      <c r="BP86" s="18"/>
      <c r="BQ86" s="18" t="str">
        <f>IF(Table_Styles[[#This Row],[Top]]&lt;&gt;"",Table_Styles[[#This Row],[Top]],IF(Table_Styles[[#This Row],[Top Default]]&lt;&gt;"",Table_Styles[[#This Row],[Top Default]],""))</f>
        <v/>
      </c>
      <c r="BR86" s="18"/>
      <c r="BS86" s="18"/>
      <c r="BT86" s="18" t="str">
        <f>IF(Table_Styles[[#This Row],[Right]]&lt;&gt;"",Table_Styles[[#This Row],[Right]],IF(Table_Styles[[#This Row],[Right Default]]&lt;&gt;"",Table_Styles[[#This Row],[Right Default]],""))</f>
        <v/>
      </c>
      <c r="BU86" s="18"/>
      <c r="BV86" s="18"/>
      <c r="BW86" s="18" t="str">
        <f>IF(Table_Styles[[#This Row],[Bottom]]&lt;&gt;"",Table_Styles[[#This Row],[Bottom]],IF(Table_Styles[[#This Row],[Bottom Default]]&lt;&gt;"",Table_Styles[[#This Row],[Bottom Default]],""))</f>
        <v/>
      </c>
      <c r="BX86" s="18"/>
      <c r="BY86" s="18"/>
      <c r="BZ86" s="18" t="str">
        <f>IF(Table_Styles[[#This Row],[Left]]&lt;&gt;"",Table_Styles[[#This Row],[Left]],IF(Table_Styles[[#This Row],[Left Default]]&lt;&gt;"",Table_Styles[[#This Row],[Left Default]],""))</f>
        <v/>
      </c>
      <c r="CA86" s="33"/>
      <c r="CB86" s="18" t="str">
        <f>IF(AND(Table_Styles[[#This Row],[Selector]]&lt;&gt;"",Table_Styles[[#This Row],[Font Family Used]]&lt;&gt;"",Table_Styles[[#This Row],[Font Weight Used]]&lt;&gt;""),Table_Styles[[#This Row],[Font Family Used]]&amp;" "&amp;Table_Styles[[#This Row],[Font Weight Used]],"")</f>
        <v/>
      </c>
      <c r="CC86" s="18" t="str">
        <f ca="1">IF(AND(Table_Styles[[#This Row],[Selector]],COUNTIF(OFFSET(CC:CC,0,0,ROW()-1,1),"="&amp;Table_Styles[[#This Row],[Font]])=0),Table_Styles[[#This Row],[Font]],"")</f>
        <v/>
      </c>
      <c r="CD86" s="18" t="str">
        <f ca="1">IF(Table_Styles[[#This Row],[Unique Font]]&lt;&gt;"",
"{""fontFamily"":"""&amp;Table_Styles[[#This Row],[Font Family Used]]&amp;""",""fontWeight"":"&amp;Table_Styles[[#This Row],[Font Weight Used]]&amp;"}","")</f>
        <v/>
      </c>
      <c r="CE8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6" s="18" t="str">
        <f>IF(AND(Table_Styles[[#This Row],[Selector]]&lt;&gt;"", Table_Styles[[#This Row],[Config Properties]]&lt;&gt;""),
Table_Styles[[#This Row],[Selector]]&amp;" { "&amp;Table_Styles[[#This Row],[Config Properties]]&amp;" }","")</f>
        <v/>
      </c>
      <c r="CG86" s="18" t="str">
        <f xml:space="preserve">
SUBSTITUTE(SUBSTITUTE(SUBSTITUTE(SUBSTITUTE(SUBSTITUTE(SUBSTITUTE(SUBSTITUTE(SUBSTITUTE(Table_Styles[[#This Row],[Config]],
" {","{"),
"{ ","{"),
" }","}"),
"} ","}"),
" ,",","),
", ",","),
" :",":"),
": ",":")</f>
        <v/>
      </c>
    </row>
    <row r="87" spans="2:85" ht="21" customHeight="1">
      <c r="B87" s="83" t="s">
        <v>762</v>
      </c>
      <c r="C87" s="82" t="s">
        <v>763</v>
      </c>
      <c r="D87" s="7"/>
      <c r="E87" s="7"/>
      <c r="F87" s="7" t="str">
        <f>IF(Table_Styles[[#This Row],[Font Family]]&lt;&gt;"",Table_Styles[[#This Row],[Font Family]],IF(Table_Styles[[#This Row],[Font Family Default]]&lt;&gt;"",Table_Styles[[#This Row],[Font Family Default]],""))</f>
        <v/>
      </c>
      <c r="G87" s="7"/>
      <c r="H87" s="84" t="s">
        <v>634</v>
      </c>
      <c r="I87" s="7" t="str">
        <f>IF(Table_Styles[[#This Row],[Font Size]]&lt;&gt;"",Table_Styles[[#This Row],[Font Size]],IF(Table_Styles[[#This Row],[Font Size Default]]&lt;&gt;"",Table_Styles[[#This Row],[Font Size Default]],""))</f>
        <v>16px</v>
      </c>
      <c r="J87" s="7"/>
      <c r="K87" s="7"/>
      <c r="L87" s="7" t="str">
        <f>IF(Table_Styles[[#This Row],[Font Weight]]&lt;&gt;"",Table_Styles[[#This Row],[Font Weight]],IF(Table_Styles[[#This Row],[Font Weight Default]]&lt;&gt;"",Table_Styles[[#This Row],[Font Weight Default]],""))</f>
        <v/>
      </c>
      <c r="M87" s="7"/>
      <c r="N87" s="7"/>
      <c r="O87" s="7" t="str">
        <f>IF(Table_Styles[[#This Row],[Colour]]&lt;&gt;"",Table_Styles[[#This Row],[Colour]],IF(Table_Styles[[#This Row],[Colour Default]]&lt;&gt;"",Table_Styles[[#This Row],[Colour Default]],""))</f>
        <v/>
      </c>
      <c r="P87" s="7"/>
      <c r="Q87" s="7"/>
      <c r="R87" s="7" t="str">
        <f>IF(Table_Styles[[#This Row],[Background]]&lt;&gt;"",Table_Styles[[#This Row],[Background]],IF(Table_Styles[[#This Row],[Background Default]]&lt;&gt;"",Table_Styles[[#This Row],[Background Default]],""))</f>
        <v/>
      </c>
      <c r="S87" s="7"/>
      <c r="T87" s="7"/>
      <c r="U87" s="7" t="str">
        <f>IF(Table_Styles[[#This Row],[Border]]&lt;&gt;"",Table_Styles[[#This Row],[Border]],IF(Table_Styles[[#This Row],[Border Default]]&lt;&gt;"",Table_Styles[[#This Row],[Border Default]],""))</f>
        <v/>
      </c>
      <c r="V87" s="7"/>
      <c r="W87" s="7"/>
      <c r="X87" s="7" t="str">
        <f>IF(Table_Styles[[#This Row],[Border Radius]]&lt;&gt;"",Table_Styles[[#This Row],[Border Radius]],IF(Table_Styles[[#This Row],[Border Radius Default]]&lt;&gt;"",Table_Styles[[#This Row],[Border Radius Default]],""))</f>
        <v/>
      </c>
      <c r="Y87" s="7"/>
      <c r="Z87" s="89" t="s">
        <v>689</v>
      </c>
      <c r="AA87" s="7" t="str">
        <f>IF(Table_Styles[[#This Row],[MT]]&lt;&gt;"",Table_Styles[[#This Row],[MT]],IF(Table_Styles[[#This Row],[MT Default]]&lt;&gt;"",Table_Styles[[#This Row],[MT Default]],""))</f>
        <v>-4px</v>
      </c>
      <c r="AB87" s="7"/>
      <c r="AC87" s="84" t="s">
        <v>601</v>
      </c>
      <c r="AD87" s="7" t="str">
        <f>IF(Table_Styles[[#This Row],[MR]]&lt;&gt;"",Table_Styles[[#This Row],[MR]],IF(Table_Styles[[#This Row],[MR Default]]&lt;&gt;"",Table_Styles[[#This Row],[MR Default]],""))</f>
        <v>5px</v>
      </c>
      <c r="AE87" s="7"/>
      <c r="AF87" s="7"/>
      <c r="AG87" s="7" t="str">
        <f>IF(Table_Styles[[#This Row],[MB]]&lt;&gt;"",Table_Styles[[#This Row],[MB]],IF(Table_Styles[[#This Row],[MB Default]]&lt;&gt;"",Table_Styles[[#This Row],[MB Default]],""))</f>
        <v/>
      </c>
      <c r="AH87" s="7"/>
      <c r="AI87" s="7"/>
      <c r="AJ87" s="7" t="str">
        <f>IF(Table_Styles[[#This Row],[ML]]&lt;&gt;"",Table_Styles[[#This Row],[ML]],IF(Table_Styles[[#This Row],[ML Default]]&lt;&gt;"",Table_Styles[[#This Row],[ML Default]],""))</f>
        <v/>
      </c>
      <c r="AK87" s="7"/>
      <c r="AL87" s="7"/>
      <c r="AM87" s="7" t="str">
        <f>IF(Table_Styles[[#This Row],[PT]]&lt;&gt;"",Table_Styles[[#This Row],[PT]],IF(Table_Styles[[#This Row],[PT Default]]&lt;&gt;"",Table_Styles[[#This Row],[PT Default]],""))</f>
        <v/>
      </c>
      <c r="AN87" s="7"/>
      <c r="AO87" s="7"/>
      <c r="AP87" s="7" t="str">
        <f>IF(Table_Styles[[#This Row],[PR]]&lt;&gt;"",Table_Styles[[#This Row],[PR]],IF(Table_Styles[[#This Row],[PR Default]]&lt;&gt;"",Table_Styles[[#This Row],[PR Default]],""))</f>
        <v/>
      </c>
      <c r="AQ87" s="7"/>
      <c r="AR87" s="7"/>
      <c r="AS87" s="7" t="str">
        <f>IF(Table_Styles[[#This Row],[PB]]&lt;&gt;"",Table_Styles[[#This Row],[PB]],IF(Table_Styles[[#This Row],[PB Default]]&lt;&gt;"",Table_Styles[[#This Row],[PB Default]],""))</f>
        <v/>
      </c>
      <c r="AT87" s="7"/>
      <c r="AU87" s="7"/>
      <c r="AV87" s="7" t="str">
        <f>IF(Table_Styles[[#This Row],[PL]]&lt;&gt;"",Table_Styles[[#This Row],[PL]],IF(Table_Styles[[#This Row],[PL Default]]&lt;&gt;"",Table_Styles[[#This Row],[PL Default]],""))</f>
        <v/>
      </c>
      <c r="AW87" s="7"/>
      <c r="AX87" s="7"/>
      <c r="AY87" s="7" t="str">
        <f>IF(Table_Styles[[#This Row],[BT]]&lt;&gt;"",Table_Styles[[#This Row],[BT]],IF(Table_Styles[[#This Row],[BT Default]]&lt;&gt;"",Table_Styles[[#This Row],[BT Default]],""))</f>
        <v/>
      </c>
      <c r="AZ87" s="7"/>
      <c r="BA87" s="7"/>
      <c r="BB87" s="7" t="str">
        <f>IF(Table_Styles[[#This Row],[BR]]&lt;&gt;"",Table_Styles[[#This Row],[BR]],IF(Table_Styles[[#This Row],[BR Default]]&lt;&gt;"",Table_Styles[[#This Row],[BR Default]],""))</f>
        <v/>
      </c>
      <c r="BC87" s="7"/>
      <c r="BD87" s="7"/>
      <c r="BE87" s="7" t="str">
        <f>IF(Table_Styles[[#This Row],[BB]]&lt;&gt;"",Table_Styles[[#This Row],[BB]],IF(Table_Styles[[#This Row],[BB Default]]&lt;&gt;"",Table_Styles[[#This Row],[BB Default]],""))</f>
        <v/>
      </c>
      <c r="BF87" s="7"/>
      <c r="BG87" s="7"/>
      <c r="BH87" s="7" t="str">
        <f>IF(Table_Styles[[#This Row],[BL]]&lt;&gt;"",Table_Styles[[#This Row],[BL]],IF(Table_Styles[[#This Row],[BL Default]]&lt;&gt;"",Table_Styles[[#This Row],[BL Default]],""))</f>
        <v/>
      </c>
      <c r="BI87" s="7"/>
      <c r="BJ87" s="7"/>
      <c r="BK87" s="7" t="str">
        <f>IF(Table_Styles[[#This Row],[Width]]&lt;&gt;"",Table_Styles[[#This Row],[Width]],IF(Table_Styles[[#This Row],[Width Default]]&lt;&gt;"",Table_Styles[[#This Row],[Width Default]],""))</f>
        <v/>
      </c>
      <c r="BL87" s="7"/>
      <c r="BM87" s="7"/>
      <c r="BN87" s="7" t="str">
        <f>IF(Table_Styles[[#This Row],[Height]]&lt;&gt;"",Table_Styles[[#This Row],[Height]],IF(Table_Styles[[#This Row],[Height Default]]&lt;&gt;"",Table_Styles[[#This Row],[Height Default]],""))</f>
        <v/>
      </c>
      <c r="BO87" s="7"/>
      <c r="BP87" s="7"/>
      <c r="BQ87" s="7" t="str">
        <f>IF(Table_Styles[[#This Row],[Top]]&lt;&gt;"",Table_Styles[[#This Row],[Top]],IF(Table_Styles[[#This Row],[Top Default]]&lt;&gt;"",Table_Styles[[#This Row],[Top Default]],""))</f>
        <v/>
      </c>
      <c r="BR87" s="7"/>
      <c r="BS87" s="7"/>
      <c r="BT87" s="7" t="str">
        <f>IF(Table_Styles[[#This Row],[Right]]&lt;&gt;"",Table_Styles[[#This Row],[Right]],IF(Table_Styles[[#This Row],[Right Default]]&lt;&gt;"",Table_Styles[[#This Row],[Right Default]],""))</f>
        <v/>
      </c>
      <c r="BU87" s="7"/>
      <c r="BV87" s="7"/>
      <c r="BW87" s="7" t="str">
        <f>IF(Table_Styles[[#This Row],[Bottom]]&lt;&gt;"",Table_Styles[[#This Row],[Bottom]],IF(Table_Styles[[#This Row],[Bottom Default]]&lt;&gt;"",Table_Styles[[#This Row],[Bottom Default]],""))</f>
        <v/>
      </c>
      <c r="BX87" s="7"/>
      <c r="BY87" s="7"/>
      <c r="BZ87" s="7" t="str">
        <f>IF(Table_Styles[[#This Row],[Left]]&lt;&gt;"",Table_Styles[[#This Row],[Left]],IF(Table_Styles[[#This Row],[Left Default]]&lt;&gt;"",Table_Styles[[#This Row],[Left Default]],""))</f>
        <v/>
      </c>
      <c r="CA87" s="7"/>
      <c r="CB87" t="str">
        <f>IF(AND(Table_Styles[[#This Row],[Selector]]&lt;&gt;"",Table_Styles[[#This Row],[Font Family Used]]&lt;&gt;"",Table_Styles[[#This Row],[Font Weight Used]]&lt;&gt;""),Table_Styles[[#This Row],[Font Family Used]]&amp;" "&amp;Table_Styles[[#This Row],[Font Weight Used]],"")</f>
        <v/>
      </c>
      <c r="CC87" t="str">
        <f ca="1">IF(AND(Table_Styles[[#This Row],[Selector]],COUNTIF(OFFSET(CC:CC,0,0,ROW()-1,1),"="&amp;Table_Styles[[#This Row],[Font]])=0),Table_Styles[[#This Row],[Font]],"")</f>
        <v/>
      </c>
      <c r="CD87" t="str">
        <f ca="1">IF(Table_Styles[[#This Row],[Unique Font]]&lt;&gt;"",
"{""fontFamily"":"""&amp;Table_Styles[[#This Row],[Font Family Used]]&amp;""",""fontWeight"":"&amp;Table_Styles[[#This Row],[Font Weight Used]]&amp;"}","")</f>
        <v/>
      </c>
      <c r="CE8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7" t="str">
        <f>IF(AND(Table_Styles[[#This Row],[Selector]]&lt;&gt;"", Table_Styles[[#This Row],[Config Properties]]&lt;&gt;""),
Table_Styles[[#This Row],[Selector]]&amp;" { "&amp;Table_Styles[[#This Row],[Config Properties]]&amp;" }","")</f>
        <v>nav .btn-icon { font-size: 16px;margin-top: -4px;margin-right: 5px }</v>
      </c>
      <c r="CG87" t="str">
        <f xml:space="preserve">
SUBSTITUTE(SUBSTITUTE(SUBSTITUTE(SUBSTITUTE(SUBSTITUTE(SUBSTITUTE(SUBSTITUTE(SUBSTITUTE(Table_Styles[[#This Row],[Config]],
" {","{"),
"{ ","{"),
" }","}"),
"} ","}"),
" ,",","),
", ",","),
" :",":"),
": ",":")</f>
        <v>nav .btn-icon{font-size:16px;margin-top:-4px;margin-right:5px}</v>
      </c>
    </row>
    <row r="88" spans="2:85" ht="21" customHeight="1">
      <c r="B88" s="83" t="s">
        <v>764</v>
      </c>
      <c r="C88" s="17" t="s">
        <v>765</v>
      </c>
      <c r="D88" s="34"/>
      <c r="E88" s="34" t="str">
        <f>Settings_Styling_Font_Body_Text</f>
        <v>Nunito</v>
      </c>
      <c r="F88" s="15" t="str">
        <f>IF(Table_Styles[[#This Row],[Font Family]]&lt;&gt;"",Table_Styles[[#This Row],[Font Family]],IF(Table_Styles[[#This Row],[Font Family Default]]&lt;&gt;"",Table_Styles[[#This Row],[Font Family Default]],""))</f>
        <v>Nunito</v>
      </c>
      <c r="G88" s="34"/>
      <c r="H88" s="86" t="s">
        <v>635</v>
      </c>
      <c r="I88" s="15" t="str">
        <f>IF(Table_Styles[[#This Row],[Font Size]]&lt;&gt;"",Table_Styles[[#This Row],[Font Size]],IF(Table_Styles[[#This Row],[Font Size Default]]&lt;&gt;"",Table_Styles[[#This Row],[Font Size Default]],""))</f>
        <v>14px</v>
      </c>
      <c r="J88" s="34"/>
      <c r="K88" s="34">
        <f>Settings_Styling_Font_Weight_Body_Text</f>
        <v>300</v>
      </c>
      <c r="L88" s="15">
        <f>IF(Table_Styles[[#This Row],[Font Weight]]&lt;&gt;"",Table_Styles[[#This Row],[Font Weight]],IF(Table_Styles[[#This Row],[Font Weight Default]]&lt;&gt;"",Table_Styles[[#This Row],[Font Weight Default]],""))</f>
        <v>300</v>
      </c>
      <c r="M88" s="34"/>
      <c r="N88" s="34"/>
      <c r="O88" s="15" t="str">
        <f>IF(Table_Styles[[#This Row],[Colour]]&lt;&gt;"",Table_Styles[[#This Row],[Colour]],IF(Table_Styles[[#This Row],[Colour Default]]&lt;&gt;"",Table_Styles[[#This Row],[Colour Default]],""))</f>
        <v/>
      </c>
      <c r="P88" s="34"/>
      <c r="Q88" s="34"/>
      <c r="R88" s="15" t="str">
        <f>IF(Table_Styles[[#This Row],[Background]]&lt;&gt;"",Table_Styles[[#This Row],[Background]],IF(Table_Styles[[#This Row],[Background Default]]&lt;&gt;"",Table_Styles[[#This Row],[Background Default]],""))</f>
        <v/>
      </c>
      <c r="S88" s="34"/>
      <c r="T88" s="34"/>
      <c r="U88" s="15" t="str">
        <f>IF(Table_Styles[[#This Row],[Border]]&lt;&gt;"",Table_Styles[[#This Row],[Border]],IF(Table_Styles[[#This Row],[Border Default]]&lt;&gt;"",Table_Styles[[#This Row],[Border Default]],""))</f>
        <v/>
      </c>
      <c r="V88" s="34"/>
      <c r="W88" s="34" t="str">
        <f>Settings_Styling_Other_Default_Border_Radius</f>
        <v>3px</v>
      </c>
      <c r="X88" s="15" t="str">
        <f>IF(Table_Styles[[#This Row],[Border Radius]]&lt;&gt;"",Table_Styles[[#This Row],[Border Radius]],IF(Table_Styles[[#This Row],[Border Radius Default]]&lt;&gt;"",Table_Styles[[#This Row],[Border Radius Default]],""))</f>
        <v>3px</v>
      </c>
      <c r="Y88" s="34"/>
      <c r="Z88" s="34"/>
      <c r="AA88" s="15" t="str">
        <f>IF(Table_Styles[[#This Row],[MT]]&lt;&gt;"",Table_Styles[[#This Row],[MT]],IF(Table_Styles[[#This Row],[MT Default]]&lt;&gt;"",Table_Styles[[#This Row],[MT Default]],""))</f>
        <v/>
      </c>
      <c r="AB88" s="34"/>
      <c r="AC88" s="34"/>
      <c r="AD88" s="15" t="str">
        <f>IF(Table_Styles[[#This Row],[MR]]&lt;&gt;"",Table_Styles[[#This Row],[MR]],IF(Table_Styles[[#This Row],[MR Default]]&lt;&gt;"",Table_Styles[[#This Row],[MR Default]],""))</f>
        <v/>
      </c>
      <c r="AE88" s="34"/>
      <c r="AF88" s="34"/>
      <c r="AG88" s="15" t="str">
        <f>IF(Table_Styles[[#This Row],[MB]]&lt;&gt;"",Table_Styles[[#This Row],[MB]],IF(Table_Styles[[#This Row],[MB Default]]&lt;&gt;"",Table_Styles[[#This Row],[MB Default]],""))</f>
        <v/>
      </c>
      <c r="AH88" s="34"/>
      <c r="AI88" s="34"/>
      <c r="AJ88" s="15" t="str">
        <f>IF(Table_Styles[[#This Row],[ML]]&lt;&gt;"",Table_Styles[[#This Row],[ML]],IF(Table_Styles[[#This Row],[ML Default]]&lt;&gt;"",Table_Styles[[#This Row],[ML Default]],""))</f>
        <v/>
      </c>
      <c r="AK88" s="34"/>
      <c r="AL88" s="86" t="s">
        <v>682</v>
      </c>
      <c r="AM88" s="15" t="str">
        <f>IF(Table_Styles[[#This Row],[PT]]&lt;&gt;"",Table_Styles[[#This Row],[PT]],IF(Table_Styles[[#This Row],[PT Default]]&lt;&gt;"",Table_Styles[[#This Row],[PT Default]],""))</f>
        <v>18px</v>
      </c>
      <c r="AN88" s="34"/>
      <c r="AO88" s="34" t="s">
        <v>600</v>
      </c>
      <c r="AP88" s="15" t="str">
        <f>IF(Table_Styles[[#This Row],[PR]]&lt;&gt;"",Table_Styles[[#This Row],[PR]],IF(Table_Styles[[#This Row],[PR Default]]&lt;&gt;"",Table_Styles[[#This Row],[PR Default]],""))</f>
        <v>30px</v>
      </c>
      <c r="AQ88" s="34"/>
      <c r="AR88" s="86" t="s">
        <v>682</v>
      </c>
      <c r="AS88" s="15" t="str">
        <f>IF(Table_Styles[[#This Row],[PB]]&lt;&gt;"",Table_Styles[[#This Row],[PB]],IF(Table_Styles[[#This Row],[PB Default]]&lt;&gt;"",Table_Styles[[#This Row],[PB Default]],""))</f>
        <v>18px</v>
      </c>
      <c r="AT88" s="34"/>
      <c r="AU88" s="34" t="s">
        <v>600</v>
      </c>
      <c r="AV88" s="15" t="str">
        <f>IF(Table_Styles[[#This Row],[PL]]&lt;&gt;"",Table_Styles[[#This Row],[PL]],IF(Table_Styles[[#This Row],[PL Default]]&lt;&gt;"",Table_Styles[[#This Row],[PL Default]],""))</f>
        <v>30px</v>
      </c>
      <c r="AW88" s="34"/>
      <c r="AX88" s="34"/>
      <c r="AY88" s="15" t="str">
        <f>IF(Table_Styles[[#This Row],[BT]]&lt;&gt;"",Table_Styles[[#This Row],[BT]],IF(Table_Styles[[#This Row],[BT Default]]&lt;&gt;"",Table_Styles[[#This Row],[BT Default]],""))</f>
        <v/>
      </c>
      <c r="AZ88" s="34"/>
      <c r="BA88" s="34"/>
      <c r="BB88" s="15" t="str">
        <f>IF(Table_Styles[[#This Row],[BR]]&lt;&gt;"",Table_Styles[[#This Row],[BR]],IF(Table_Styles[[#This Row],[BR Default]]&lt;&gt;"",Table_Styles[[#This Row],[BR Default]],""))</f>
        <v/>
      </c>
      <c r="BC88" s="34"/>
      <c r="BD88" s="34"/>
      <c r="BE88" s="15" t="str">
        <f>IF(Table_Styles[[#This Row],[BB]]&lt;&gt;"",Table_Styles[[#This Row],[BB]],IF(Table_Styles[[#This Row],[BB Default]]&lt;&gt;"",Table_Styles[[#This Row],[BB Default]],""))</f>
        <v/>
      </c>
      <c r="BF88" s="34"/>
      <c r="BG88" s="34"/>
      <c r="BH88" s="15" t="str">
        <f>IF(Table_Styles[[#This Row],[BL]]&lt;&gt;"",Table_Styles[[#This Row],[BL]],IF(Table_Styles[[#This Row],[BL Default]]&lt;&gt;"",Table_Styles[[#This Row],[BL Default]],""))</f>
        <v/>
      </c>
      <c r="BI88" s="34"/>
      <c r="BJ88" s="34"/>
      <c r="BK88" s="15" t="str">
        <f>IF(Table_Styles[[#This Row],[Width]]&lt;&gt;"",Table_Styles[[#This Row],[Width]],IF(Table_Styles[[#This Row],[Width Default]]&lt;&gt;"",Table_Styles[[#This Row],[Width Default]],""))</f>
        <v/>
      </c>
      <c r="BL88" s="34"/>
      <c r="BM88" s="34"/>
      <c r="BN88" s="15" t="str">
        <f>IF(Table_Styles[[#This Row],[Height]]&lt;&gt;"",Table_Styles[[#This Row],[Height]],IF(Table_Styles[[#This Row],[Height Default]]&lt;&gt;"",Table_Styles[[#This Row],[Height Default]],""))</f>
        <v/>
      </c>
      <c r="BO88" s="15"/>
      <c r="BP88" s="15"/>
      <c r="BQ88" s="15" t="str">
        <f>IF(Table_Styles[[#This Row],[Top]]&lt;&gt;"",Table_Styles[[#This Row],[Top]],IF(Table_Styles[[#This Row],[Top Default]]&lt;&gt;"",Table_Styles[[#This Row],[Top Default]],""))</f>
        <v/>
      </c>
      <c r="BR88" s="15"/>
      <c r="BS88" s="15"/>
      <c r="BT88" s="15" t="str">
        <f>IF(Table_Styles[[#This Row],[Right]]&lt;&gt;"",Table_Styles[[#This Row],[Right]],IF(Table_Styles[[#This Row],[Right Default]]&lt;&gt;"",Table_Styles[[#This Row],[Right Default]],""))</f>
        <v/>
      </c>
      <c r="BU88" s="15"/>
      <c r="BV88" s="15"/>
      <c r="BW88" s="15" t="str">
        <f>IF(Table_Styles[[#This Row],[Bottom]]&lt;&gt;"",Table_Styles[[#This Row],[Bottom]],IF(Table_Styles[[#This Row],[Bottom Default]]&lt;&gt;"",Table_Styles[[#This Row],[Bottom Default]],""))</f>
        <v/>
      </c>
      <c r="BX88" s="15"/>
      <c r="BY88" s="15"/>
      <c r="BZ88" s="15" t="str">
        <f>IF(Table_Styles[[#This Row],[Left]]&lt;&gt;"",Table_Styles[[#This Row],[Left]],IF(Table_Styles[[#This Row],[Left Default]]&lt;&gt;"",Table_Styles[[#This Row],[Left Default]],""))</f>
        <v/>
      </c>
      <c r="CA88" s="34"/>
      <c r="CB88" s="17" t="str">
        <f>IF(AND(Table_Styles[[#This Row],[Selector]]&lt;&gt;"",Table_Styles[[#This Row],[Font Family Used]]&lt;&gt;"",Table_Styles[[#This Row],[Font Weight Used]]&lt;&gt;""),Table_Styles[[#This Row],[Font Family Used]]&amp;" "&amp;Table_Styles[[#This Row],[Font Weight Used]],"")</f>
        <v>Nunito 300</v>
      </c>
      <c r="CC88" s="17" t="str">
        <f ca="1">IF(AND(Table_Styles[[#This Row],[Selector]],COUNTIF(OFFSET(CC:CC,0,0,ROW()-1,1),"="&amp;Table_Styles[[#This Row],[Font]])=0),Table_Styles[[#This Row],[Font]],"")</f>
        <v/>
      </c>
      <c r="CD88" s="17" t="str">
        <f ca="1">IF(Table_Styles[[#This Row],[Unique Font]]&lt;&gt;"",
"{""fontFamily"":"""&amp;Table_Styles[[#This Row],[Font Family Used]]&amp;""",""fontWeight"":"&amp;Table_Styles[[#This Row],[Font Weight Used]]&amp;"}","")</f>
        <v/>
      </c>
      <c r="CE8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18px;padding-right: 30px;padding-bottom: 18px;padding-left: 30px</v>
      </c>
      <c r="CF88" s="17" t="str">
        <f>IF(AND(Table_Styles[[#This Row],[Selector]]&lt;&gt;"", Table_Styles[[#This Row],[Config Properties]]&lt;&gt;""),
Table_Styles[[#This Row],[Selector]]&amp;" { "&amp;Table_Styles[[#This Row],[Config Properties]]&amp;" }","")</f>
        <v>nav .btn { font-family: 'Nunito';font-size: 14px;font-weight: 300;border-radius: 3px;padding-top: 18px;padding-right: 30px;padding-bottom: 18px;padding-left: 30px }</v>
      </c>
      <c r="CG88" s="17" t="str">
        <f xml:space="preserve">
SUBSTITUTE(SUBSTITUTE(SUBSTITUTE(SUBSTITUTE(SUBSTITUTE(SUBSTITUTE(SUBSTITUTE(SUBSTITUTE(Table_Styles[[#This Row],[Config]],
" {","{"),
"{ ","{"),
" }","}"),
"} ","}"),
" ,",","),
", ",","),
" :",":"),
": ",":")</f>
        <v>nav .btn{font-family:'Nunito';font-size:14px;font-weight:300;border-radius:3px;padding-top:18px;padding-right:30px;padding-bottom:18px;padding-left:30px}</v>
      </c>
    </row>
    <row r="89" spans="2:85" ht="21" customHeight="1">
      <c r="B89" s="83" t="s">
        <v>766</v>
      </c>
      <c r="C89" s="17" t="s">
        <v>767</v>
      </c>
      <c r="D89" s="34"/>
      <c r="E89" s="34"/>
      <c r="F89" s="15" t="str">
        <f>IF(Table_Styles[[#This Row],[Font Family]]&lt;&gt;"",Table_Styles[[#This Row],[Font Family]],IF(Table_Styles[[#This Row],[Font Family Default]]&lt;&gt;"",Table_Styles[[#This Row],[Font Family Default]],""))</f>
        <v/>
      </c>
      <c r="G89" s="34"/>
      <c r="H89" s="34"/>
      <c r="I89" s="15" t="str">
        <f>IF(Table_Styles[[#This Row],[Font Size]]&lt;&gt;"",Table_Styles[[#This Row],[Font Size]],IF(Table_Styles[[#This Row],[Font Size Default]]&lt;&gt;"",Table_Styles[[#This Row],[Font Size Default]],""))</f>
        <v/>
      </c>
      <c r="J89" s="34"/>
      <c r="K89" s="34"/>
      <c r="L89" s="15" t="str">
        <f>IF(Table_Styles[[#This Row],[Font Weight]]&lt;&gt;"",Table_Styles[[#This Row],[Font Weight]],IF(Table_Styles[[#This Row],[Font Weight Default]]&lt;&gt;"",Table_Styles[[#This Row],[Font Weight Default]],""))</f>
        <v/>
      </c>
      <c r="M89" s="34"/>
      <c r="N89" s="36" t="s">
        <v>487</v>
      </c>
      <c r="O89" s="15" t="str">
        <f>IF(Table_Styles[[#This Row],[Colour]]&lt;&gt;"",Table_Styles[[#This Row],[Colour]],IF(Table_Styles[[#This Row],[Colour Default]]&lt;&gt;"",Table_Styles[[#This Row],[Colour Default]],""))</f>
        <v>#FFFFFF</v>
      </c>
      <c r="P89" s="34"/>
      <c r="Q89" s="86" t="str">
        <f>Colour_Accent_1</f>
        <v>#777777</v>
      </c>
      <c r="R89" s="15" t="str">
        <f>IF(Table_Styles[[#This Row],[Background]]&lt;&gt;"",Table_Styles[[#This Row],[Background]],IF(Table_Styles[[#This Row],[Background Default]]&lt;&gt;"",Table_Styles[[#This Row],[Background Default]],""))</f>
        <v>#777777</v>
      </c>
      <c r="S89" s="15" t="str">
        <f>"1px solid "&amp;Colour_Accent_1</f>
        <v>1px solid #777777</v>
      </c>
      <c r="T89" s="34" t="s">
        <v>643</v>
      </c>
      <c r="U89" s="15" t="str">
        <f>IF(Table_Styles[[#This Row],[Border]]&lt;&gt;"",Table_Styles[[#This Row],[Border]],IF(Table_Styles[[#This Row],[Border Default]]&lt;&gt;"",Table_Styles[[#This Row],[Border Default]],""))</f>
        <v>1px solid #777777</v>
      </c>
      <c r="V89" s="34"/>
      <c r="W89" s="34"/>
      <c r="X89" s="15" t="str">
        <f>IF(Table_Styles[[#This Row],[Border Radius]]&lt;&gt;"",Table_Styles[[#This Row],[Border Radius]],IF(Table_Styles[[#This Row],[Border Radius Default]]&lt;&gt;"",Table_Styles[[#This Row],[Border Radius Default]],""))</f>
        <v/>
      </c>
      <c r="Y89" s="34"/>
      <c r="Z89" s="34"/>
      <c r="AA89" s="15" t="str">
        <f>IF(Table_Styles[[#This Row],[MT]]&lt;&gt;"",Table_Styles[[#This Row],[MT]],IF(Table_Styles[[#This Row],[MT Default]]&lt;&gt;"",Table_Styles[[#This Row],[MT Default]],""))</f>
        <v/>
      </c>
      <c r="AB89" s="34"/>
      <c r="AC89" s="34"/>
      <c r="AD89" s="15" t="str">
        <f>IF(Table_Styles[[#This Row],[MR]]&lt;&gt;"",Table_Styles[[#This Row],[MR]],IF(Table_Styles[[#This Row],[MR Default]]&lt;&gt;"",Table_Styles[[#This Row],[MR Default]],""))</f>
        <v/>
      </c>
      <c r="AE89" s="34"/>
      <c r="AF89" s="34"/>
      <c r="AG89" s="15" t="str">
        <f>IF(Table_Styles[[#This Row],[MB]]&lt;&gt;"",Table_Styles[[#This Row],[MB]],IF(Table_Styles[[#This Row],[MB Default]]&lt;&gt;"",Table_Styles[[#This Row],[MB Default]],""))</f>
        <v/>
      </c>
      <c r="AH89" s="34"/>
      <c r="AI89" s="34"/>
      <c r="AJ89" s="15" t="str">
        <f>IF(Table_Styles[[#This Row],[ML]]&lt;&gt;"",Table_Styles[[#This Row],[ML]],IF(Table_Styles[[#This Row],[ML Default]]&lt;&gt;"",Table_Styles[[#This Row],[ML Default]],""))</f>
        <v/>
      </c>
      <c r="AK89" s="34"/>
      <c r="AL89" s="34"/>
      <c r="AM89" s="15" t="str">
        <f>IF(Table_Styles[[#This Row],[PT]]&lt;&gt;"",Table_Styles[[#This Row],[PT]],IF(Table_Styles[[#This Row],[PT Default]]&lt;&gt;"",Table_Styles[[#This Row],[PT Default]],""))</f>
        <v/>
      </c>
      <c r="AN89" s="34"/>
      <c r="AO89" s="34"/>
      <c r="AP89" s="15" t="str">
        <f>IF(Table_Styles[[#This Row],[PR]]&lt;&gt;"",Table_Styles[[#This Row],[PR]],IF(Table_Styles[[#This Row],[PR Default]]&lt;&gt;"",Table_Styles[[#This Row],[PR Default]],""))</f>
        <v/>
      </c>
      <c r="AQ89" s="34"/>
      <c r="AR89" s="34"/>
      <c r="AS89" s="15" t="str">
        <f>IF(Table_Styles[[#This Row],[PB]]&lt;&gt;"",Table_Styles[[#This Row],[PB]],IF(Table_Styles[[#This Row],[PB Default]]&lt;&gt;"",Table_Styles[[#This Row],[PB Default]],""))</f>
        <v/>
      </c>
      <c r="AT89" s="34"/>
      <c r="AU89" s="34"/>
      <c r="AV89" s="15" t="str">
        <f>IF(Table_Styles[[#This Row],[PL]]&lt;&gt;"",Table_Styles[[#This Row],[PL]],IF(Table_Styles[[#This Row],[PL Default]]&lt;&gt;"",Table_Styles[[#This Row],[PL Default]],""))</f>
        <v/>
      </c>
      <c r="AW89" s="34"/>
      <c r="AX89" s="34"/>
      <c r="AY89" s="15" t="str">
        <f>IF(Table_Styles[[#This Row],[BT]]&lt;&gt;"",Table_Styles[[#This Row],[BT]],IF(Table_Styles[[#This Row],[BT Default]]&lt;&gt;"",Table_Styles[[#This Row],[BT Default]],""))</f>
        <v/>
      </c>
      <c r="AZ89" s="34"/>
      <c r="BA89" s="34"/>
      <c r="BB89" s="15" t="str">
        <f>IF(Table_Styles[[#This Row],[BR]]&lt;&gt;"",Table_Styles[[#This Row],[BR]],IF(Table_Styles[[#This Row],[BR Default]]&lt;&gt;"",Table_Styles[[#This Row],[BR Default]],""))</f>
        <v/>
      </c>
      <c r="BC89" s="34"/>
      <c r="BD89" s="34"/>
      <c r="BE89" s="15" t="str">
        <f>IF(Table_Styles[[#This Row],[BB]]&lt;&gt;"",Table_Styles[[#This Row],[BB]],IF(Table_Styles[[#This Row],[BB Default]]&lt;&gt;"",Table_Styles[[#This Row],[BB Default]],""))</f>
        <v/>
      </c>
      <c r="BF89" s="34"/>
      <c r="BG89" s="34"/>
      <c r="BH89" s="15" t="str">
        <f>IF(Table_Styles[[#This Row],[BL]]&lt;&gt;"",Table_Styles[[#This Row],[BL]],IF(Table_Styles[[#This Row],[BL Default]]&lt;&gt;"",Table_Styles[[#This Row],[BL Default]],""))</f>
        <v/>
      </c>
      <c r="BI89" s="34"/>
      <c r="BJ89" s="34"/>
      <c r="BK89" s="15" t="str">
        <f>IF(Table_Styles[[#This Row],[Width]]&lt;&gt;"",Table_Styles[[#This Row],[Width]],IF(Table_Styles[[#This Row],[Width Default]]&lt;&gt;"",Table_Styles[[#This Row],[Width Default]],""))</f>
        <v/>
      </c>
      <c r="BL89" s="34"/>
      <c r="BM89" s="34"/>
      <c r="BN89" s="15" t="str">
        <f>IF(Table_Styles[[#This Row],[Height]]&lt;&gt;"",Table_Styles[[#This Row],[Height]],IF(Table_Styles[[#This Row],[Height Default]]&lt;&gt;"",Table_Styles[[#This Row],[Height Default]],""))</f>
        <v/>
      </c>
      <c r="BO89" s="15"/>
      <c r="BP89" s="15"/>
      <c r="BQ89" s="15" t="str">
        <f>IF(Table_Styles[[#This Row],[Top]]&lt;&gt;"",Table_Styles[[#This Row],[Top]],IF(Table_Styles[[#This Row],[Top Default]]&lt;&gt;"",Table_Styles[[#This Row],[Top Default]],""))</f>
        <v/>
      </c>
      <c r="BR89" s="15"/>
      <c r="BS89" s="15"/>
      <c r="BT89" s="15" t="str">
        <f>IF(Table_Styles[[#This Row],[Right]]&lt;&gt;"",Table_Styles[[#This Row],[Right]],IF(Table_Styles[[#This Row],[Right Default]]&lt;&gt;"",Table_Styles[[#This Row],[Right Default]],""))</f>
        <v/>
      </c>
      <c r="BU89" s="15"/>
      <c r="BV89" s="15"/>
      <c r="BW89" s="15" t="str">
        <f>IF(Table_Styles[[#This Row],[Bottom]]&lt;&gt;"",Table_Styles[[#This Row],[Bottom]],IF(Table_Styles[[#This Row],[Bottom Default]]&lt;&gt;"",Table_Styles[[#This Row],[Bottom Default]],""))</f>
        <v/>
      </c>
      <c r="BX89" s="15"/>
      <c r="BY89" s="15"/>
      <c r="BZ89" s="15" t="str">
        <f>IF(Table_Styles[[#This Row],[Left]]&lt;&gt;"",Table_Styles[[#This Row],[Left]],IF(Table_Styles[[#This Row],[Left Default]]&lt;&gt;"",Table_Styles[[#This Row],[Left Default]],""))</f>
        <v/>
      </c>
      <c r="CA89" s="34"/>
      <c r="CB89" s="17" t="str">
        <f>IF(AND(Table_Styles[[#This Row],[Selector]]&lt;&gt;"",Table_Styles[[#This Row],[Font Family Used]]&lt;&gt;"",Table_Styles[[#This Row],[Font Weight Used]]&lt;&gt;""),Table_Styles[[#This Row],[Font Family Used]]&amp;" "&amp;Table_Styles[[#This Row],[Font Weight Used]],"")</f>
        <v/>
      </c>
      <c r="CC89" s="17" t="str">
        <f ca="1">IF(AND(Table_Styles[[#This Row],[Selector]],COUNTIF(OFFSET(CC:CC,0,0,ROW()-1,1),"="&amp;Table_Styles[[#This Row],[Font]])=0),Table_Styles[[#This Row],[Font]],"")</f>
        <v/>
      </c>
      <c r="CD89" s="17" t="str">
        <f ca="1">IF(Table_Styles[[#This Row],[Unique Font]]&lt;&gt;"",
"{""fontFamily"":"""&amp;Table_Styles[[#This Row],[Font Family Used]]&amp;""",""fontWeight"":"&amp;Table_Styles[[#This Row],[Font Weight Used]]&amp;"}","")</f>
        <v/>
      </c>
      <c r="CE8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89" s="17" t="str">
        <f>IF(AND(Table_Styles[[#This Row],[Selector]]&lt;&gt;"", Table_Styles[[#This Row],[Config Properties]]&lt;&gt;""),
Table_Styles[[#This Row],[Selector]]&amp;" { "&amp;Table_Styles[[#This Row],[Config Properties]]&amp;" }","")</f>
        <v>nav .btn.btn-primary { color: #FFFFFF;background: #777777;border: 1px solid #777777 }</v>
      </c>
      <c r="CG89" s="17" t="str">
        <f xml:space="preserve">
SUBSTITUTE(SUBSTITUTE(SUBSTITUTE(SUBSTITUTE(SUBSTITUTE(SUBSTITUTE(SUBSTITUTE(SUBSTITUTE(Table_Styles[[#This Row],[Config]],
" {","{"),
"{ ","{"),
" }","}"),
"} ","}"),
" ,",","),
", ",","),
" :",":"),
": ",":")</f>
        <v>nav .btn.btn-primary{color:#FFFFFF;background:#777777;border:1px solid #777777}</v>
      </c>
    </row>
    <row r="90" spans="2:85" ht="21" customHeight="1">
      <c r="B90" s="83" t="s">
        <v>768</v>
      </c>
      <c r="C90" s="17" t="s">
        <v>769</v>
      </c>
      <c r="D90" s="34"/>
      <c r="E90" s="34"/>
      <c r="F90" s="15" t="str">
        <f>IF(Table_Styles[[#This Row],[Font Family]]&lt;&gt;"",Table_Styles[[#This Row],[Font Family]],IF(Table_Styles[[#This Row],[Font Family Default]]&lt;&gt;"",Table_Styles[[#This Row],[Font Family Default]],""))</f>
        <v/>
      </c>
      <c r="G90" s="34"/>
      <c r="H90" s="34"/>
      <c r="I90" s="15" t="str">
        <f>IF(Table_Styles[[#This Row],[Font Size]]&lt;&gt;"",Table_Styles[[#This Row],[Font Size]],IF(Table_Styles[[#This Row],[Font Size Default]]&lt;&gt;"",Table_Styles[[#This Row],[Font Size Default]],""))</f>
        <v/>
      </c>
      <c r="J90" s="34"/>
      <c r="K90" s="34"/>
      <c r="L90" s="15" t="str">
        <f>IF(Table_Styles[[#This Row],[Font Weight]]&lt;&gt;"",Table_Styles[[#This Row],[Font Weight]],IF(Table_Styles[[#This Row],[Font Weight Default]]&lt;&gt;"",Table_Styles[[#This Row],[Font Weight Default]],""))</f>
        <v/>
      </c>
      <c r="M90" s="34"/>
      <c r="N90" s="36" t="s">
        <v>487</v>
      </c>
      <c r="O90" s="15" t="str">
        <f>IF(Table_Styles[[#This Row],[Colour]]&lt;&gt;"",Table_Styles[[#This Row],[Colour]],IF(Table_Styles[[#This Row],[Colour Default]]&lt;&gt;"",Table_Styles[[#This Row],[Colour Default]],""))</f>
        <v>#FFFFFF</v>
      </c>
      <c r="P90" s="34"/>
      <c r="Q90" s="86" t="str">
        <f>Colour_Accent_1</f>
        <v>#777777</v>
      </c>
      <c r="R90" s="15" t="str">
        <f>IF(Table_Styles[[#This Row],[Background]]&lt;&gt;"",Table_Styles[[#This Row],[Background]],IF(Table_Styles[[#This Row],[Background Default]]&lt;&gt;"",Table_Styles[[#This Row],[Background Default]],""))</f>
        <v>#777777</v>
      </c>
      <c r="S90" s="15" t="str">
        <f>"1px solid "&amp;Colour_Accent_1</f>
        <v>1px solid #777777</v>
      </c>
      <c r="T90" s="34" t="s">
        <v>643</v>
      </c>
      <c r="U90" s="15" t="str">
        <f>IF(Table_Styles[[#This Row],[Border]]&lt;&gt;"",Table_Styles[[#This Row],[Border]],IF(Table_Styles[[#This Row],[Border Default]]&lt;&gt;"",Table_Styles[[#This Row],[Border Default]],""))</f>
        <v>1px solid #777777</v>
      </c>
      <c r="V90" s="34"/>
      <c r="W90" s="34"/>
      <c r="X90" s="15" t="str">
        <f>IF(Table_Styles[[#This Row],[Border Radius]]&lt;&gt;"",Table_Styles[[#This Row],[Border Radius]],IF(Table_Styles[[#This Row],[Border Radius Default]]&lt;&gt;"",Table_Styles[[#This Row],[Border Radius Default]],""))</f>
        <v/>
      </c>
      <c r="Y90" s="34"/>
      <c r="Z90" s="34"/>
      <c r="AA90" s="15" t="str">
        <f>IF(Table_Styles[[#This Row],[MT]]&lt;&gt;"",Table_Styles[[#This Row],[MT]],IF(Table_Styles[[#This Row],[MT Default]]&lt;&gt;"",Table_Styles[[#This Row],[MT Default]],""))</f>
        <v/>
      </c>
      <c r="AB90" s="34"/>
      <c r="AC90" s="34"/>
      <c r="AD90" s="15" t="str">
        <f>IF(Table_Styles[[#This Row],[MR]]&lt;&gt;"",Table_Styles[[#This Row],[MR]],IF(Table_Styles[[#This Row],[MR Default]]&lt;&gt;"",Table_Styles[[#This Row],[MR Default]],""))</f>
        <v/>
      </c>
      <c r="AE90" s="34"/>
      <c r="AF90" s="34"/>
      <c r="AG90" s="15" t="str">
        <f>IF(Table_Styles[[#This Row],[MB]]&lt;&gt;"",Table_Styles[[#This Row],[MB]],IF(Table_Styles[[#This Row],[MB Default]]&lt;&gt;"",Table_Styles[[#This Row],[MB Default]],""))</f>
        <v/>
      </c>
      <c r="AH90" s="34"/>
      <c r="AI90" s="34"/>
      <c r="AJ90" s="15" t="str">
        <f>IF(Table_Styles[[#This Row],[ML]]&lt;&gt;"",Table_Styles[[#This Row],[ML]],IF(Table_Styles[[#This Row],[ML Default]]&lt;&gt;"",Table_Styles[[#This Row],[ML Default]],""))</f>
        <v/>
      </c>
      <c r="AK90" s="34"/>
      <c r="AL90" s="34"/>
      <c r="AM90" s="15" t="str">
        <f>IF(Table_Styles[[#This Row],[PT]]&lt;&gt;"",Table_Styles[[#This Row],[PT]],IF(Table_Styles[[#This Row],[PT Default]]&lt;&gt;"",Table_Styles[[#This Row],[PT Default]],""))</f>
        <v/>
      </c>
      <c r="AN90" s="34"/>
      <c r="AO90" s="34"/>
      <c r="AP90" s="15" t="str">
        <f>IF(Table_Styles[[#This Row],[PR]]&lt;&gt;"",Table_Styles[[#This Row],[PR]],IF(Table_Styles[[#This Row],[PR Default]]&lt;&gt;"",Table_Styles[[#This Row],[PR Default]],""))</f>
        <v/>
      </c>
      <c r="AQ90" s="34"/>
      <c r="AR90" s="34"/>
      <c r="AS90" s="15" t="str">
        <f>IF(Table_Styles[[#This Row],[PB]]&lt;&gt;"",Table_Styles[[#This Row],[PB]],IF(Table_Styles[[#This Row],[PB Default]]&lt;&gt;"",Table_Styles[[#This Row],[PB Default]],""))</f>
        <v/>
      </c>
      <c r="AT90" s="34"/>
      <c r="AU90" s="34"/>
      <c r="AV90" s="15" t="str">
        <f>IF(Table_Styles[[#This Row],[PL]]&lt;&gt;"",Table_Styles[[#This Row],[PL]],IF(Table_Styles[[#This Row],[PL Default]]&lt;&gt;"",Table_Styles[[#This Row],[PL Default]],""))</f>
        <v/>
      </c>
      <c r="AW90" s="34"/>
      <c r="AX90" s="34"/>
      <c r="AY90" s="15" t="str">
        <f>IF(Table_Styles[[#This Row],[BT]]&lt;&gt;"",Table_Styles[[#This Row],[BT]],IF(Table_Styles[[#This Row],[BT Default]]&lt;&gt;"",Table_Styles[[#This Row],[BT Default]],""))</f>
        <v/>
      </c>
      <c r="AZ90" s="34"/>
      <c r="BA90" s="34"/>
      <c r="BB90" s="15" t="str">
        <f>IF(Table_Styles[[#This Row],[BR]]&lt;&gt;"",Table_Styles[[#This Row],[BR]],IF(Table_Styles[[#This Row],[BR Default]]&lt;&gt;"",Table_Styles[[#This Row],[BR Default]],""))</f>
        <v/>
      </c>
      <c r="BC90" s="34"/>
      <c r="BD90" s="34"/>
      <c r="BE90" s="15" t="str">
        <f>IF(Table_Styles[[#This Row],[BB]]&lt;&gt;"",Table_Styles[[#This Row],[BB]],IF(Table_Styles[[#This Row],[BB Default]]&lt;&gt;"",Table_Styles[[#This Row],[BB Default]],""))</f>
        <v/>
      </c>
      <c r="BF90" s="34"/>
      <c r="BG90" s="34"/>
      <c r="BH90" s="15" t="str">
        <f>IF(Table_Styles[[#This Row],[BL]]&lt;&gt;"",Table_Styles[[#This Row],[BL]],IF(Table_Styles[[#This Row],[BL Default]]&lt;&gt;"",Table_Styles[[#This Row],[BL Default]],""))</f>
        <v/>
      </c>
      <c r="BI90" s="34"/>
      <c r="BJ90" s="34"/>
      <c r="BK90" s="15" t="str">
        <f>IF(Table_Styles[[#This Row],[Width]]&lt;&gt;"",Table_Styles[[#This Row],[Width]],IF(Table_Styles[[#This Row],[Width Default]]&lt;&gt;"",Table_Styles[[#This Row],[Width Default]],""))</f>
        <v/>
      </c>
      <c r="BL90" s="34"/>
      <c r="BM90" s="34"/>
      <c r="BN90" s="15" t="str">
        <f>IF(Table_Styles[[#This Row],[Height]]&lt;&gt;"",Table_Styles[[#This Row],[Height]],IF(Table_Styles[[#This Row],[Height Default]]&lt;&gt;"",Table_Styles[[#This Row],[Height Default]],""))</f>
        <v/>
      </c>
      <c r="BO90" s="15"/>
      <c r="BP90" s="15"/>
      <c r="BQ90" s="15" t="str">
        <f>IF(Table_Styles[[#This Row],[Top]]&lt;&gt;"",Table_Styles[[#This Row],[Top]],IF(Table_Styles[[#This Row],[Top Default]]&lt;&gt;"",Table_Styles[[#This Row],[Top Default]],""))</f>
        <v/>
      </c>
      <c r="BR90" s="15"/>
      <c r="BS90" s="15"/>
      <c r="BT90" s="15" t="str">
        <f>IF(Table_Styles[[#This Row],[Right]]&lt;&gt;"",Table_Styles[[#This Row],[Right]],IF(Table_Styles[[#This Row],[Right Default]]&lt;&gt;"",Table_Styles[[#This Row],[Right Default]],""))</f>
        <v/>
      </c>
      <c r="BU90" s="15"/>
      <c r="BV90" s="15"/>
      <c r="BW90" s="15" t="str">
        <f>IF(Table_Styles[[#This Row],[Bottom]]&lt;&gt;"",Table_Styles[[#This Row],[Bottom]],IF(Table_Styles[[#This Row],[Bottom Default]]&lt;&gt;"",Table_Styles[[#This Row],[Bottom Default]],""))</f>
        <v/>
      </c>
      <c r="BX90" s="15"/>
      <c r="BY90" s="15"/>
      <c r="BZ90" s="15" t="str">
        <f>IF(Table_Styles[[#This Row],[Left]]&lt;&gt;"",Table_Styles[[#This Row],[Left]],IF(Table_Styles[[#This Row],[Left Default]]&lt;&gt;"",Table_Styles[[#This Row],[Left Default]],""))</f>
        <v/>
      </c>
      <c r="CA90" s="34"/>
      <c r="CB90" s="17" t="str">
        <f>IF(AND(Table_Styles[[#This Row],[Selector]]&lt;&gt;"",Table_Styles[[#This Row],[Font Family Used]]&lt;&gt;"",Table_Styles[[#This Row],[Font Weight Used]]&lt;&gt;""),Table_Styles[[#This Row],[Font Family Used]]&amp;" "&amp;Table_Styles[[#This Row],[Font Weight Used]],"")</f>
        <v/>
      </c>
      <c r="CC90" s="17" t="str">
        <f ca="1">IF(AND(Table_Styles[[#This Row],[Selector]],COUNTIF(OFFSET(CC:CC,0,0,ROW()-1,1),"="&amp;Table_Styles[[#This Row],[Font]])=0),Table_Styles[[#This Row],[Font]],"")</f>
        <v/>
      </c>
      <c r="CD90" s="17" t="str">
        <f ca="1">IF(Table_Styles[[#This Row],[Unique Font]]&lt;&gt;"",
"{""fontFamily"":"""&amp;Table_Styles[[#This Row],[Font Family Used]]&amp;""",""fontWeight"":"&amp;Table_Styles[[#This Row],[Font Weight Used]]&amp;"}","")</f>
        <v/>
      </c>
      <c r="CE9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90" s="17" t="str">
        <f>IF(AND(Table_Styles[[#This Row],[Selector]]&lt;&gt;"", Table_Styles[[#This Row],[Config Properties]]&lt;&gt;""),
Table_Styles[[#This Row],[Selector]]&amp;" { "&amp;Table_Styles[[#This Row],[Config Properties]]&amp;" }","")</f>
        <v>nav .btn.btn-primary:hover { color: #FFFFFF;background: #777777;border: 1px solid #777777 }</v>
      </c>
      <c r="CG90" s="17" t="str">
        <f xml:space="preserve">
SUBSTITUTE(SUBSTITUTE(SUBSTITUTE(SUBSTITUTE(SUBSTITUTE(SUBSTITUTE(SUBSTITUTE(SUBSTITUTE(Table_Styles[[#This Row],[Config]],
" {","{"),
"{ ","{"),
" }","}"),
"} ","}"),
" ,",","),
", ",","),
" :",":"),
": ",":")</f>
        <v>nav .btn.btn-primary:hover{color:#FFFFFF;background:#777777;border:1px solid #777777}</v>
      </c>
    </row>
    <row r="91" spans="2:85" ht="21" customHeight="1">
      <c r="B91" s="83" t="s">
        <v>770</v>
      </c>
      <c r="C91" s="17" t="s">
        <v>771</v>
      </c>
      <c r="D91" s="34"/>
      <c r="E91" s="34"/>
      <c r="F91" s="15" t="str">
        <f>IF(Table_Styles[[#This Row],[Font Family]]&lt;&gt;"",Table_Styles[[#This Row],[Font Family]],IF(Table_Styles[[#This Row],[Font Family Default]]&lt;&gt;"",Table_Styles[[#This Row],[Font Family Default]],""))</f>
        <v/>
      </c>
      <c r="G91" s="34"/>
      <c r="H91" s="34"/>
      <c r="I91" s="15" t="str">
        <f>IF(Table_Styles[[#This Row],[Font Size]]&lt;&gt;"",Table_Styles[[#This Row],[Font Size]],IF(Table_Styles[[#This Row],[Font Size Default]]&lt;&gt;"",Table_Styles[[#This Row],[Font Size Default]],""))</f>
        <v/>
      </c>
      <c r="J91" s="34"/>
      <c r="K91" s="34"/>
      <c r="L91" s="15" t="str">
        <f>IF(Table_Styles[[#This Row],[Font Weight]]&lt;&gt;"",Table_Styles[[#This Row],[Font Weight]],IF(Table_Styles[[#This Row],[Font Weight Default]]&lt;&gt;"",Table_Styles[[#This Row],[Font Weight Default]],""))</f>
        <v/>
      </c>
      <c r="M91" s="34"/>
      <c r="N91" s="36" t="s">
        <v>487</v>
      </c>
      <c r="O91" s="15" t="str">
        <f>IF(Table_Styles[[#This Row],[Colour]]&lt;&gt;"",Table_Styles[[#This Row],[Colour]],IF(Table_Styles[[#This Row],[Colour Default]]&lt;&gt;"",Table_Styles[[#This Row],[Colour Default]],""))</f>
        <v>#FFFFFF</v>
      </c>
      <c r="P91" s="34"/>
      <c r="Q91" s="86" t="str">
        <f>Colour_Accent_1</f>
        <v>#777777</v>
      </c>
      <c r="R91" s="15" t="str">
        <f>IF(Table_Styles[[#This Row],[Background]]&lt;&gt;"",Table_Styles[[#This Row],[Background]],IF(Table_Styles[[#This Row],[Background Default]]&lt;&gt;"",Table_Styles[[#This Row],[Background Default]],""))</f>
        <v>#777777</v>
      </c>
      <c r="S91" s="15" t="str">
        <f>"1px solid "&amp;Colour_Accent_1</f>
        <v>1px solid #777777</v>
      </c>
      <c r="T91" s="34" t="s">
        <v>643</v>
      </c>
      <c r="U91" s="15" t="str">
        <f>IF(Table_Styles[[#This Row],[Border]]&lt;&gt;"",Table_Styles[[#This Row],[Border]],IF(Table_Styles[[#This Row],[Border Default]]&lt;&gt;"",Table_Styles[[#This Row],[Border Default]],""))</f>
        <v>1px solid #777777</v>
      </c>
      <c r="V91" s="34"/>
      <c r="W91" s="34"/>
      <c r="X91" s="15" t="str">
        <f>IF(Table_Styles[[#This Row],[Border Radius]]&lt;&gt;"",Table_Styles[[#This Row],[Border Radius]],IF(Table_Styles[[#This Row],[Border Radius Default]]&lt;&gt;"",Table_Styles[[#This Row],[Border Radius Default]],""))</f>
        <v/>
      </c>
      <c r="Y91" s="34"/>
      <c r="Z91" s="34"/>
      <c r="AA91" s="15" t="str">
        <f>IF(Table_Styles[[#This Row],[MT]]&lt;&gt;"",Table_Styles[[#This Row],[MT]],IF(Table_Styles[[#This Row],[MT Default]]&lt;&gt;"",Table_Styles[[#This Row],[MT Default]],""))</f>
        <v/>
      </c>
      <c r="AB91" s="34"/>
      <c r="AC91" s="34"/>
      <c r="AD91" s="15" t="str">
        <f>IF(Table_Styles[[#This Row],[MR]]&lt;&gt;"",Table_Styles[[#This Row],[MR]],IF(Table_Styles[[#This Row],[MR Default]]&lt;&gt;"",Table_Styles[[#This Row],[MR Default]],""))</f>
        <v/>
      </c>
      <c r="AE91" s="34"/>
      <c r="AF91" s="34"/>
      <c r="AG91" s="15" t="str">
        <f>IF(Table_Styles[[#This Row],[MB]]&lt;&gt;"",Table_Styles[[#This Row],[MB]],IF(Table_Styles[[#This Row],[MB Default]]&lt;&gt;"",Table_Styles[[#This Row],[MB Default]],""))</f>
        <v/>
      </c>
      <c r="AH91" s="34"/>
      <c r="AI91" s="34"/>
      <c r="AJ91" s="15" t="str">
        <f>IF(Table_Styles[[#This Row],[ML]]&lt;&gt;"",Table_Styles[[#This Row],[ML]],IF(Table_Styles[[#This Row],[ML Default]]&lt;&gt;"",Table_Styles[[#This Row],[ML Default]],""))</f>
        <v/>
      </c>
      <c r="AK91" s="34"/>
      <c r="AL91" s="34"/>
      <c r="AM91" s="15" t="str">
        <f>IF(Table_Styles[[#This Row],[PT]]&lt;&gt;"",Table_Styles[[#This Row],[PT]],IF(Table_Styles[[#This Row],[PT Default]]&lt;&gt;"",Table_Styles[[#This Row],[PT Default]],""))</f>
        <v/>
      </c>
      <c r="AN91" s="34"/>
      <c r="AO91" s="34"/>
      <c r="AP91" s="15" t="str">
        <f>IF(Table_Styles[[#This Row],[PR]]&lt;&gt;"",Table_Styles[[#This Row],[PR]],IF(Table_Styles[[#This Row],[PR Default]]&lt;&gt;"",Table_Styles[[#This Row],[PR Default]],""))</f>
        <v/>
      </c>
      <c r="AQ91" s="34"/>
      <c r="AR91" s="34"/>
      <c r="AS91" s="15" t="str">
        <f>IF(Table_Styles[[#This Row],[PB]]&lt;&gt;"",Table_Styles[[#This Row],[PB]],IF(Table_Styles[[#This Row],[PB Default]]&lt;&gt;"",Table_Styles[[#This Row],[PB Default]],""))</f>
        <v/>
      </c>
      <c r="AT91" s="34"/>
      <c r="AU91" s="34"/>
      <c r="AV91" s="15" t="str">
        <f>IF(Table_Styles[[#This Row],[PL]]&lt;&gt;"",Table_Styles[[#This Row],[PL]],IF(Table_Styles[[#This Row],[PL Default]]&lt;&gt;"",Table_Styles[[#This Row],[PL Default]],""))</f>
        <v/>
      </c>
      <c r="AW91" s="34"/>
      <c r="AX91" s="34"/>
      <c r="AY91" s="15" t="str">
        <f>IF(Table_Styles[[#This Row],[BT]]&lt;&gt;"",Table_Styles[[#This Row],[BT]],IF(Table_Styles[[#This Row],[BT Default]]&lt;&gt;"",Table_Styles[[#This Row],[BT Default]],""))</f>
        <v/>
      </c>
      <c r="AZ91" s="34"/>
      <c r="BA91" s="34"/>
      <c r="BB91" s="15" t="str">
        <f>IF(Table_Styles[[#This Row],[BR]]&lt;&gt;"",Table_Styles[[#This Row],[BR]],IF(Table_Styles[[#This Row],[BR Default]]&lt;&gt;"",Table_Styles[[#This Row],[BR Default]],""))</f>
        <v/>
      </c>
      <c r="BC91" s="34"/>
      <c r="BD91" s="34"/>
      <c r="BE91" s="15" t="str">
        <f>IF(Table_Styles[[#This Row],[BB]]&lt;&gt;"",Table_Styles[[#This Row],[BB]],IF(Table_Styles[[#This Row],[BB Default]]&lt;&gt;"",Table_Styles[[#This Row],[BB Default]],""))</f>
        <v/>
      </c>
      <c r="BF91" s="34"/>
      <c r="BG91" s="34"/>
      <c r="BH91" s="15" t="str">
        <f>IF(Table_Styles[[#This Row],[BL]]&lt;&gt;"",Table_Styles[[#This Row],[BL]],IF(Table_Styles[[#This Row],[BL Default]]&lt;&gt;"",Table_Styles[[#This Row],[BL Default]],""))</f>
        <v/>
      </c>
      <c r="BI91" s="34"/>
      <c r="BJ91" s="34"/>
      <c r="BK91" s="15" t="str">
        <f>IF(Table_Styles[[#This Row],[Width]]&lt;&gt;"",Table_Styles[[#This Row],[Width]],IF(Table_Styles[[#This Row],[Width Default]]&lt;&gt;"",Table_Styles[[#This Row],[Width Default]],""))</f>
        <v/>
      </c>
      <c r="BL91" s="34"/>
      <c r="BM91" s="34"/>
      <c r="BN91" s="15" t="str">
        <f>IF(Table_Styles[[#This Row],[Height]]&lt;&gt;"",Table_Styles[[#This Row],[Height]],IF(Table_Styles[[#This Row],[Height Default]]&lt;&gt;"",Table_Styles[[#This Row],[Height Default]],""))</f>
        <v/>
      </c>
      <c r="BO91" s="15"/>
      <c r="BP91" s="15"/>
      <c r="BQ91" s="15" t="str">
        <f>IF(Table_Styles[[#This Row],[Top]]&lt;&gt;"",Table_Styles[[#This Row],[Top]],IF(Table_Styles[[#This Row],[Top Default]]&lt;&gt;"",Table_Styles[[#This Row],[Top Default]],""))</f>
        <v/>
      </c>
      <c r="BR91" s="15"/>
      <c r="BS91" s="15"/>
      <c r="BT91" s="15" t="str">
        <f>IF(Table_Styles[[#This Row],[Right]]&lt;&gt;"",Table_Styles[[#This Row],[Right]],IF(Table_Styles[[#This Row],[Right Default]]&lt;&gt;"",Table_Styles[[#This Row],[Right Default]],""))</f>
        <v/>
      </c>
      <c r="BU91" s="15"/>
      <c r="BV91" s="15"/>
      <c r="BW91" s="15" t="str">
        <f>IF(Table_Styles[[#This Row],[Bottom]]&lt;&gt;"",Table_Styles[[#This Row],[Bottom]],IF(Table_Styles[[#This Row],[Bottom Default]]&lt;&gt;"",Table_Styles[[#This Row],[Bottom Default]],""))</f>
        <v/>
      </c>
      <c r="BX91" s="15"/>
      <c r="BY91" s="15"/>
      <c r="BZ91" s="15" t="str">
        <f>IF(Table_Styles[[#This Row],[Left]]&lt;&gt;"",Table_Styles[[#This Row],[Left]],IF(Table_Styles[[#This Row],[Left Default]]&lt;&gt;"",Table_Styles[[#This Row],[Left Default]],""))</f>
        <v/>
      </c>
      <c r="CA91" s="34"/>
      <c r="CB91" s="17" t="str">
        <f>IF(AND(Table_Styles[[#This Row],[Selector]]&lt;&gt;"",Table_Styles[[#This Row],[Font Family Used]]&lt;&gt;"",Table_Styles[[#This Row],[Font Weight Used]]&lt;&gt;""),Table_Styles[[#This Row],[Font Family Used]]&amp;" "&amp;Table_Styles[[#This Row],[Font Weight Used]],"")</f>
        <v/>
      </c>
      <c r="CC91" s="17" t="str">
        <f ca="1">IF(AND(Table_Styles[[#This Row],[Selector]],COUNTIF(OFFSET(CC:CC,0,0,ROW()-1,1),"="&amp;Table_Styles[[#This Row],[Font]])=0),Table_Styles[[#This Row],[Font]],"")</f>
        <v/>
      </c>
      <c r="CD91" s="17" t="str">
        <f ca="1">IF(Table_Styles[[#This Row],[Unique Font]]&lt;&gt;"",
"{""fontFamily"":"""&amp;Table_Styles[[#This Row],[Font Family Used]]&amp;""",""fontWeight"":"&amp;Table_Styles[[#This Row],[Font Weight Used]]&amp;"}","")</f>
        <v/>
      </c>
      <c r="CE9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91" s="17" t="str">
        <f>IF(AND(Table_Styles[[#This Row],[Selector]]&lt;&gt;"", Table_Styles[[#This Row],[Config Properties]]&lt;&gt;""),
Table_Styles[[#This Row],[Selector]]&amp;" { "&amp;Table_Styles[[#This Row],[Config Properties]]&amp;" }","")</f>
        <v>nav .btn.btn-primary:active { color: #FFFFFF;background: #777777;border: 1px solid #777777 }</v>
      </c>
      <c r="CG91" s="17" t="str">
        <f xml:space="preserve">
SUBSTITUTE(SUBSTITUTE(SUBSTITUTE(SUBSTITUTE(SUBSTITUTE(SUBSTITUTE(SUBSTITUTE(SUBSTITUTE(Table_Styles[[#This Row],[Config]],
" {","{"),
"{ ","{"),
" }","}"),
"} ","}"),
" ,",","),
", ",","),
" :",":"),
": ",":")</f>
        <v>nav .btn.btn-primary:active{color:#FFFFFF;background:#777777;border:1px solid #777777}</v>
      </c>
    </row>
    <row r="92" spans="2:85" ht="21" customHeight="1">
      <c r="B92" s="83" t="s">
        <v>772</v>
      </c>
      <c r="C92" s="17" t="s">
        <v>773</v>
      </c>
      <c r="D92" s="34"/>
      <c r="E92" s="34"/>
      <c r="F92" s="15" t="str">
        <f>IF(Table_Styles[[#This Row],[Font Family]]&lt;&gt;"",Table_Styles[[#This Row],[Font Family]],IF(Table_Styles[[#This Row],[Font Family Default]]&lt;&gt;"",Table_Styles[[#This Row],[Font Family Default]],""))</f>
        <v/>
      </c>
      <c r="G92" s="34"/>
      <c r="H92" s="34"/>
      <c r="I92" s="15" t="str">
        <f>IF(Table_Styles[[#This Row],[Font Size]]&lt;&gt;"",Table_Styles[[#This Row],[Font Size]],IF(Table_Styles[[#This Row],[Font Size Default]]&lt;&gt;"",Table_Styles[[#This Row],[Font Size Default]],""))</f>
        <v/>
      </c>
      <c r="J92" s="34"/>
      <c r="K92" s="34"/>
      <c r="L92" s="15" t="str">
        <f>IF(Table_Styles[[#This Row],[Font Weight]]&lt;&gt;"",Table_Styles[[#This Row],[Font Weight]],IF(Table_Styles[[#This Row],[Font Weight Default]]&lt;&gt;"",Table_Styles[[#This Row],[Font Weight Default]],""))</f>
        <v/>
      </c>
      <c r="M92" s="34"/>
      <c r="N92" s="36" t="str">
        <f>Colour_Foreground_1</f>
        <v>#1d1c1c</v>
      </c>
      <c r="O92" s="15" t="str">
        <f>IF(Table_Styles[[#This Row],[Colour]]&lt;&gt;"",Table_Styles[[#This Row],[Colour]],IF(Table_Styles[[#This Row],[Colour Default]]&lt;&gt;"",Table_Styles[[#This Row],[Colour Default]],""))</f>
        <v>#1d1c1c</v>
      </c>
      <c r="P92" s="86" t="s">
        <v>614</v>
      </c>
      <c r="Q92" s="86" t="str">
        <f>Colour_Background_2</f>
        <v>#f5f8fc</v>
      </c>
      <c r="R92" s="15" t="str">
        <f>IF(Table_Styles[[#This Row],[Background]]&lt;&gt;"",Table_Styles[[#This Row],[Background]],IF(Table_Styles[[#This Row],[Background Default]]&lt;&gt;"",Table_Styles[[#This Row],[Background Default]],""))</f>
        <v>#ffffff</v>
      </c>
      <c r="S92" s="15" t="str">
        <f>"1px solid "&amp;Colour_Borders</f>
        <v>1px solid #c8c8c8</v>
      </c>
      <c r="T92" s="34" t="s">
        <v>643</v>
      </c>
      <c r="U92" s="15" t="str">
        <f>IF(Table_Styles[[#This Row],[Border]]&lt;&gt;"",Table_Styles[[#This Row],[Border]],IF(Table_Styles[[#This Row],[Border Default]]&lt;&gt;"",Table_Styles[[#This Row],[Border Default]],""))</f>
        <v>1px solid #c8c8c8</v>
      </c>
      <c r="V92" s="34"/>
      <c r="W92" s="34"/>
      <c r="X92" s="15" t="str">
        <f>IF(Table_Styles[[#This Row],[Border Radius]]&lt;&gt;"",Table_Styles[[#This Row],[Border Radius]],IF(Table_Styles[[#This Row],[Border Radius Default]]&lt;&gt;"",Table_Styles[[#This Row],[Border Radius Default]],""))</f>
        <v/>
      </c>
      <c r="Y92" s="34"/>
      <c r="Z92" s="34"/>
      <c r="AA92" s="15" t="str">
        <f>IF(Table_Styles[[#This Row],[MT]]&lt;&gt;"",Table_Styles[[#This Row],[MT]],IF(Table_Styles[[#This Row],[MT Default]]&lt;&gt;"",Table_Styles[[#This Row],[MT Default]],""))</f>
        <v/>
      </c>
      <c r="AB92" s="34"/>
      <c r="AC92" s="34"/>
      <c r="AD92" s="15" t="str">
        <f>IF(Table_Styles[[#This Row],[MR]]&lt;&gt;"",Table_Styles[[#This Row],[MR]],IF(Table_Styles[[#This Row],[MR Default]]&lt;&gt;"",Table_Styles[[#This Row],[MR Default]],""))</f>
        <v/>
      </c>
      <c r="AE92" s="34"/>
      <c r="AF92" s="34"/>
      <c r="AG92" s="15" t="str">
        <f>IF(Table_Styles[[#This Row],[MB]]&lt;&gt;"",Table_Styles[[#This Row],[MB]],IF(Table_Styles[[#This Row],[MB Default]]&lt;&gt;"",Table_Styles[[#This Row],[MB Default]],""))</f>
        <v/>
      </c>
      <c r="AH92" s="34"/>
      <c r="AI92" s="34"/>
      <c r="AJ92" s="15" t="str">
        <f>IF(Table_Styles[[#This Row],[ML]]&lt;&gt;"",Table_Styles[[#This Row],[ML]],IF(Table_Styles[[#This Row],[ML Default]]&lt;&gt;"",Table_Styles[[#This Row],[ML Default]],""))</f>
        <v/>
      </c>
      <c r="AK92" s="34"/>
      <c r="AL92" s="34"/>
      <c r="AM92" s="15" t="str">
        <f>IF(Table_Styles[[#This Row],[PT]]&lt;&gt;"",Table_Styles[[#This Row],[PT]],IF(Table_Styles[[#This Row],[PT Default]]&lt;&gt;"",Table_Styles[[#This Row],[PT Default]],""))</f>
        <v/>
      </c>
      <c r="AN92" s="34"/>
      <c r="AO92" s="34"/>
      <c r="AP92" s="15" t="str">
        <f>IF(Table_Styles[[#This Row],[PR]]&lt;&gt;"",Table_Styles[[#This Row],[PR]],IF(Table_Styles[[#This Row],[PR Default]]&lt;&gt;"",Table_Styles[[#This Row],[PR Default]],""))</f>
        <v/>
      </c>
      <c r="AQ92" s="34"/>
      <c r="AR92" s="34"/>
      <c r="AS92" s="15" t="str">
        <f>IF(Table_Styles[[#This Row],[PB]]&lt;&gt;"",Table_Styles[[#This Row],[PB]],IF(Table_Styles[[#This Row],[PB Default]]&lt;&gt;"",Table_Styles[[#This Row],[PB Default]],""))</f>
        <v/>
      </c>
      <c r="AT92" s="34"/>
      <c r="AU92" s="34"/>
      <c r="AV92" s="15" t="str">
        <f>IF(Table_Styles[[#This Row],[PL]]&lt;&gt;"",Table_Styles[[#This Row],[PL]],IF(Table_Styles[[#This Row],[PL Default]]&lt;&gt;"",Table_Styles[[#This Row],[PL Default]],""))</f>
        <v/>
      </c>
      <c r="AW92" s="34"/>
      <c r="AX92" s="34"/>
      <c r="AY92" s="15" t="str">
        <f>IF(Table_Styles[[#This Row],[BT]]&lt;&gt;"",Table_Styles[[#This Row],[BT]],IF(Table_Styles[[#This Row],[BT Default]]&lt;&gt;"",Table_Styles[[#This Row],[BT Default]],""))</f>
        <v/>
      </c>
      <c r="AZ92" s="34"/>
      <c r="BA92" s="34"/>
      <c r="BB92" s="15" t="str">
        <f>IF(Table_Styles[[#This Row],[BR]]&lt;&gt;"",Table_Styles[[#This Row],[BR]],IF(Table_Styles[[#This Row],[BR Default]]&lt;&gt;"",Table_Styles[[#This Row],[BR Default]],""))</f>
        <v/>
      </c>
      <c r="BC92" s="34"/>
      <c r="BD92" s="34"/>
      <c r="BE92" s="15" t="str">
        <f>IF(Table_Styles[[#This Row],[BB]]&lt;&gt;"",Table_Styles[[#This Row],[BB]],IF(Table_Styles[[#This Row],[BB Default]]&lt;&gt;"",Table_Styles[[#This Row],[BB Default]],""))</f>
        <v/>
      </c>
      <c r="BF92" s="34"/>
      <c r="BG92" s="34"/>
      <c r="BH92" s="15" t="str">
        <f>IF(Table_Styles[[#This Row],[BL]]&lt;&gt;"",Table_Styles[[#This Row],[BL]],IF(Table_Styles[[#This Row],[BL Default]]&lt;&gt;"",Table_Styles[[#This Row],[BL Default]],""))</f>
        <v/>
      </c>
      <c r="BI92" s="34"/>
      <c r="BJ92" s="34"/>
      <c r="BK92" s="15" t="str">
        <f>IF(Table_Styles[[#This Row],[Width]]&lt;&gt;"",Table_Styles[[#This Row],[Width]],IF(Table_Styles[[#This Row],[Width Default]]&lt;&gt;"",Table_Styles[[#This Row],[Width Default]],""))</f>
        <v/>
      </c>
      <c r="BL92" s="34"/>
      <c r="BM92" s="34"/>
      <c r="BN92" s="15" t="str">
        <f>IF(Table_Styles[[#This Row],[Height]]&lt;&gt;"",Table_Styles[[#This Row],[Height]],IF(Table_Styles[[#This Row],[Height Default]]&lt;&gt;"",Table_Styles[[#This Row],[Height Default]],""))</f>
        <v/>
      </c>
      <c r="BO92" s="15"/>
      <c r="BP92" s="15"/>
      <c r="BQ92" s="15" t="str">
        <f>IF(Table_Styles[[#This Row],[Top]]&lt;&gt;"",Table_Styles[[#This Row],[Top]],IF(Table_Styles[[#This Row],[Top Default]]&lt;&gt;"",Table_Styles[[#This Row],[Top Default]],""))</f>
        <v/>
      </c>
      <c r="BR92" s="15"/>
      <c r="BS92" s="15"/>
      <c r="BT92" s="15" t="str">
        <f>IF(Table_Styles[[#This Row],[Right]]&lt;&gt;"",Table_Styles[[#This Row],[Right]],IF(Table_Styles[[#This Row],[Right Default]]&lt;&gt;"",Table_Styles[[#This Row],[Right Default]],""))</f>
        <v/>
      </c>
      <c r="BU92" s="15"/>
      <c r="BV92" s="15"/>
      <c r="BW92" s="15" t="str">
        <f>IF(Table_Styles[[#This Row],[Bottom]]&lt;&gt;"",Table_Styles[[#This Row],[Bottom]],IF(Table_Styles[[#This Row],[Bottom Default]]&lt;&gt;"",Table_Styles[[#This Row],[Bottom Default]],""))</f>
        <v/>
      </c>
      <c r="BX92" s="15"/>
      <c r="BY92" s="15"/>
      <c r="BZ92" s="15" t="str">
        <f>IF(Table_Styles[[#This Row],[Left]]&lt;&gt;"",Table_Styles[[#This Row],[Left]],IF(Table_Styles[[#This Row],[Left Default]]&lt;&gt;"",Table_Styles[[#This Row],[Left Default]],""))</f>
        <v/>
      </c>
      <c r="CA92" s="34"/>
      <c r="CB92" s="17" t="str">
        <f>IF(AND(Table_Styles[[#This Row],[Selector]]&lt;&gt;"",Table_Styles[[#This Row],[Font Family Used]]&lt;&gt;"",Table_Styles[[#This Row],[Font Weight Used]]&lt;&gt;""),Table_Styles[[#This Row],[Font Family Used]]&amp;" "&amp;Table_Styles[[#This Row],[Font Weight Used]],"")</f>
        <v/>
      </c>
      <c r="CC92" s="17" t="str">
        <f ca="1">IF(AND(Table_Styles[[#This Row],[Selector]],COUNTIF(OFFSET(CC:CC,0,0,ROW()-1,1),"="&amp;Table_Styles[[#This Row],[Font]])=0),Table_Styles[[#This Row],[Font]],"")</f>
        <v/>
      </c>
      <c r="CD92" s="17" t="str">
        <f ca="1">IF(Table_Styles[[#This Row],[Unique Font]]&lt;&gt;"",
"{""fontFamily"":"""&amp;Table_Styles[[#This Row],[Font Family Used]]&amp;""",""fontWeight"":"&amp;Table_Styles[[#This Row],[Font Weight Used]]&amp;"}","")</f>
        <v/>
      </c>
      <c r="CE9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2" s="17" t="str">
        <f>IF(AND(Table_Styles[[#This Row],[Selector]]&lt;&gt;"", Table_Styles[[#This Row],[Config Properties]]&lt;&gt;""),
Table_Styles[[#This Row],[Selector]]&amp;" { "&amp;Table_Styles[[#This Row],[Config Properties]]&amp;" }","")</f>
        <v>nav .btn.btn-secondary { color: #1d1c1c;background: #ffffff;border: 1px solid #c8c8c8 }</v>
      </c>
      <c r="CG92" s="17" t="str">
        <f xml:space="preserve">
SUBSTITUTE(SUBSTITUTE(SUBSTITUTE(SUBSTITUTE(SUBSTITUTE(SUBSTITUTE(SUBSTITUTE(SUBSTITUTE(Table_Styles[[#This Row],[Config]],
" {","{"),
"{ ","{"),
" }","}"),
"} ","}"),
" ,",","),
", ",","),
" :",":"),
": ",":")</f>
        <v>nav .btn.btn-secondary{color:#1d1c1c;background:#ffffff;border:1px solid #c8c8c8}</v>
      </c>
    </row>
    <row r="93" spans="2:85" ht="21" customHeight="1">
      <c r="B93" s="83" t="s">
        <v>774</v>
      </c>
      <c r="C93" s="17" t="s">
        <v>775</v>
      </c>
      <c r="D93" s="34"/>
      <c r="E93" s="34"/>
      <c r="F93" s="15" t="str">
        <f>IF(Table_Styles[[#This Row],[Font Family]]&lt;&gt;"",Table_Styles[[#This Row],[Font Family]],IF(Table_Styles[[#This Row],[Font Family Default]]&lt;&gt;"",Table_Styles[[#This Row],[Font Family Default]],""))</f>
        <v/>
      </c>
      <c r="G93" s="34"/>
      <c r="H93" s="34"/>
      <c r="I93" s="15" t="str">
        <f>IF(Table_Styles[[#This Row],[Font Size]]&lt;&gt;"",Table_Styles[[#This Row],[Font Size]],IF(Table_Styles[[#This Row],[Font Size Default]]&lt;&gt;"",Table_Styles[[#This Row],[Font Size Default]],""))</f>
        <v/>
      </c>
      <c r="J93" s="34"/>
      <c r="K93" s="34"/>
      <c r="L93" s="15" t="str">
        <f>IF(Table_Styles[[#This Row],[Font Weight]]&lt;&gt;"",Table_Styles[[#This Row],[Font Weight]],IF(Table_Styles[[#This Row],[Font Weight Default]]&lt;&gt;"",Table_Styles[[#This Row],[Font Weight Default]],""))</f>
        <v/>
      </c>
      <c r="M93" s="34"/>
      <c r="N93" s="36" t="str">
        <f>Colour_Foreground_1</f>
        <v>#1d1c1c</v>
      </c>
      <c r="O93" s="15" t="str">
        <f>IF(Table_Styles[[#This Row],[Colour]]&lt;&gt;"",Table_Styles[[#This Row],[Colour]],IF(Table_Styles[[#This Row],[Colour Default]]&lt;&gt;"",Table_Styles[[#This Row],[Colour Default]],""))</f>
        <v>#1d1c1c</v>
      </c>
      <c r="P93" s="86" t="s">
        <v>614</v>
      </c>
      <c r="Q93" s="86" t="str">
        <f>Colour_Background_2</f>
        <v>#f5f8fc</v>
      </c>
      <c r="R93" s="15" t="str">
        <f>IF(Table_Styles[[#This Row],[Background]]&lt;&gt;"",Table_Styles[[#This Row],[Background]],IF(Table_Styles[[#This Row],[Background Default]]&lt;&gt;"",Table_Styles[[#This Row],[Background Default]],""))</f>
        <v>#ffffff</v>
      </c>
      <c r="S93" s="15" t="str">
        <f>"1px solid "&amp;Colour_Borders</f>
        <v>1px solid #c8c8c8</v>
      </c>
      <c r="T93" s="34" t="s">
        <v>643</v>
      </c>
      <c r="U93" s="15" t="str">
        <f>IF(Table_Styles[[#This Row],[Border]]&lt;&gt;"",Table_Styles[[#This Row],[Border]],IF(Table_Styles[[#This Row],[Border Default]]&lt;&gt;"",Table_Styles[[#This Row],[Border Default]],""))</f>
        <v>1px solid #c8c8c8</v>
      </c>
      <c r="V93" s="34"/>
      <c r="W93" s="34"/>
      <c r="X93" s="15" t="str">
        <f>IF(Table_Styles[[#This Row],[Border Radius]]&lt;&gt;"",Table_Styles[[#This Row],[Border Radius]],IF(Table_Styles[[#This Row],[Border Radius Default]]&lt;&gt;"",Table_Styles[[#This Row],[Border Radius Default]],""))</f>
        <v/>
      </c>
      <c r="Y93" s="34"/>
      <c r="Z93" s="34"/>
      <c r="AA93" s="15" t="str">
        <f>IF(Table_Styles[[#This Row],[MT]]&lt;&gt;"",Table_Styles[[#This Row],[MT]],IF(Table_Styles[[#This Row],[MT Default]]&lt;&gt;"",Table_Styles[[#This Row],[MT Default]],""))</f>
        <v/>
      </c>
      <c r="AB93" s="34"/>
      <c r="AC93" s="34"/>
      <c r="AD93" s="15" t="str">
        <f>IF(Table_Styles[[#This Row],[MR]]&lt;&gt;"",Table_Styles[[#This Row],[MR]],IF(Table_Styles[[#This Row],[MR Default]]&lt;&gt;"",Table_Styles[[#This Row],[MR Default]],""))</f>
        <v/>
      </c>
      <c r="AE93" s="34"/>
      <c r="AF93" s="34"/>
      <c r="AG93" s="15" t="str">
        <f>IF(Table_Styles[[#This Row],[MB]]&lt;&gt;"",Table_Styles[[#This Row],[MB]],IF(Table_Styles[[#This Row],[MB Default]]&lt;&gt;"",Table_Styles[[#This Row],[MB Default]],""))</f>
        <v/>
      </c>
      <c r="AH93" s="34"/>
      <c r="AI93" s="34"/>
      <c r="AJ93" s="15" t="str">
        <f>IF(Table_Styles[[#This Row],[ML]]&lt;&gt;"",Table_Styles[[#This Row],[ML]],IF(Table_Styles[[#This Row],[ML Default]]&lt;&gt;"",Table_Styles[[#This Row],[ML Default]],""))</f>
        <v/>
      </c>
      <c r="AK93" s="34"/>
      <c r="AL93" s="34"/>
      <c r="AM93" s="15" t="str">
        <f>IF(Table_Styles[[#This Row],[PT]]&lt;&gt;"",Table_Styles[[#This Row],[PT]],IF(Table_Styles[[#This Row],[PT Default]]&lt;&gt;"",Table_Styles[[#This Row],[PT Default]],""))</f>
        <v/>
      </c>
      <c r="AN93" s="34"/>
      <c r="AO93" s="34"/>
      <c r="AP93" s="15" t="str">
        <f>IF(Table_Styles[[#This Row],[PR]]&lt;&gt;"",Table_Styles[[#This Row],[PR]],IF(Table_Styles[[#This Row],[PR Default]]&lt;&gt;"",Table_Styles[[#This Row],[PR Default]],""))</f>
        <v/>
      </c>
      <c r="AQ93" s="34"/>
      <c r="AR93" s="34"/>
      <c r="AS93" s="15" t="str">
        <f>IF(Table_Styles[[#This Row],[PB]]&lt;&gt;"",Table_Styles[[#This Row],[PB]],IF(Table_Styles[[#This Row],[PB Default]]&lt;&gt;"",Table_Styles[[#This Row],[PB Default]],""))</f>
        <v/>
      </c>
      <c r="AT93" s="34"/>
      <c r="AU93" s="34"/>
      <c r="AV93" s="15" t="str">
        <f>IF(Table_Styles[[#This Row],[PL]]&lt;&gt;"",Table_Styles[[#This Row],[PL]],IF(Table_Styles[[#This Row],[PL Default]]&lt;&gt;"",Table_Styles[[#This Row],[PL Default]],""))</f>
        <v/>
      </c>
      <c r="AW93" s="34"/>
      <c r="AX93" s="34"/>
      <c r="AY93" s="15" t="str">
        <f>IF(Table_Styles[[#This Row],[BT]]&lt;&gt;"",Table_Styles[[#This Row],[BT]],IF(Table_Styles[[#This Row],[BT Default]]&lt;&gt;"",Table_Styles[[#This Row],[BT Default]],""))</f>
        <v/>
      </c>
      <c r="AZ93" s="34"/>
      <c r="BA93" s="34"/>
      <c r="BB93" s="15" t="str">
        <f>IF(Table_Styles[[#This Row],[BR]]&lt;&gt;"",Table_Styles[[#This Row],[BR]],IF(Table_Styles[[#This Row],[BR Default]]&lt;&gt;"",Table_Styles[[#This Row],[BR Default]],""))</f>
        <v/>
      </c>
      <c r="BC93" s="34"/>
      <c r="BD93" s="34"/>
      <c r="BE93" s="15" t="str">
        <f>IF(Table_Styles[[#This Row],[BB]]&lt;&gt;"",Table_Styles[[#This Row],[BB]],IF(Table_Styles[[#This Row],[BB Default]]&lt;&gt;"",Table_Styles[[#This Row],[BB Default]],""))</f>
        <v/>
      </c>
      <c r="BF93" s="34"/>
      <c r="BG93" s="34"/>
      <c r="BH93" s="15" t="str">
        <f>IF(Table_Styles[[#This Row],[BL]]&lt;&gt;"",Table_Styles[[#This Row],[BL]],IF(Table_Styles[[#This Row],[BL Default]]&lt;&gt;"",Table_Styles[[#This Row],[BL Default]],""))</f>
        <v/>
      </c>
      <c r="BI93" s="34"/>
      <c r="BJ93" s="34"/>
      <c r="BK93" s="15" t="str">
        <f>IF(Table_Styles[[#This Row],[Width]]&lt;&gt;"",Table_Styles[[#This Row],[Width]],IF(Table_Styles[[#This Row],[Width Default]]&lt;&gt;"",Table_Styles[[#This Row],[Width Default]],""))</f>
        <v/>
      </c>
      <c r="BL93" s="34"/>
      <c r="BM93" s="34"/>
      <c r="BN93" s="15" t="str">
        <f>IF(Table_Styles[[#This Row],[Height]]&lt;&gt;"",Table_Styles[[#This Row],[Height]],IF(Table_Styles[[#This Row],[Height Default]]&lt;&gt;"",Table_Styles[[#This Row],[Height Default]],""))</f>
        <v/>
      </c>
      <c r="BO93" s="15"/>
      <c r="BP93" s="15"/>
      <c r="BQ93" s="15" t="str">
        <f>IF(Table_Styles[[#This Row],[Top]]&lt;&gt;"",Table_Styles[[#This Row],[Top]],IF(Table_Styles[[#This Row],[Top Default]]&lt;&gt;"",Table_Styles[[#This Row],[Top Default]],""))</f>
        <v/>
      </c>
      <c r="BR93" s="15"/>
      <c r="BS93" s="15"/>
      <c r="BT93" s="15" t="str">
        <f>IF(Table_Styles[[#This Row],[Right]]&lt;&gt;"",Table_Styles[[#This Row],[Right]],IF(Table_Styles[[#This Row],[Right Default]]&lt;&gt;"",Table_Styles[[#This Row],[Right Default]],""))</f>
        <v/>
      </c>
      <c r="BU93" s="15"/>
      <c r="BV93" s="15"/>
      <c r="BW93" s="15" t="str">
        <f>IF(Table_Styles[[#This Row],[Bottom]]&lt;&gt;"",Table_Styles[[#This Row],[Bottom]],IF(Table_Styles[[#This Row],[Bottom Default]]&lt;&gt;"",Table_Styles[[#This Row],[Bottom Default]],""))</f>
        <v/>
      </c>
      <c r="BX93" s="15"/>
      <c r="BY93" s="15"/>
      <c r="BZ93" s="15" t="str">
        <f>IF(Table_Styles[[#This Row],[Left]]&lt;&gt;"",Table_Styles[[#This Row],[Left]],IF(Table_Styles[[#This Row],[Left Default]]&lt;&gt;"",Table_Styles[[#This Row],[Left Default]],""))</f>
        <v/>
      </c>
      <c r="CA93" s="34"/>
      <c r="CB93" s="17" t="str">
        <f>IF(AND(Table_Styles[[#This Row],[Selector]]&lt;&gt;"",Table_Styles[[#This Row],[Font Family Used]]&lt;&gt;"",Table_Styles[[#This Row],[Font Weight Used]]&lt;&gt;""),Table_Styles[[#This Row],[Font Family Used]]&amp;" "&amp;Table_Styles[[#This Row],[Font Weight Used]],"")</f>
        <v/>
      </c>
      <c r="CC93" s="17" t="str">
        <f ca="1">IF(AND(Table_Styles[[#This Row],[Selector]],COUNTIF(OFFSET(CC:CC,0,0,ROW()-1,1),"="&amp;Table_Styles[[#This Row],[Font]])=0),Table_Styles[[#This Row],[Font]],"")</f>
        <v/>
      </c>
      <c r="CD93" s="17" t="str">
        <f ca="1">IF(Table_Styles[[#This Row],[Unique Font]]&lt;&gt;"",
"{""fontFamily"":"""&amp;Table_Styles[[#This Row],[Font Family Used]]&amp;""",""fontWeight"":"&amp;Table_Styles[[#This Row],[Font Weight Used]]&amp;"}","")</f>
        <v/>
      </c>
      <c r="CE9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3" s="17" t="str">
        <f>IF(AND(Table_Styles[[#This Row],[Selector]]&lt;&gt;"", Table_Styles[[#This Row],[Config Properties]]&lt;&gt;""),
Table_Styles[[#This Row],[Selector]]&amp;" { "&amp;Table_Styles[[#This Row],[Config Properties]]&amp;" }","")</f>
        <v>nav .btn.btn-secondary:hover { color: #1d1c1c;background: #ffffff;border: 1px solid #c8c8c8 }</v>
      </c>
      <c r="CG93" s="17" t="str">
        <f xml:space="preserve">
SUBSTITUTE(SUBSTITUTE(SUBSTITUTE(SUBSTITUTE(SUBSTITUTE(SUBSTITUTE(SUBSTITUTE(SUBSTITUTE(Table_Styles[[#This Row],[Config]],
" {","{"),
"{ ","{"),
" }","}"),
"} ","}"),
" ,",","),
", ",","),
" :",":"),
": ",":")</f>
        <v>nav .btn.btn-secondary:hover{color:#1d1c1c;background:#ffffff;border:1px solid #c8c8c8}</v>
      </c>
    </row>
    <row r="94" spans="2:85" ht="21" customHeight="1">
      <c r="B94" s="83" t="s">
        <v>776</v>
      </c>
      <c r="C94" s="17" t="s">
        <v>777</v>
      </c>
      <c r="D94" s="34"/>
      <c r="E94" s="34"/>
      <c r="F94" s="15" t="str">
        <f>IF(Table_Styles[[#This Row],[Font Family]]&lt;&gt;"",Table_Styles[[#This Row],[Font Family]],IF(Table_Styles[[#This Row],[Font Family Default]]&lt;&gt;"",Table_Styles[[#This Row],[Font Family Default]],""))</f>
        <v/>
      </c>
      <c r="G94" s="34"/>
      <c r="H94" s="34"/>
      <c r="I94" s="15" t="str">
        <f>IF(Table_Styles[[#This Row],[Font Size]]&lt;&gt;"",Table_Styles[[#This Row],[Font Size]],IF(Table_Styles[[#This Row],[Font Size Default]]&lt;&gt;"",Table_Styles[[#This Row],[Font Size Default]],""))</f>
        <v/>
      </c>
      <c r="J94" s="34"/>
      <c r="K94" s="34"/>
      <c r="L94" s="15" t="str">
        <f>IF(Table_Styles[[#This Row],[Font Weight]]&lt;&gt;"",Table_Styles[[#This Row],[Font Weight]],IF(Table_Styles[[#This Row],[Font Weight Default]]&lt;&gt;"",Table_Styles[[#This Row],[Font Weight Default]],""))</f>
        <v/>
      </c>
      <c r="M94" s="34"/>
      <c r="N94" s="36" t="str">
        <f>Colour_Foreground_1</f>
        <v>#1d1c1c</v>
      </c>
      <c r="O94" s="15" t="str">
        <f>IF(Table_Styles[[#This Row],[Colour]]&lt;&gt;"",Table_Styles[[#This Row],[Colour]],IF(Table_Styles[[#This Row],[Colour Default]]&lt;&gt;"",Table_Styles[[#This Row],[Colour Default]],""))</f>
        <v>#1d1c1c</v>
      </c>
      <c r="P94" s="86" t="s">
        <v>614</v>
      </c>
      <c r="Q94" s="86" t="str">
        <f>Colour_Background_2</f>
        <v>#f5f8fc</v>
      </c>
      <c r="R94" s="15" t="str">
        <f>IF(Table_Styles[[#This Row],[Background]]&lt;&gt;"",Table_Styles[[#This Row],[Background]],IF(Table_Styles[[#This Row],[Background Default]]&lt;&gt;"",Table_Styles[[#This Row],[Background Default]],""))</f>
        <v>#ffffff</v>
      </c>
      <c r="S94" s="15" t="str">
        <f>"1px solid "&amp;Colour_Borders</f>
        <v>1px solid #c8c8c8</v>
      </c>
      <c r="T94" s="34" t="s">
        <v>643</v>
      </c>
      <c r="U94" s="15" t="str">
        <f>IF(Table_Styles[[#This Row],[Border]]&lt;&gt;"",Table_Styles[[#This Row],[Border]],IF(Table_Styles[[#This Row],[Border Default]]&lt;&gt;"",Table_Styles[[#This Row],[Border Default]],""))</f>
        <v>1px solid #c8c8c8</v>
      </c>
      <c r="V94" s="34"/>
      <c r="W94" s="34"/>
      <c r="X94" s="15" t="str">
        <f>IF(Table_Styles[[#This Row],[Border Radius]]&lt;&gt;"",Table_Styles[[#This Row],[Border Radius]],IF(Table_Styles[[#This Row],[Border Radius Default]]&lt;&gt;"",Table_Styles[[#This Row],[Border Radius Default]],""))</f>
        <v/>
      </c>
      <c r="Y94" s="34"/>
      <c r="Z94" s="34"/>
      <c r="AA94" s="15" t="str">
        <f>IF(Table_Styles[[#This Row],[MT]]&lt;&gt;"",Table_Styles[[#This Row],[MT]],IF(Table_Styles[[#This Row],[MT Default]]&lt;&gt;"",Table_Styles[[#This Row],[MT Default]],""))</f>
        <v/>
      </c>
      <c r="AB94" s="34"/>
      <c r="AC94" s="34"/>
      <c r="AD94" s="15" t="str">
        <f>IF(Table_Styles[[#This Row],[MR]]&lt;&gt;"",Table_Styles[[#This Row],[MR]],IF(Table_Styles[[#This Row],[MR Default]]&lt;&gt;"",Table_Styles[[#This Row],[MR Default]],""))</f>
        <v/>
      </c>
      <c r="AE94" s="34"/>
      <c r="AF94" s="34"/>
      <c r="AG94" s="15" t="str">
        <f>IF(Table_Styles[[#This Row],[MB]]&lt;&gt;"",Table_Styles[[#This Row],[MB]],IF(Table_Styles[[#This Row],[MB Default]]&lt;&gt;"",Table_Styles[[#This Row],[MB Default]],""))</f>
        <v/>
      </c>
      <c r="AH94" s="34"/>
      <c r="AI94" s="34"/>
      <c r="AJ94" s="15" t="str">
        <f>IF(Table_Styles[[#This Row],[ML]]&lt;&gt;"",Table_Styles[[#This Row],[ML]],IF(Table_Styles[[#This Row],[ML Default]]&lt;&gt;"",Table_Styles[[#This Row],[ML Default]],""))</f>
        <v/>
      </c>
      <c r="AK94" s="34"/>
      <c r="AL94" s="34"/>
      <c r="AM94" s="15" t="str">
        <f>IF(Table_Styles[[#This Row],[PT]]&lt;&gt;"",Table_Styles[[#This Row],[PT]],IF(Table_Styles[[#This Row],[PT Default]]&lt;&gt;"",Table_Styles[[#This Row],[PT Default]],""))</f>
        <v/>
      </c>
      <c r="AN94" s="34"/>
      <c r="AO94" s="34"/>
      <c r="AP94" s="15" t="str">
        <f>IF(Table_Styles[[#This Row],[PR]]&lt;&gt;"",Table_Styles[[#This Row],[PR]],IF(Table_Styles[[#This Row],[PR Default]]&lt;&gt;"",Table_Styles[[#This Row],[PR Default]],""))</f>
        <v/>
      </c>
      <c r="AQ94" s="34"/>
      <c r="AR94" s="34"/>
      <c r="AS94" s="15" t="str">
        <f>IF(Table_Styles[[#This Row],[PB]]&lt;&gt;"",Table_Styles[[#This Row],[PB]],IF(Table_Styles[[#This Row],[PB Default]]&lt;&gt;"",Table_Styles[[#This Row],[PB Default]],""))</f>
        <v/>
      </c>
      <c r="AT94" s="34"/>
      <c r="AU94" s="34"/>
      <c r="AV94" s="15" t="str">
        <f>IF(Table_Styles[[#This Row],[PL]]&lt;&gt;"",Table_Styles[[#This Row],[PL]],IF(Table_Styles[[#This Row],[PL Default]]&lt;&gt;"",Table_Styles[[#This Row],[PL Default]],""))</f>
        <v/>
      </c>
      <c r="AW94" s="34"/>
      <c r="AX94" s="34"/>
      <c r="AY94" s="15" t="str">
        <f>IF(Table_Styles[[#This Row],[BT]]&lt;&gt;"",Table_Styles[[#This Row],[BT]],IF(Table_Styles[[#This Row],[BT Default]]&lt;&gt;"",Table_Styles[[#This Row],[BT Default]],""))</f>
        <v/>
      </c>
      <c r="AZ94" s="34"/>
      <c r="BA94" s="34"/>
      <c r="BB94" s="15" t="str">
        <f>IF(Table_Styles[[#This Row],[BR]]&lt;&gt;"",Table_Styles[[#This Row],[BR]],IF(Table_Styles[[#This Row],[BR Default]]&lt;&gt;"",Table_Styles[[#This Row],[BR Default]],""))</f>
        <v/>
      </c>
      <c r="BC94" s="34"/>
      <c r="BD94" s="34"/>
      <c r="BE94" s="15" t="str">
        <f>IF(Table_Styles[[#This Row],[BB]]&lt;&gt;"",Table_Styles[[#This Row],[BB]],IF(Table_Styles[[#This Row],[BB Default]]&lt;&gt;"",Table_Styles[[#This Row],[BB Default]],""))</f>
        <v/>
      </c>
      <c r="BF94" s="34"/>
      <c r="BG94" s="34"/>
      <c r="BH94" s="15" t="str">
        <f>IF(Table_Styles[[#This Row],[BL]]&lt;&gt;"",Table_Styles[[#This Row],[BL]],IF(Table_Styles[[#This Row],[BL Default]]&lt;&gt;"",Table_Styles[[#This Row],[BL Default]],""))</f>
        <v/>
      </c>
      <c r="BI94" s="34"/>
      <c r="BJ94" s="34"/>
      <c r="BK94" s="15" t="str">
        <f>IF(Table_Styles[[#This Row],[Width]]&lt;&gt;"",Table_Styles[[#This Row],[Width]],IF(Table_Styles[[#This Row],[Width Default]]&lt;&gt;"",Table_Styles[[#This Row],[Width Default]],""))</f>
        <v/>
      </c>
      <c r="BL94" s="34"/>
      <c r="BM94" s="34"/>
      <c r="BN94" s="15" t="str">
        <f>IF(Table_Styles[[#This Row],[Height]]&lt;&gt;"",Table_Styles[[#This Row],[Height]],IF(Table_Styles[[#This Row],[Height Default]]&lt;&gt;"",Table_Styles[[#This Row],[Height Default]],""))</f>
        <v/>
      </c>
      <c r="BO94" s="15"/>
      <c r="BP94" s="15"/>
      <c r="BQ94" s="15" t="str">
        <f>IF(Table_Styles[[#This Row],[Top]]&lt;&gt;"",Table_Styles[[#This Row],[Top]],IF(Table_Styles[[#This Row],[Top Default]]&lt;&gt;"",Table_Styles[[#This Row],[Top Default]],""))</f>
        <v/>
      </c>
      <c r="BR94" s="15"/>
      <c r="BS94" s="15"/>
      <c r="BT94" s="15" t="str">
        <f>IF(Table_Styles[[#This Row],[Right]]&lt;&gt;"",Table_Styles[[#This Row],[Right]],IF(Table_Styles[[#This Row],[Right Default]]&lt;&gt;"",Table_Styles[[#This Row],[Right Default]],""))</f>
        <v/>
      </c>
      <c r="BU94" s="15"/>
      <c r="BV94" s="15"/>
      <c r="BW94" s="15" t="str">
        <f>IF(Table_Styles[[#This Row],[Bottom]]&lt;&gt;"",Table_Styles[[#This Row],[Bottom]],IF(Table_Styles[[#This Row],[Bottom Default]]&lt;&gt;"",Table_Styles[[#This Row],[Bottom Default]],""))</f>
        <v/>
      </c>
      <c r="BX94" s="15"/>
      <c r="BY94" s="15"/>
      <c r="BZ94" s="15" t="str">
        <f>IF(Table_Styles[[#This Row],[Left]]&lt;&gt;"",Table_Styles[[#This Row],[Left]],IF(Table_Styles[[#This Row],[Left Default]]&lt;&gt;"",Table_Styles[[#This Row],[Left Default]],""))</f>
        <v/>
      </c>
      <c r="CA94" s="34"/>
      <c r="CB94" s="17" t="str">
        <f>IF(AND(Table_Styles[[#This Row],[Selector]]&lt;&gt;"",Table_Styles[[#This Row],[Font Family Used]]&lt;&gt;"",Table_Styles[[#This Row],[Font Weight Used]]&lt;&gt;""),Table_Styles[[#This Row],[Font Family Used]]&amp;" "&amp;Table_Styles[[#This Row],[Font Weight Used]],"")</f>
        <v/>
      </c>
      <c r="CC94" s="17" t="str">
        <f ca="1">IF(AND(Table_Styles[[#This Row],[Selector]],COUNTIF(OFFSET(CC:CC,0,0,ROW()-1,1),"="&amp;Table_Styles[[#This Row],[Font]])=0),Table_Styles[[#This Row],[Font]],"")</f>
        <v/>
      </c>
      <c r="CD94" s="17" t="str">
        <f ca="1">IF(Table_Styles[[#This Row],[Unique Font]]&lt;&gt;"",
"{""fontFamily"":"""&amp;Table_Styles[[#This Row],[Font Family Used]]&amp;""",""fontWeight"":"&amp;Table_Styles[[#This Row],[Font Weight Used]]&amp;"}","")</f>
        <v/>
      </c>
      <c r="CE9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4" s="17" t="str">
        <f>IF(AND(Table_Styles[[#This Row],[Selector]]&lt;&gt;"", Table_Styles[[#This Row],[Config Properties]]&lt;&gt;""),
Table_Styles[[#This Row],[Selector]]&amp;" { "&amp;Table_Styles[[#This Row],[Config Properties]]&amp;" }","")</f>
        <v>nav .btn.btn-secondary:active { color: #1d1c1c;background: #ffffff;border: 1px solid #c8c8c8 }</v>
      </c>
      <c r="CG94" s="17" t="str">
        <f xml:space="preserve">
SUBSTITUTE(SUBSTITUTE(SUBSTITUTE(SUBSTITUTE(SUBSTITUTE(SUBSTITUTE(SUBSTITUTE(SUBSTITUTE(Table_Styles[[#This Row],[Config]],
" {","{"),
"{ ","{"),
" }","}"),
"} ","}"),
" ,",","),
", ",","),
" :",":"),
": ",":")</f>
        <v>nav .btn.btn-secondary:active{color:#1d1c1c;background:#ffffff;border:1px solid #c8c8c8}</v>
      </c>
    </row>
    <row r="95" spans="2:85" ht="29.4" thickBot="1">
      <c r="B95" s="18" t="s">
        <v>778</v>
      </c>
      <c r="C95" s="18"/>
      <c r="D95" s="33"/>
      <c r="E95" s="33"/>
      <c r="F95" s="18" t="str">
        <f>IF(Table_Styles[[#This Row],[Font Family]]&lt;&gt;"",Table_Styles[[#This Row],[Font Family]],IF(Table_Styles[[#This Row],[Font Family Default]]&lt;&gt;"",Table_Styles[[#This Row],[Font Family Default]],""))</f>
        <v/>
      </c>
      <c r="G95" s="33"/>
      <c r="H95" s="33"/>
      <c r="I95" s="18" t="str">
        <f>IF(Table_Styles[[#This Row],[Font Size]]&lt;&gt;"",Table_Styles[[#This Row],[Font Size]],IF(Table_Styles[[#This Row],[Font Size Default]]&lt;&gt;"",Table_Styles[[#This Row],[Font Size Default]],""))</f>
        <v/>
      </c>
      <c r="J95" s="33"/>
      <c r="K95" s="33"/>
      <c r="L95" s="18" t="str">
        <f>IF(Table_Styles[[#This Row],[Font Weight]]&lt;&gt;"",Table_Styles[[#This Row],[Font Weight]],IF(Table_Styles[[#This Row],[Font Weight Default]]&lt;&gt;"",Table_Styles[[#This Row],[Font Weight Default]],""))</f>
        <v/>
      </c>
      <c r="M95" s="33"/>
      <c r="N95" s="33"/>
      <c r="O95" s="18" t="str">
        <f>IF(Table_Styles[[#This Row],[Colour]]&lt;&gt;"",Table_Styles[[#This Row],[Colour]],IF(Table_Styles[[#This Row],[Colour Default]]&lt;&gt;"",Table_Styles[[#This Row],[Colour Default]],""))</f>
        <v/>
      </c>
      <c r="P95" s="33"/>
      <c r="Q95" s="33"/>
      <c r="R95" s="18" t="str">
        <f>IF(Table_Styles[[#This Row],[Background]]&lt;&gt;"",Table_Styles[[#This Row],[Background]],IF(Table_Styles[[#This Row],[Background Default]]&lt;&gt;"",Table_Styles[[#This Row],[Background Default]],""))</f>
        <v/>
      </c>
      <c r="S95" s="33"/>
      <c r="T95" s="33"/>
      <c r="U95" s="18" t="str">
        <f>IF(Table_Styles[[#This Row],[Border]]&lt;&gt;"",Table_Styles[[#This Row],[Border]],IF(Table_Styles[[#This Row],[Border Default]]&lt;&gt;"",Table_Styles[[#This Row],[Border Default]],""))</f>
        <v/>
      </c>
      <c r="V95" s="33"/>
      <c r="W95" s="33"/>
      <c r="X95" s="18" t="str">
        <f>IF(Table_Styles[[#This Row],[Border Radius]]&lt;&gt;"",Table_Styles[[#This Row],[Border Radius]],IF(Table_Styles[[#This Row],[Border Radius Default]]&lt;&gt;"",Table_Styles[[#This Row],[Border Radius Default]],""))</f>
        <v/>
      </c>
      <c r="Y95" s="33"/>
      <c r="Z95" s="33"/>
      <c r="AA95" s="18" t="str">
        <f>IF(Table_Styles[[#This Row],[MT]]&lt;&gt;"",Table_Styles[[#This Row],[MT]],IF(Table_Styles[[#This Row],[MT Default]]&lt;&gt;"",Table_Styles[[#This Row],[MT Default]],""))</f>
        <v/>
      </c>
      <c r="AB95" s="33"/>
      <c r="AC95" s="33"/>
      <c r="AD95" s="18" t="str">
        <f>IF(Table_Styles[[#This Row],[MR]]&lt;&gt;"",Table_Styles[[#This Row],[MR]],IF(Table_Styles[[#This Row],[MR Default]]&lt;&gt;"",Table_Styles[[#This Row],[MR Default]],""))</f>
        <v/>
      </c>
      <c r="AE95" s="33"/>
      <c r="AF95" s="33"/>
      <c r="AG95" s="18" t="str">
        <f>IF(Table_Styles[[#This Row],[MB]]&lt;&gt;"",Table_Styles[[#This Row],[MB]],IF(Table_Styles[[#This Row],[MB Default]]&lt;&gt;"",Table_Styles[[#This Row],[MB Default]],""))</f>
        <v/>
      </c>
      <c r="AH95" s="33"/>
      <c r="AI95" s="33"/>
      <c r="AJ95" s="18" t="str">
        <f>IF(Table_Styles[[#This Row],[ML]]&lt;&gt;"",Table_Styles[[#This Row],[ML]],IF(Table_Styles[[#This Row],[ML Default]]&lt;&gt;"",Table_Styles[[#This Row],[ML Default]],""))</f>
        <v/>
      </c>
      <c r="AK95" s="33"/>
      <c r="AL95" s="33"/>
      <c r="AM95" s="18" t="str">
        <f>IF(Table_Styles[[#This Row],[PT]]&lt;&gt;"",Table_Styles[[#This Row],[PT]],IF(Table_Styles[[#This Row],[PT Default]]&lt;&gt;"",Table_Styles[[#This Row],[PT Default]],""))</f>
        <v/>
      </c>
      <c r="AN95" s="33"/>
      <c r="AO95" s="33"/>
      <c r="AP95" s="18" t="str">
        <f>IF(Table_Styles[[#This Row],[PR]]&lt;&gt;"",Table_Styles[[#This Row],[PR]],IF(Table_Styles[[#This Row],[PR Default]]&lt;&gt;"",Table_Styles[[#This Row],[PR Default]],""))</f>
        <v/>
      </c>
      <c r="AQ95" s="33"/>
      <c r="AR95" s="33"/>
      <c r="AS95" s="18" t="str">
        <f>IF(Table_Styles[[#This Row],[PB]]&lt;&gt;"",Table_Styles[[#This Row],[PB]],IF(Table_Styles[[#This Row],[PB Default]]&lt;&gt;"",Table_Styles[[#This Row],[PB Default]],""))</f>
        <v/>
      </c>
      <c r="AT95" s="33"/>
      <c r="AU95" s="33"/>
      <c r="AV95" s="18" t="str">
        <f>IF(Table_Styles[[#This Row],[PL]]&lt;&gt;"",Table_Styles[[#This Row],[PL]],IF(Table_Styles[[#This Row],[PL Default]]&lt;&gt;"",Table_Styles[[#This Row],[PL Default]],""))</f>
        <v/>
      </c>
      <c r="AW95" s="33"/>
      <c r="AX95" s="33"/>
      <c r="AY95" s="18" t="str">
        <f>IF(Table_Styles[[#This Row],[BT]]&lt;&gt;"",Table_Styles[[#This Row],[BT]],IF(Table_Styles[[#This Row],[BT Default]]&lt;&gt;"",Table_Styles[[#This Row],[BT Default]],""))</f>
        <v/>
      </c>
      <c r="AZ95" s="33"/>
      <c r="BA95" s="33"/>
      <c r="BB95" s="18" t="str">
        <f>IF(Table_Styles[[#This Row],[BR]]&lt;&gt;"",Table_Styles[[#This Row],[BR]],IF(Table_Styles[[#This Row],[BR Default]]&lt;&gt;"",Table_Styles[[#This Row],[BR Default]],""))</f>
        <v/>
      </c>
      <c r="BC95" s="33"/>
      <c r="BD95" s="33"/>
      <c r="BE95" s="18" t="str">
        <f>IF(Table_Styles[[#This Row],[BB]]&lt;&gt;"",Table_Styles[[#This Row],[BB]],IF(Table_Styles[[#This Row],[BB Default]]&lt;&gt;"",Table_Styles[[#This Row],[BB Default]],""))</f>
        <v/>
      </c>
      <c r="BF95" s="33"/>
      <c r="BG95" s="33"/>
      <c r="BH95" s="18" t="str">
        <f>IF(Table_Styles[[#This Row],[BL]]&lt;&gt;"",Table_Styles[[#This Row],[BL]],IF(Table_Styles[[#This Row],[BL Default]]&lt;&gt;"",Table_Styles[[#This Row],[BL Default]],""))</f>
        <v/>
      </c>
      <c r="BI95" s="33"/>
      <c r="BJ95" s="33"/>
      <c r="BK95" s="18" t="str">
        <f>IF(Table_Styles[[#This Row],[Width]]&lt;&gt;"",Table_Styles[[#This Row],[Width]],IF(Table_Styles[[#This Row],[Width Default]]&lt;&gt;"",Table_Styles[[#This Row],[Width Default]],""))</f>
        <v/>
      </c>
      <c r="BL95" s="33"/>
      <c r="BM95" s="33"/>
      <c r="BN95" s="18" t="str">
        <f>IF(Table_Styles[[#This Row],[Height]]&lt;&gt;"",Table_Styles[[#This Row],[Height]],IF(Table_Styles[[#This Row],[Height Default]]&lt;&gt;"",Table_Styles[[#This Row],[Height Default]],""))</f>
        <v/>
      </c>
      <c r="BO95" s="18"/>
      <c r="BP95" s="18"/>
      <c r="BQ95" s="18" t="str">
        <f>IF(Table_Styles[[#This Row],[Top]]&lt;&gt;"",Table_Styles[[#This Row],[Top]],IF(Table_Styles[[#This Row],[Top Default]]&lt;&gt;"",Table_Styles[[#This Row],[Top Default]],""))</f>
        <v/>
      </c>
      <c r="BR95" s="18"/>
      <c r="BS95" s="18"/>
      <c r="BT95" s="18" t="str">
        <f>IF(Table_Styles[[#This Row],[Right]]&lt;&gt;"",Table_Styles[[#This Row],[Right]],IF(Table_Styles[[#This Row],[Right Default]]&lt;&gt;"",Table_Styles[[#This Row],[Right Default]],""))</f>
        <v/>
      </c>
      <c r="BU95" s="18"/>
      <c r="BV95" s="18"/>
      <c r="BW95" s="18" t="str">
        <f>IF(Table_Styles[[#This Row],[Bottom]]&lt;&gt;"",Table_Styles[[#This Row],[Bottom]],IF(Table_Styles[[#This Row],[Bottom Default]]&lt;&gt;"",Table_Styles[[#This Row],[Bottom Default]],""))</f>
        <v/>
      </c>
      <c r="BX95" s="18"/>
      <c r="BY95" s="18"/>
      <c r="BZ95" s="18" t="str">
        <f>IF(Table_Styles[[#This Row],[Left]]&lt;&gt;"",Table_Styles[[#This Row],[Left]],IF(Table_Styles[[#This Row],[Left Default]]&lt;&gt;"",Table_Styles[[#This Row],[Left Default]],""))</f>
        <v/>
      </c>
      <c r="CA95" s="33"/>
      <c r="CB95" s="18" t="str">
        <f>IF(AND(Table_Styles[[#This Row],[Selector]]&lt;&gt;"",Table_Styles[[#This Row],[Font Family Used]]&lt;&gt;"",Table_Styles[[#This Row],[Font Weight Used]]&lt;&gt;""),Table_Styles[[#This Row],[Font Family Used]]&amp;" "&amp;Table_Styles[[#This Row],[Font Weight Used]],"")</f>
        <v/>
      </c>
      <c r="CC95" s="18" t="str">
        <f ca="1">IF(AND(Table_Styles[[#This Row],[Selector]],COUNTIF(OFFSET(CC:CC,0,0,ROW()-1,1),"="&amp;Table_Styles[[#This Row],[Font]])=0),Table_Styles[[#This Row],[Font]],"")</f>
        <v/>
      </c>
      <c r="CD95" s="18" t="str">
        <f ca="1">IF(Table_Styles[[#This Row],[Unique Font]]&lt;&gt;"",
"{""fontFamily"":"""&amp;Table_Styles[[#This Row],[Font Family Used]]&amp;""",""fontWeight"":"&amp;Table_Styles[[#This Row],[Font Weight Used]]&amp;"}","")</f>
        <v/>
      </c>
      <c r="CE9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18" t="str">
        <f>IF(AND(Table_Styles[[#This Row],[Selector]]&lt;&gt;"", Table_Styles[[#This Row],[Config Properties]]&lt;&gt;""),
Table_Styles[[#This Row],[Selector]]&amp;" { "&amp;Table_Styles[[#This Row],[Config Properties]]&amp;" }","")</f>
        <v/>
      </c>
      <c r="CG95" s="18" t="str">
        <f xml:space="preserve">
SUBSTITUTE(SUBSTITUTE(SUBSTITUTE(SUBSTITUTE(SUBSTITUTE(SUBSTITUTE(SUBSTITUTE(SUBSTITUTE(Table_Styles[[#This Row],[Config]],
" {","{"),
"{ ","{"),
" }","}"),
"} ","}"),
" ,",","),
", ",","),
" :",":"),
": ",":")</f>
        <v/>
      </c>
    </row>
    <row r="96" spans="2:85" ht="21" customHeight="1">
      <c r="B96" s="17" t="s">
        <v>779</v>
      </c>
      <c r="C96" s="17" t="s">
        <v>780</v>
      </c>
      <c r="D96" s="34"/>
      <c r="E96" s="34" t="str">
        <f>Settings_Styling_Font_Headings</f>
        <v>Montserrat</v>
      </c>
      <c r="F96" s="15" t="str">
        <f>IF(Table_Styles[[#This Row],[Font Family]]&lt;&gt;"",Table_Styles[[#This Row],[Font Family]],IF(Table_Styles[[#This Row],[Font Family Default]]&lt;&gt;"",Table_Styles[[#This Row],[Font Family Default]],""))</f>
        <v>Montserrat</v>
      </c>
      <c r="G96" s="34" t="s">
        <v>625</v>
      </c>
      <c r="H96" s="86" t="s">
        <v>616</v>
      </c>
      <c r="I96" s="15" t="str">
        <f>IF(Table_Styles[[#This Row],[Font Size]]&lt;&gt;"",Table_Styles[[#This Row],[Font Size]],IF(Table_Styles[[#This Row],[Font Size Default]]&lt;&gt;"",Table_Styles[[#This Row],[Font Size Default]],""))</f>
        <v>24px</v>
      </c>
      <c r="J96" s="34"/>
      <c r="K96" s="34">
        <v>400</v>
      </c>
      <c r="L96" s="15">
        <f>IF(Table_Styles[[#This Row],[Font Weight]]&lt;&gt;"",Table_Styles[[#This Row],[Font Weight]],IF(Table_Styles[[#This Row],[Font Weight Default]]&lt;&gt;"",Table_Styles[[#This Row],[Font Weight Default]],""))</f>
        <v>400</v>
      </c>
      <c r="M96" s="34"/>
      <c r="N96" s="34"/>
      <c r="O96" s="15" t="str">
        <f>IF(Table_Styles[[#This Row],[Colour]]&lt;&gt;"",Table_Styles[[#This Row],[Colour]],IF(Table_Styles[[#This Row],[Colour Default]]&lt;&gt;"",Table_Styles[[#This Row],[Colour Default]],""))</f>
        <v/>
      </c>
      <c r="P96" s="34"/>
      <c r="Q96" s="34"/>
      <c r="R96" s="15" t="str">
        <f>IF(Table_Styles[[#This Row],[Background]]&lt;&gt;"",Table_Styles[[#This Row],[Background]],IF(Table_Styles[[#This Row],[Background Default]]&lt;&gt;"",Table_Styles[[#This Row],[Background Default]],""))</f>
        <v/>
      </c>
      <c r="S96" s="34"/>
      <c r="T96" s="34"/>
      <c r="U96" s="15" t="str">
        <f>IF(Table_Styles[[#This Row],[Border]]&lt;&gt;"",Table_Styles[[#This Row],[Border]],IF(Table_Styles[[#This Row],[Border Default]]&lt;&gt;"",Table_Styles[[#This Row],[Border Default]],""))</f>
        <v/>
      </c>
      <c r="V96" s="34"/>
      <c r="W96" s="34"/>
      <c r="X96" s="15" t="str">
        <f>IF(Table_Styles[[#This Row],[Border Radius]]&lt;&gt;"",Table_Styles[[#This Row],[Border Radius]],IF(Table_Styles[[#This Row],[Border Radius Default]]&lt;&gt;"",Table_Styles[[#This Row],[Border Radius Default]],""))</f>
        <v/>
      </c>
      <c r="Y96" s="34"/>
      <c r="Z96" s="36" t="s">
        <v>600</v>
      </c>
      <c r="AA96" s="15" t="str">
        <f>IF(Table_Styles[[#This Row],[MT]]&lt;&gt;"",Table_Styles[[#This Row],[MT]],IF(Table_Styles[[#This Row],[MT Default]]&lt;&gt;"",Table_Styles[[#This Row],[MT Default]],""))</f>
        <v>30px</v>
      </c>
      <c r="AB96" s="34"/>
      <c r="AC96" s="34"/>
      <c r="AD96" s="15" t="str">
        <f>IF(Table_Styles[[#This Row],[MR]]&lt;&gt;"",Table_Styles[[#This Row],[MR]],IF(Table_Styles[[#This Row],[MR Default]]&lt;&gt;"",Table_Styles[[#This Row],[MR Default]],""))</f>
        <v/>
      </c>
      <c r="AE96" s="34"/>
      <c r="AF96" s="36" t="s">
        <v>506</v>
      </c>
      <c r="AG96" s="15" t="str">
        <f>IF(Table_Styles[[#This Row],[MB]]&lt;&gt;"",Table_Styles[[#This Row],[MB]],IF(Table_Styles[[#This Row],[MB Default]]&lt;&gt;"",Table_Styles[[#This Row],[MB Default]],""))</f>
        <v>3px</v>
      </c>
      <c r="AH96" s="34"/>
      <c r="AI96" s="34"/>
      <c r="AJ96" s="15" t="str">
        <f>IF(Table_Styles[[#This Row],[ML]]&lt;&gt;"",Table_Styles[[#This Row],[ML]],IF(Table_Styles[[#This Row],[ML Default]]&lt;&gt;"",Table_Styles[[#This Row],[ML Default]],""))</f>
        <v/>
      </c>
      <c r="AK96" s="34"/>
      <c r="AL96" s="34"/>
      <c r="AM96" s="15" t="str">
        <f>IF(Table_Styles[[#This Row],[PT]]&lt;&gt;"",Table_Styles[[#This Row],[PT]],IF(Table_Styles[[#This Row],[PT Default]]&lt;&gt;"",Table_Styles[[#This Row],[PT Default]],""))</f>
        <v/>
      </c>
      <c r="AN96" s="34"/>
      <c r="AO96" s="34"/>
      <c r="AP96" s="15" t="str">
        <f>IF(Table_Styles[[#This Row],[PR]]&lt;&gt;"",Table_Styles[[#This Row],[PR]],IF(Table_Styles[[#This Row],[PR Default]]&lt;&gt;"",Table_Styles[[#This Row],[PR Default]],""))</f>
        <v/>
      </c>
      <c r="AQ96" s="34"/>
      <c r="AR96" s="86" t="s">
        <v>623</v>
      </c>
      <c r="AS96" s="15" t="str">
        <f>IF(Table_Styles[[#This Row],[PB]]&lt;&gt;"",Table_Styles[[#This Row],[PB]],IF(Table_Styles[[#This Row],[PB Default]]&lt;&gt;"",Table_Styles[[#This Row],[PB Default]],""))</f>
        <v>10px</v>
      </c>
      <c r="AT96" s="34"/>
      <c r="AU96" s="34"/>
      <c r="AV96" s="15" t="str">
        <f>IF(Table_Styles[[#This Row],[PL]]&lt;&gt;"",Table_Styles[[#This Row],[PL]],IF(Table_Styles[[#This Row],[PL Default]]&lt;&gt;"",Table_Styles[[#This Row],[PL Default]],""))</f>
        <v/>
      </c>
      <c r="AW96" s="34"/>
      <c r="AX96" s="34"/>
      <c r="AY96" s="15" t="str">
        <f>IF(Table_Styles[[#This Row],[BT]]&lt;&gt;"",Table_Styles[[#This Row],[BT]],IF(Table_Styles[[#This Row],[BT Default]]&lt;&gt;"",Table_Styles[[#This Row],[BT Default]],""))</f>
        <v/>
      </c>
      <c r="AZ96" s="34"/>
      <c r="BA96" s="34"/>
      <c r="BB96" s="15" t="str">
        <f>IF(Table_Styles[[#This Row],[BR]]&lt;&gt;"",Table_Styles[[#This Row],[BR]],IF(Table_Styles[[#This Row],[BR Default]]&lt;&gt;"",Table_Styles[[#This Row],[BR Default]],""))</f>
        <v/>
      </c>
      <c r="BC96" s="34"/>
      <c r="BD96" s="34"/>
      <c r="BE96" s="15" t="str">
        <f>IF(Table_Styles[[#This Row],[BB]]&lt;&gt;"",Table_Styles[[#This Row],[BB]],IF(Table_Styles[[#This Row],[BB Default]]&lt;&gt;"",Table_Styles[[#This Row],[BB Default]],""))</f>
        <v/>
      </c>
      <c r="BF96" s="34"/>
      <c r="BG96" s="34"/>
      <c r="BH96" s="15" t="str">
        <f>IF(Table_Styles[[#This Row],[BL]]&lt;&gt;"",Table_Styles[[#This Row],[BL]],IF(Table_Styles[[#This Row],[BL Default]]&lt;&gt;"",Table_Styles[[#This Row],[BL Default]],""))</f>
        <v/>
      </c>
      <c r="BI96" s="34"/>
      <c r="BJ96" s="34"/>
      <c r="BK96" s="15" t="str">
        <f>IF(Table_Styles[[#This Row],[Width]]&lt;&gt;"",Table_Styles[[#This Row],[Width]],IF(Table_Styles[[#This Row],[Width Default]]&lt;&gt;"",Table_Styles[[#This Row],[Width Default]],""))</f>
        <v/>
      </c>
      <c r="BL96" s="34"/>
      <c r="BM96" s="34"/>
      <c r="BN96" s="15" t="str">
        <f>IF(Table_Styles[[#This Row],[Height]]&lt;&gt;"",Table_Styles[[#This Row],[Height]],IF(Table_Styles[[#This Row],[Height Default]]&lt;&gt;"",Table_Styles[[#This Row],[Height Default]],""))</f>
        <v/>
      </c>
      <c r="BO96" s="15"/>
      <c r="BP96" s="15"/>
      <c r="BQ96" s="15" t="str">
        <f>IF(Table_Styles[[#This Row],[Top]]&lt;&gt;"",Table_Styles[[#This Row],[Top]],IF(Table_Styles[[#This Row],[Top Default]]&lt;&gt;"",Table_Styles[[#This Row],[Top Default]],""))</f>
        <v/>
      </c>
      <c r="BR96" s="15"/>
      <c r="BS96" s="15"/>
      <c r="BT96" s="15" t="str">
        <f>IF(Table_Styles[[#This Row],[Right]]&lt;&gt;"",Table_Styles[[#This Row],[Right]],IF(Table_Styles[[#This Row],[Right Default]]&lt;&gt;"",Table_Styles[[#This Row],[Right Default]],""))</f>
        <v/>
      </c>
      <c r="BU96" s="15"/>
      <c r="BV96" s="15"/>
      <c r="BW96" s="15" t="str">
        <f>IF(Table_Styles[[#This Row],[Bottom]]&lt;&gt;"",Table_Styles[[#This Row],[Bottom]],IF(Table_Styles[[#This Row],[Bottom Default]]&lt;&gt;"",Table_Styles[[#This Row],[Bottom Default]],""))</f>
        <v/>
      </c>
      <c r="BX96" s="15"/>
      <c r="BY96" s="15"/>
      <c r="BZ96" s="15" t="str">
        <f>IF(Table_Styles[[#This Row],[Left]]&lt;&gt;"",Table_Styles[[#This Row],[Left]],IF(Table_Styles[[#This Row],[Left Default]]&lt;&gt;"",Table_Styles[[#This Row],[Left Default]],""))</f>
        <v/>
      </c>
      <c r="CA96" s="34"/>
      <c r="CB96" s="17" t="str">
        <f>IF(AND(Table_Styles[[#This Row],[Selector]]&lt;&gt;"",Table_Styles[[#This Row],[Font Family Used]]&lt;&gt;"",Table_Styles[[#This Row],[Font Weight Used]]&lt;&gt;""),Table_Styles[[#This Row],[Font Family Used]]&amp;" "&amp;Table_Styles[[#This Row],[Font Weight Used]],"")</f>
        <v>Montserrat 400</v>
      </c>
      <c r="CC96" s="17" t="str">
        <f ca="1">IF(AND(Table_Styles[[#This Row],[Selector]],COUNTIF(OFFSET(CC:CC,0,0,ROW()-1,1),"="&amp;Table_Styles[[#This Row],[Font]])=0),Table_Styles[[#This Row],[Font]],"")</f>
        <v/>
      </c>
      <c r="CD96" s="17" t="str">
        <f ca="1">IF(Table_Styles[[#This Row],[Unique Font]]&lt;&gt;"",
"{""fontFamily"":"""&amp;Table_Styles[[#This Row],[Font Family Used]]&amp;""",""fontWeight"":"&amp;Table_Styles[[#This Row],[Font Weight Used]]&amp;"}","")</f>
        <v/>
      </c>
      <c r="CE9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30px;margin-bottom: 3px;padding-bottom: 10px</v>
      </c>
      <c r="CF96" s="17" t="str">
        <f>IF(AND(Table_Styles[[#This Row],[Selector]]&lt;&gt;"", Table_Styles[[#This Row],[Config Properties]]&lt;&gt;""),
Table_Styles[[#This Row],[Selector]]&amp;" { "&amp;Table_Styles[[#This Row],[Config Properties]]&amp;" }","")</f>
        <v>nav#progress-bar h4 { font-family: 'Montserrat';font-size: 24px;font-weight: 400;margin-top: 30px;margin-bottom: 3px;padding-bottom: 10px }</v>
      </c>
      <c r="CG96" s="17" t="str">
        <f xml:space="preserve">
SUBSTITUTE(SUBSTITUTE(SUBSTITUTE(SUBSTITUTE(SUBSTITUTE(SUBSTITUTE(SUBSTITUTE(SUBSTITUTE(Table_Styles[[#This Row],[Config]],
" {","{"),
"{ ","{"),
" }","}"),
"} ","}"),
" ,",","),
", ",","),
" :",":"),
": ",":")</f>
        <v>nav#progress-bar h4{font-family:'Montserrat';font-size:24px;font-weight:400;margin-top:30px;margin-bottom:3px;padding-bottom:10px}</v>
      </c>
    </row>
    <row r="97" spans="2:85" ht="21" customHeight="1">
      <c r="B97" s="17" t="s">
        <v>781</v>
      </c>
      <c r="C97" s="37" t="s">
        <v>782</v>
      </c>
      <c r="D97" s="34"/>
      <c r="E97" s="34"/>
      <c r="F97" s="15" t="str">
        <f>IF(Table_Styles[[#This Row],[Font Family]]&lt;&gt;"",Table_Styles[[#This Row],[Font Family]],IF(Table_Styles[[#This Row],[Font Family Default]]&lt;&gt;"",Table_Styles[[#This Row],[Font Family Default]],""))</f>
        <v/>
      </c>
      <c r="G97" s="34"/>
      <c r="H97" s="34"/>
      <c r="I97" s="15" t="str">
        <f>IF(Table_Styles[[#This Row],[Font Size]]&lt;&gt;"",Table_Styles[[#This Row],[Font Size]],IF(Table_Styles[[#This Row],[Font Size Default]]&lt;&gt;"",Table_Styles[[#This Row],[Font Size Default]],""))</f>
        <v/>
      </c>
      <c r="J97" s="34"/>
      <c r="K97" s="34"/>
      <c r="L97" s="15" t="str">
        <f>IF(Table_Styles[[#This Row],[Font Weight]]&lt;&gt;"",Table_Styles[[#This Row],[Font Weight]],IF(Table_Styles[[#This Row],[Font Weight Default]]&lt;&gt;"",Table_Styles[[#This Row],[Font Weight Default]],""))</f>
        <v/>
      </c>
      <c r="M97" s="34"/>
      <c r="N97" s="34" t="str">
        <f>Colour_Foreground_1</f>
        <v>#1d1c1c</v>
      </c>
      <c r="O97" s="15" t="str">
        <f>IF(Table_Styles[[#This Row],[Colour]]&lt;&gt;"",Table_Styles[[#This Row],[Colour]],IF(Table_Styles[[#This Row],[Colour Default]]&lt;&gt;"",Table_Styles[[#This Row],[Colour Default]],""))</f>
        <v>#1d1c1c</v>
      </c>
      <c r="P97" s="34"/>
      <c r="Q97" s="34"/>
      <c r="R97" s="15" t="str">
        <f>IF(Table_Styles[[#This Row],[Background]]&lt;&gt;"",Table_Styles[[#This Row],[Background]],IF(Table_Styles[[#This Row],[Background Default]]&lt;&gt;"",Table_Styles[[#This Row],[Background Default]],""))</f>
        <v/>
      </c>
      <c r="S97" s="34"/>
      <c r="T97" s="34"/>
      <c r="U97" s="15" t="str">
        <f>IF(Table_Styles[[#This Row],[Border]]&lt;&gt;"",Table_Styles[[#This Row],[Border]],IF(Table_Styles[[#This Row],[Border Default]]&lt;&gt;"",Table_Styles[[#This Row],[Border Default]],""))</f>
        <v/>
      </c>
      <c r="V97" s="34"/>
      <c r="W97" s="34"/>
      <c r="X97" s="15" t="str">
        <f>IF(Table_Styles[[#This Row],[Border Radius]]&lt;&gt;"",Table_Styles[[#This Row],[Border Radius]],IF(Table_Styles[[#This Row],[Border Radius Default]]&lt;&gt;"",Table_Styles[[#This Row],[Border Radius Default]],""))</f>
        <v/>
      </c>
      <c r="Y97" s="34"/>
      <c r="Z97" s="34"/>
      <c r="AA97" s="15" t="str">
        <f>IF(Table_Styles[[#This Row],[MT]]&lt;&gt;"",Table_Styles[[#This Row],[MT]],IF(Table_Styles[[#This Row],[MT Default]]&lt;&gt;"",Table_Styles[[#This Row],[MT Default]],""))</f>
        <v/>
      </c>
      <c r="AB97" s="34"/>
      <c r="AC97" s="34"/>
      <c r="AD97" s="15" t="str">
        <f>IF(Table_Styles[[#This Row],[MR]]&lt;&gt;"",Table_Styles[[#This Row],[MR]],IF(Table_Styles[[#This Row],[MR Default]]&lt;&gt;"",Table_Styles[[#This Row],[MR Default]],""))</f>
        <v/>
      </c>
      <c r="AE97" s="34"/>
      <c r="AF97" s="34"/>
      <c r="AG97" s="15" t="str">
        <f>IF(Table_Styles[[#This Row],[MB]]&lt;&gt;"",Table_Styles[[#This Row],[MB]],IF(Table_Styles[[#This Row],[MB Default]]&lt;&gt;"",Table_Styles[[#This Row],[MB Default]],""))</f>
        <v/>
      </c>
      <c r="AH97" s="34"/>
      <c r="AI97" s="34"/>
      <c r="AJ97" s="15" t="str">
        <f>IF(Table_Styles[[#This Row],[ML]]&lt;&gt;"",Table_Styles[[#This Row],[ML]],IF(Table_Styles[[#This Row],[ML Default]]&lt;&gt;"",Table_Styles[[#This Row],[ML Default]],""))</f>
        <v/>
      </c>
      <c r="AK97" s="34"/>
      <c r="AL97" s="34"/>
      <c r="AM97" s="15" t="str">
        <f>IF(Table_Styles[[#This Row],[PT]]&lt;&gt;"",Table_Styles[[#This Row],[PT]],IF(Table_Styles[[#This Row],[PT Default]]&lt;&gt;"",Table_Styles[[#This Row],[PT Default]],""))</f>
        <v/>
      </c>
      <c r="AN97" s="34"/>
      <c r="AO97" s="34"/>
      <c r="AP97" s="15" t="str">
        <f>IF(Table_Styles[[#This Row],[PR]]&lt;&gt;"",Table_Styles[[#This Row],[PR]],IF(Table_Styles[[#This Row],[PR Default]]&lt;&gt;"",Table_Styles[[#This Row],[PR Default]],""))</f>
        <v/>
      </c>
      <c r="AQ97" s="34"/>
      <c r="AR97" s="34"/>
      <c r="AS97" s="15" t="str">
        <f>IF(Table_Styles[[#This Row],[PB]]&lt;&gt;"",Table_Styles[[#This Row],[PB]],IF(Table_Styles[[#This Row],[PB Default]]&lt;&gt;"",Table_Styles[[#This Row],[PB Default]],""))</f>
        <v/>
      </c>
      <c r="AT97" s="34"/>
      <c r="AU97" s="34"/>
      <c r="AV97" s="15" t="str">
        <f>IF(Table_Styles[[#This Row],[PL]]&lt;&gt;"",Table_Styles[[#This Row],[PL]],IF(Table_Styles[[#This Row],[PL Default]]&lt;&gt;"",Table_Styles[[#This Row],[PL Default]],""))</f>
        <v/>
      </c>
      <c r="AW97" s="34"/>
      <c r="AX97" s="34"/>
      <c r="AY97" s="15" t="str">
        <f>IF(Table_Styles[[#This Row],[BT]]&lt;&gt;"",Table_Styles[[#This Row],[BT]],IF(Table_Styles[[#This Row],[BT Default]]&lt;&gt;"",Table_Styles[[#This Row],[BT Default]],""))</f>
        <v/>
      </c>
      <c r="AZ97" s="34"/>
      <c r="BA97" s="34"/>
      <c r="BB97" s="15" t="str">
        <f>IF(Table_Styles[[#This Row],[BR]]&lt;&gt;"",Table_Styles[[#This Row],[BR]],IF(Table_Styles[[#This Row],[BR Default]]&lt;&gt;"",Table_Styles[[#This Row],[BR Default]],""))</f>
        <v/>
      </c>
      <c r="BC97" s="34"/>
      <c r="BD97" s="34" t="str">
        <f>"4px solid "&amp;Colour_Accent_1</f>
        <v>4px solid #777777</v>
      </c>
      <c r="BE97" s="15" t="str">
        <f>IF(Table_Styles[[#This Row],[BB]]&lt;&gt;"",Table_Styles[[#This Row],[BB]],IF(Table_Styles[[#This Row],[BB Default]]&lt;&gt;"",Table_Styles[[#This Row],[BB Default]],""))</f>
        <v>4px solid #777777</v>
      </c>
      <c r="BF97" s="34"/>
      <c r="BG97" s="34"/>
      <c r="BH97" s="15" t="str">
        <f>IF(Table_Styles[[#This Row],[BL]]&lt;&gt;"",Table_Styles[[#This Row],[BL]],IF(Table_Styles[[#This Row],[BL Default]]&lt;&gt;"",Table_Styles[[#This Row],[BL Default]],""))</f>
        <v/>
      </c>
      <c r="BI97" s="34"/>
      <c r="BJ97" s="34"/>
      <c r="BK97" s="15" t="str">
        <f>IF(Table_Styles[[#This Row],[Width]]&lt;&gt;"",Table_Styles[[#This Row],[Width]],IF(Table_Styles[[#This Row],[Width Default]]&lt;&gt;"",Table_Styles[[#This Row],[Width Default]],""))</f>
        <v/>
      </c>
      <c r="BL97" s="34"/>
      <c r="BM97" s="34"/>
      <c r="BN97" s="15" t="str">
        <f>IF(Table_Styles[[#This Row],[Height]]&lt;&gt;"",Table_Styles[[#This Row],[Height]],IF(Table_Styles[[#This Row],[Height Default]]&lt;&gt;"",Table_Styles[[#This Row],[Height Default]],""))</f>
        <v/>
      </c>
      <c r="BO97" s="15"/>
      <c r="BP97" s="15"/>
      <c r="BQ97" s="15" t="str">
        <f>IF(Table_Styles[[#This Row],[Top]]&lt;&gt;"",Table_Styles[[#This Row],[Top]],IF(Table_Styles[[#This Row],[Top Default]]&lt;&gt;"",Table_Styles[[#This Row],[Top Default]],""))</f>
        <v/>
      </c>
      <c r="BR97" s="15"/>
      <c r="BS97" s="15"/>
      <c r="BT97" s="15" t="str">
        <f>IF(Table_Styles[[#This Row],[Right]]&lt;&gt;"",Table_Styles[[#This Row],[Right]],IF(Table_Styles[[#This Row],[Right Default]]&lt;&gt;"",Table_Styles[[#This Row],[Right Default]],""))</f>
        <v/>
      </c>
      <c r="BU97" s="15"/>
      <c r="BV97" s="15"/>
      <c r="BW97" s="15" t="str">
        <f>IF(Table_Styles[[#This Row],[Bottom]]&lt;&gt;"",Table_Styles[[#This Row],[Bottom]],IF(Table_Styles[[#This Row],[Bottom Default]]&lt;&gt;"",Table_Styles[[#This Row],[Bottom Default]],""))</f>
        <v/>
      </c>
      <c r="BX97" s="15"/>
      <c r="BY97" s="15"/>
      <c r="BZ97" s="15" t="str">
        <f>IF(Table_Styles[[#This Row],[Left]]&lt;&gt;"",Table_Styles[[#This Row],[Left]],IF(Table_Styles[[#This Row],[Left Default]]&lt;&gt;"",Table_Styles[[#This Row],[Left Default]],""))</f>
        <v/>
      </c>
      <c r="CA97" s="34"/>
      <c r="CB97" s="17" t="str">
        <f>IF(AND(Table_Styles[[#This Row],[Selector]]&lt;&gt;"",Table_Styles[[#This Row],[Font Family Used]]&lt;&gt;"",Table_Styles[[#This Row],[Font Weight Used]]&lt;&gt;""),Table_Styles[[#This Row],[Font Family Used]]&amp;" "&amp;Table_Styles[[#This Row],[Font Weight Used]],"")</f>
        <v/>
      </c>
      <c r="CC97" s="17" t="str">
        <f ca="1">IF(AND(Table_Styles[[#This Row],[Selector]],COUNTIF(OFFSET(CC:CC,0,0,ROW()-1,1),"="&amp;Table_Styles[[#This Row],[Font]])=0),Table_Styles[[#This Row],[Font]],"")</f>
        <v/>
      </c>
      <c r="CD97" s="17" t="str">
        <f ca="1">IF(Table_Styles[[#This Row],[Unique Font]]&lt;&gt;"",
"{""fontFamily"":"""&amp;Table_Styles[[#This Row],[Font Family Used]]&amp;""",""fontWeight"":"&amp;Table_Styles[[#This Row],[Font Weight Used]]&amp;"}","")</f>
        <v/>
      </c>
      <c r="CE9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#1d1c1c;border-bottom: 4px solid #777777</v>
      </c>
      <c r="CF97" s="17" t="str">
        <f>IF(AND(Table_Styles[[#This Row],[Selector]]&lt;&gt;"", Table_Styles[[#This Row],[Config Properties]]&lt;&gt;""),
Table_Styles[[#This Row],[Selector]]&amp;" { "&amp;Table_Styles[[#This Row],[Config Properties]]&amp;" }","")</f>
        <v>nav#progress-bar h4.active { color: #1d1c1c;border-bottom: 4px solid #777777 }</v>
      </c>
      <c r="CG97" s="17" t="str">
        <f xml:space="preserve">
SUBSTITUTE(SUBSTITUTE(SUBSTITUTE(SUBSTITUTE(SUBSTITUTE(SUBSTITUTE(SUBSTITUTE(SUBSTITUTE(Table_Styles[[#This Row],[Config]],
" {","{"),
"{ ","{"),
" }","}"),
"} ","}"),
" ,",","),
", ",","),
" :",":"),
": ",":")</f>
        <v>nav#progress-bar h4.active{color:#1d1c1c;border-bottom:4px solid #777777}</v>
      </c>
    </row>
    <row r="98" spans="2:85" ht="21" customHeight="1">
      <c r="B98" s="17" t="s">
        <v>783</v>
      </c>
      <c r="C98" s="17" t="s">
        <v>784</v>
      </c>
      <c r="D98" s="34"/>
      <c r="E98" s="34"/>
      <c r="F98" s="15" t="str">
        <f>IF(Table_Styles[[#This Row],[Font Family]]&lt;&gt;"",Table_Styles[[#This Row],[Font Family]],IF(Table_Styles[[#This Row],[Font Family Default]]&lt;&gt;"",Table_Styles[[#This Row],[Font Family Default]],""))</f>
        <v/>
      </c>
      <c r="G98" s="34"/>
      <c r="H98" s="34"/>
      <c r="I98" s="15" t="str">
        <f>IF(Table_Styles[[#This Row],[Font Size]]&lt;&gt;"",Table_Styles[[#This Row],[Font Size]],IF(Table_Styles[[#This Row],[Font Size Default]]&lt;&gt;"",Table_Styles[[#This Row],[Font Size Default]],""))</f>
        <v/>
      </c>
      <c r="J98" s="34"/>
      <c r="K98" s="34"/>
      <c r="L98" s="15" t="str">
        <f>IF(Table_Styles[[#This Row],[Font Weight]]&lt;&gt;"",Table_Styles[[#This Row],[Font Weight]],IF(Table_Styles[[#This Row],[Font Weight Default]]&lt;&gt;"",Table_Styles[[#This Row],[Font Weight Default]],""))</f>
        <v/>
      </c>
      <c r="M98" s="34"/>
      <c r="N98" s="86" t="s">
        <v>785</v>
      </c>
      <c r="O98" s="15" t="str">
        <f>IF(Table_Styles[[#This Row],[Colour]]&lt;&gt;"",Table_Styles[[#This Row],[Colour]],IF(Table_Styles[[#This Row],[Colour Default]]&lt;&gt;"",Table_Styles[[#This Row],[Colour Default]],""))</f>
        <v>#d6dce0</v>
      </c>
      <c r="P98" s="34"/>
      <c r="Q98" s="34"/>
      <c r="R98" s="15" t="str">
        <f>IF(Table_Styles[[#This Row],[Background]]&lt;&gt;"",Table_Styles[[#This Row],[Background]],IF(Table_Styles[[#This Row],[Background Default]]&lt;&gt;"",Table_Styles[[#This Row],[Background Default]],""))</f>
        <v/>
      </c>
      <c r="S98" s="34"/>
      <c r="T98" s="34"/>
      <c r="U98" s="15" t="str">
        <f>IF(Table_Styles[[#This Row],[Border]]&lt;&gt;"",Table_Styles[[#This Row],[Border]],IF(Table_Styles[[#This Row],[Border Default]]&lt;&gt;"",Table_Styles[[#This Row],[Border Default]],""))</f>
        <v/>
      </c>
      <c r="V98" s="34"/>
      <c r="W98" s="34"/>
      <c r="X98" s="15" t="str">
        <f>IF(Table_Styles[[#This Row],[Border Radius]]&lt;&gt;"",Table_Styles[[#This Row],[Border Radius]],IF(Table_Styles[[#This Row],[Border Radius Default]]&lt;&gt;"",Table_Styles[[#This Row],[Border Radius Default]],""))</f>
        <v/>
      </c>
      <c r="Y98" s="34"/>
      <c r="Z98" s="34"/>
      <c r="AA98" s="15" t="str">
        <f>IF(Table_Styles[[#This Row],[MT]]&lt;&gt;"",Table_Styles[[#This Row],[MT]],IF(Table_Styles[[#This Row],[MT Default]]&lt;&gt;"",Table_Styles[[#This Row],[MT Default]],""))</f>
        <v/>
      </c>
      <c r="AB98" s="34"/>
      <c r="AC98" s="34"/>
      <c r="AD98" s="15" t="str">
        <f>IF(Table_Styles[[#This Row],[MR]]&lt;&gt;"",Table_Styles[[#This Row],[MR]],IF(Table_Styles[[#This Row],[MR Default]]&lt;&gt;"",Table_Styles[[#This Row],[MR Default]],""))</f>
        <v/>
      </c>
      <c r="AE98" s="34"/>
      <c r="AF98" s="34"/>
      <c r="AG98" s="15" t="str">
        <f>IF(Table_Styles[[#This Row],[MB]]&lt;&gt;"",Table_Styles[[#This Row],[MB]],IF(Table_Styles[[#This Row],[MB Default]]&lt;&gt;"",Table_Styles[[#This Row],[MB Default]],""))</f>
        <v/>
      </c>
      <c r="AH98" s="34"/>
      <c r="AI98" s="34"/>
      <c r="AJ98" s="15" t="str">
        <f>IF(Table_Styles[[#This Row],[ML]]&lt;&gt;"",Table_Styles[[#This Row],[ML]],IF(Table_Styles[[#This Row],[ML Default]]&lt;&gt;"",Table_Styles[[#This Row],[ML Default]],""))</f>
        <v/>
      </c>
      <c r="AK98" s="34"/>
      <c r="AL98" s="34"/>
      <c r="AM98" s="15" t="str">
        <f>IF(Table_Styles[[#This Row],[PT]]&lt;&gt;"",Table_Styles[[#This Row],[PT]],IF(Table_Styles[[#This Row],[PT Default]]&lt;&gt;"",Table_Styles[[#This Row],[PT Default]],""))</f>
        <v/>
      </c>
      <c r="AN98" s="34"/>
      <c r="AO98" s="34"/>
      <c r="AP98" s="15" t="str">
        <f>IF(Table_Styles[[#This Row],[PR]]&lt;&gt;"",Table_Styles[[#This Row],[PR]],IF(Table_Styles[[#This Row],[PR Default]]&lt;&gt;"",Table_Styles[[#This Row],[PR Default]],""))</f>
        <v/>
      </c>
      <c r="AQ98" s="34"/>
      <c r="AR98" s="34"/>
      <c r="AS98" s="15" t="str">
        <f>IF(Table_Styles[[#This Row],[PB]]&lt;&gt;"",Table_Styles[[#This Row],[PB]],IF(Table_Styles[[#This Row],[PB Default]]&lt;&gt;"",Table_Styles[[#This Row],[PB Default]],""))</f>
        <v/>
      </c>
      <c r="AT98" s="34"/>
      <c r="AU98" s="34"/>
      <c r="AV98" s="15" t="str">
        <f>IF(Table_Styles[[#This Row],[PL]]&lt;&gt;"",Table_Styles[[#This Row],[PL]],IF(Table_Styles[[#This Row],[PL Default]]&lt;&gt;"",Table_Styles[[#This Row],[PL Default]],""))</f>
        <v/>
      </c>
      <c r="AW98" s="34"/>
      <c r="AX98" s="34"/>
      <c r="AY98" s="15" t="str">
        <f>IF(Table_Styles[[#This Row],[BT]]&lt;&gt;"",Table_Styles[[#This Row],[BT]],IF(Table_Styles[[#This Row],[BT Default]]&lt;&gt;"",Table_Styles[[#This Row],[BT Default]],""))</f>
        <v/>
      </c>
      <c r="AZ98" s="34"/>
      <c r="BA98" s="34"/>
      <c r="BB98" s="15" t="str">
        <f>IF(Table_Styles[[#This Row],[BR]]&lt;&gt;"",Table_Styles[[#This Row],[BR]],IF(Table_Styles[[#This Row],[BR Default]]&lt;&gt;"",Table_Styles[[#This Row],[BR Default]],""))</f>
        <v/>
      </c>
      <c r="BC98" s="34"/>
      <c r="BD98" s="86" t="s">
        <v>786</v>
      </c>
      <c r="BE98" s="15" t="str">
        <f>IF(Table_Styles[[#This Row],[BB]]&lt;&gt;"",Table_Styles[[#This Row],[BB]],IF(Table_Styles[[#This Row],[BB Default]]&lt;&gt;"",Table_Styles[[#This Row],[BB Default]],""))</f>
        <v>4px solid #e4eaee</v>
      </c>
      <c r="BF98" s="34"/>
      <c r="BG98" s="34"/>
      <c r="BH98" s="15" t="str">
        <f>IF(Table_Styles[[#This Row],[BL]]&lt;&gt;"",Table_Styles[[#This Row],[BL]],IF(Table_Styles[[#This Row],[BL Default]]&lt;&gt;"",Table_Styles[[#This Row],[BL Default]],""))</f>
        <v/>
      </c>
      <c r="BI98" s="34"/>
      <c r="BJ98" s="34"/>
      <c r="BK98" s="15" t="str">
        <f>IF(Table_Styles[[#This Row],[Width]]&lt;&gt;"",Table_Styles[[#This Row],[Width]],IF(Table_Styles[[#This Row],[Width Default]]&lt;&gt;"",Table_Styles[[#This Row],[Width Default]],""))</f>
        <v/>
      </c>
      <c r="BL98" s="34"/>
      <c r="BM98" s="34"/>
      <c r="BN98" s="15" t="str">
        <f>IF(Table_Styles[[#This Row],[Height]]&lt;&gt;"",Table_Styles[[#This Row],[Height]],IF(Table_Styles[[#This Row],[Height Default]]&lt;&gt;"",Table_Styles[[#This Row],[Height Default]],""))</f>
        <v/>
      </c>
      <c r="BO98" s="15"/>
      <c r="BP98" s="15"/>
      <c r="BQ98" s="15" t="str">
        <f>IF(Table_Styles[[#This Row],[Top]]&lt;&gt;"",Table_Styles[[#This Row],[Top]],IF(Table_Styles[[#This Row],[Top Default]]&lt;&gt;"",Table_Styles[[#This Row],[Top Default]],""))</f>
        <v/>
      </c>
      <c r="BR98" s="15"/>
      <c r="BS98" s="15"/>
      <c r="BT98" s="15" t="str">
        <f>IF(Table_Styles[[#This Row],[Right]]&lt;&gt;"",Table_Styles[[#This Row],[Right]],IF(Table_Styles[[#This Row],[Right Default]]&lt;&gt;"",Table_Styles[[#This Row],[Right Default]],""))</f>
        <v/>
      </c>
      <c r="BU98" s="15"/>
      <c r="BV98" s="15"/>
      <c r="BW98" s="15" t="str">
        <f>IF(Table_Styles[[#This Row],[Bottom]]&lt;&gt;"",Table_Styles[[#This Row],[Bottom]],IF(Table_Styles[[#This Row],[Bottom Default]]&lt;&gt;"",Table_Styles[[#This Row],[Bottom Default]],""))</f>
        <v/>
      </c>
      <c r="BX98" s="15"/>
      <c r="BY98" s="15"/>
      <c r="BZ98" s="15" t="str">
        <f>IF(Table_Styles[[#This Row],[Left]]&lt;&gt;"",Table_Styles[[#This Row],[Left]],IF(Table_Styles[[#This Row],[Left Default]]&lt;&gt;"",Table_Styles[[#This Row],[Left Default]],""))</f>
        <v/>
      </c>
      <c r="CA98" s="34" t="s">
        <v>787</v>
      </c>
      <c r="CB98" s="17" t="str">
        <f>IF(AND(Table_Styles[[#This Row],[Selector]]&lt;&gt;"",Table_Styles[[#This Row],[Font Family Used]]&lt;&gt;"",Table_Styles[[#This Row],[Font Weight Used]]&lt;&gt;""),Table_Styles[[#This Row],[Font Family Used]]&amp;" "&amp;Table_Styles[[#This Row],[Font Weight Used]],"")</f>
        <v/>
      </c>
      <c r="CC98" s="17" t="str">
        <f ca="1">IF(AND(Table_Styles[[#This Row],[Selector]],COUNTIF(OFFSET(CC:CC,0,0,ROW()-1,1),"="&amp;Table_Styles[[#This Row],[Font]])=0),Table_Styles[[#This Row],[Font]],"")</f>
        <v/>
      </c>
      <c r="CD98" s="17" t="str">
        <f ca="1">IF(Table_Styles[[#This Row],[Unique Font]]&lt;&gt;"",
"{""fontFamily"":"""&amp;Table_Styles[[#This Row],[Font Family Used]]&amp;""",""fontWeight"":"&amp;Table_Styles[[#This Row],[Font Weight Used]]&amp;"}","")</f>
        <v/>
      </c>
      <c r="CE9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#e4eaee;display: none;</v>
      </c>
      <c r="CF98" s="17" t="str">
        <f>IF(AND(Table_Styles[[#This Row],[Selector]]&lt;&gt;"", Table_Styles[[#This Row],[Config Properties]]&lt;&gt;""),
Table_Styles[[#This Row],[Selector]]&amp;" { "&amp;Table_Styles[[#This Row],[Config Properties]]&amp;" }","")</f>
        <v>nav#progress-bar h4.inactive { color: #d6dce0;border-bottom: 4px solid #e4eaee;display: none; }</v>
      </c>
      <c r="CG98" s="17" t="str">
        <f xml:space="preserve">
SUBSTITUTE(SUBSTITUTE(SUBSTITUTE(SUBSTITUTE(SUBSTITUTE(SUBSTITUTE(SUBSTITUTE(SUBSTITUTE(Table_Styles[[#This Row],[Config]],
" {","{"),
"{ ","{"),
" }","}"),
"} ","}"),
" ,",","),
", ",","),
" :",":"),
": ",":")</f>
        <v>nav#progress-bar h4.inactive{color:#d6dce0;border-bottom:4px solid #e4eaee;display:none;}</v>
      </c>
    </row>
    <row r="99" spans="2:85" ht="29.4" thickBot="1">
      <c r="B99" s="18" t="s">
        <v>608</v>
      </c>
      <c r="C99" s="18"/>
      <c r="D99" s="33"/>
      <c r="E99" s="33"/>
      <c r="F99" s="18" t="str">
        <f>IF(Table_Styles[[#This Row],[Font Family]]&lt;&gt;"",Table_Styles[[#This Row],[Font Family]],IF(Table_Styles[[#This Row],[Font Family Default]]&lt;&gt;"",Table_Styles[[#This Row],[Font Family Default]],""))</f>
        <v/>
      </c>
      <c r="G99" s="33"/>
      <c r="H99" s="33"/>
      <c r="I99" s="18" t="str">
        <f>IF(Table_Styles[[#This Row],[Font Size]]&lt;&gt;"",Table_Styles[[#This Row],[Font Size]],IF(Table_Styles[[#This Row],[Font Size Default]]&lt;&gt;"",Table_Styles[[#This Row],[Font Size Default]],""))</f>
        <v/>
      </c>
      <c r="J99" s="33"/>
      <c r="K99" s="33"/>
      <c r="L99" s="18" t="str">
        <f>IF(Table_Styles[[#This Row],[Font Weight]]&lt;&gt;"",Table_Styles[[#This Row],[Font Weight]],IF(Table_Styles[[#This Row],[Font Weight Default]]&lt;&gt;"",Table_Styles[[#This Row],[Font Weight Default]],""))</f>
        <v/>
      </c>
      <c r="M99" s="33"/>
      <c r="N99" s="33"/>
      <c r="O99" s="18" t="str">
        <f>IF(Table_Styles[[#This Row],[Colour]]&lt;&gt;"",Table_Styles[[#This Row],[Colour]],IF(Table_Styles[[#This Row],[Colour Default]]&lt;&gt;"",Table_Styles[[#This Row],[Colour Default]],""))</f>
        <v/>
      </c>
      <c r="P99" s="33"/>
      <c r="Q99" s="33"/>
      <c r="R99" s="18" t="str">
        <f>IF(Table_Styles[[#This Row],[Background]]&lt;&gt;"",Table_Styles[[#This Row],[Background]],IF(Table_Styles[[#This Row],[Background Default]]&lt;&gt;"",Table_Styles[[#This Row],[Background Default]],""))</f>
        <v/>
      </c>
      <c r="S99" s="33"/>
      <c r="T99" s="33"/>
      <c r="U99" s="18" t="str">
        <f>IF(Table_Styles[[#This Row],[Border]]&lt;&gt;"",Table_Styles[[#This Row],[Border]],IF(Table_Styles[[#This Row],[Border Default]]&lt;&gt;"",Table_Styles[[#This Row],[Border Default]],""))</f>
        <v/>
      </c>
      <c r="V99" s="33"/>
      <c r="W99" s="33"/>
      <c r="X99" s="18" t="str">
        <f>IF(Table_Styles[[#This Row],[Border Radius]]&lt;&gt;"",Table_Styles[[#This Row],[Border Radius]],IF(Table_Styles[[#This Row],[Border Radius Default]]&lt;&gt;"",Table_Styles[[#This Row],[Border Radius Default]],""))</f>
        <v/>
      </c>
      <c r="Y99" s="33"/>
      <c r="Z99" s="33"/>
      <c r="AA99" s="18" t="str">
        <f>IF(Table_Styles[[#This Row],[MT]]&lt;&gt;"",Table_Styles[[#This Row],[MT]],IF(Table_Styles[[#This Row],[MT Default]]&lt;&gt;"",Table_Styles[[#This Row],[MT Default]],""))</f>
        <v/>
      </c>
      <c r="AB99" s="33"/>
      <c r="AC99" s="33"/>
      <c r="AD99" s="18" t="str">
        <f>IF(Table_Styles[[#This Row],[MR]]&lt;&gt;"",Table_Styles[[#This Row],[MR]],IF(Table_Styles[[#This Row],[MR Default]]&lt;&gt;"",Table_Styles[[#This Row],[MR Default]],""))</f>
        <v/>
      </c>
      <c r="AE99" s="33"/>
      <c r="AF99" s="33"/>
      <c r="AG99" s="18" t="str">
        <f>IF(Table_Styles[[#This Row],[MB]]&lt;&gt;"",Table_Styles[[#This Row],[MB]],IF(Table_Styles[[#This Row],[MB Default]]&lt;&gt;"",Table_Styles[[#This Row],[MB Default]],""))</f>
        <v/>
      </c>
      <c r="AH99" s="33"/>
      <c r="AI99" s="33"/>
      <c r="AJ99" s="18" t="str">
        <f>IF(Table_Styles[[#This Row],[ML]]&lt;&gt;"",Table_Styles[[#This Row],[ML]],IF(Table_Styles[[#This Row],[ML Default]]&lt;&gt;"",Table_Styles[[#This Row],[ML Default]],""))</f>
        <v/>
      </c>
      <c r="AK99" s="33"/>
      <c r="AL99" s="33"/>
      <c r="AM99" s="18" t="str">
        <f>IF(Table_Styles[[#This Row],[PT]]&lt;&gt;"",Table_Styles[[#This Row],[PT]],IF(Table_Styles[[#This Row],[PT Default]]&lt;&gt;"",Table_Styles[[#This Row],[PT Default]],""))</f>
        <v/>
      </c>
      <c r="AN99" s="33"/>
      <c r="AO99" s="33"/>
      <c r="AP99" s="18" t="str">
        <f>IF(Table_Styles[[#This Row],[PR]]&lt;&gt;"",Table_Styles[[#This Row],[PR]],IF(Table_Styles[[#This Row],[PR Default]]&lt;&gt;"",Table_Styles[[#This Row],[PR Default]],""))</f>
        <v/>
      </c>
      <c r="AQ99" s="33"/>
      <c r="AR99" s="33"/>
      <c r="AS99" s="18" t="str">
        <f>IF(Table_Styles[[#This Row],[PB]]&lt;&gt;"",Table_Styles[[#This Row],[PB]],IF(Table_Styles[[#This Row],[PB Default]]&lt;&gt;"",Table_Styles[[#This Row],[PB Default]],""))</f>
        <v/>
      </c>
      <c r="AT99" s="33"/>
      <c r="AU99" s="33"/>
      <c r="AV99" s="18" t="str">
        <f>IF(Table_Styles[[#This Row],[PL]]&lt;&gt;"",Table_Styles[[#This Row],[PL]],IF(Table_Styles[[#This Row],[PL Default]]&lt;&gt;"",Table_Styles[[#This Row],[PL Default]],""))</f>
        <v/>
      </c>
      <c r="AW99" s="33"/>
      <c r="AX99" s="33"/>
      <c r="AY99" s="18" t="str">
        <f>IF(Table_Styles[[#This Row],[BT]]&lt;&gt;"",Table_Styles[[#This Row],[BT]],IF(Table_Styles[[#This Row],[BT Default]]&lt;&gt;"",Table_Styles[[#This Row],[BT Default]],""))</f>
        <v/>
      </c>
      <c r="AZ99" s="33"/>
      <c r="BA99" s="33"/>
      <c r="BB99" s="18" t="str">
        <f>IF(Table_Styles[[#This Row],[BR]]&lt;&gt;"",Table_Styles[[#This Row],[BR]],IF(Table_Styles[[#This Row],[BR Default]]&lt;&gt;"",Table_Styles[[#This Row],[BR Default]],""))</f>
        <v/>
      </c>
      <c r="BC99" s="33"/>
      <c r="BD99" s="33"/>
      <c r="BE99" s="18" t="str">
        <f>IF(Table_Styles[[#This Row],[BB]]&lt;&gt;"",Table_Styles[[#This Row],[BB]],IF(Table_Styles[[#This Row],[BB Default]]&lt;&gt;"",Table_Styles[[#This Row],[BB Default]],""))</f>
        <v/>
      </c>
      <c r="BF99" s="33"/>
      <c r="BG99" s="33"/>
      <c r="BH99" s="18" t="str">
        <f>IF(Table_Styles[[#This Row],[BL]]&lt;&gt;"",Table_Styles[[#This Row],[BL]],IF(Table_Styles[[#This Row],[BL Default]]&lt;&gt;"",Table_Styles[[#This Row],[BL Default]],""))</f>
        <v/>
      </c>
      <c r="BI99" s="33"/>
      <c r="BJ99" s="33"/>
      <c r="BK99" s="18" t="str">
        <f>IF(Table_Styles[[#This Row],[Width]]&lt;&gt;"",Table_Styles[[#This Row],[Width]],IF(Table_Styles[[#This Row],[Width Default]]&lt;&gt;"",Table_Styles[[#This Row],[Width Default]],""))</f>
        <v/>
      </c>
      <c r="BL99" s="33"/>
      <c r="BM99" s="33"/>
      <c r="BN99" s="18" t="str">
        <f>IF(Table_Styles[[#This Row],[Height]]&lt;&gt;"",Table_Styles[[#This Row],[Height]],IF(Table_Styles[[#This Row],[Height Default]]&lt;&gt;"",Table_Styles[[#This Row],[Height Default]],""))</f>
        <v/>
      </c>
      <c r="BO99" s="18"/>
      <c r="BP99" s="18"/>
      <c r="BQ99" s="18" t="str">
        <f>IF(Table_Styles[[#This Row],[Top]]&lt;&gt;"",Table_Styles[[#This Row],[Top]],IF(Table_Styles[[#This Row],[Top Default]]&lt;&gt;"",Table_Styles[[#This Row],[Top Default]],""))</f>
        <v/>
      </c>
      <c r="BR99" s="18"/>
      <c r="BS99" s="18"/>
      <c r="BT99" s="18" t="str">
        <f>IF(Table_Styles[[#This Row],[Right]]&lt;&gt;"",Table_Styles[[#This Row],[Right]],IF(Table_Styles[[#This Row],[Right Default]]&lt;&gt;"",Table_Styles[[#This Row],[Right Default]],""))</f>
        <v/>
      </c>
      <c r="BU99" s="18"/>
      <c r="BV99" s="18"/>
      <c r="BW99" s="18" t="str">
        <f>IF(Table_Styles[[#This Row],[Bottom]]&lt;&gt;"",Table_Styles[[#This Row],[Bottom]],IF(Table_Styles[[#This Row],[Bottom Default]]&lt;&gt;"",Table_Styles[[#This Row],[Bottom Default]],""))</f>
        <v/>
      </c>
      <c r="BX99" s="18"/>
      <c r="BY99" s="18"/>
      <c r="BZ99" s="18" t="str">
        <f>IF(Table_Styles[[#This Row],[Left]]&lt;&gt;"",Table_Styles[[#This Row],[Left]],IF(Table_Styles[[#This Row],[Left Default]]&lt;&gt;"",Table_Styles[[#This Row],[Left Default]],""))</f>
        <v/>
      </c>
      <c r="CA99" s="33"/>
      <c r="CB99" s="18" t="str">
        <f>IF(AND(Table_Styles[[#This Row],[Selector]]&lt;&gt;"",Table_Styles[[#This Row],[Font Family Used]]&lt;&gt;"",Table_Styles[[#This Row],[Font Weight Used]]&lt;&gt;""),Table_Styles[[#This Row],[Font Family Used]]&amp;" "&amp;Table_Styles[[#This Row],[Font Weight Used]],"")</f>
        <v/>
      </c>
      <c r="CC99" s="18" t="str">
        <f ca="1">IF(AND(Table_Styles[[#This Row],[Selector]],COUNTIF(OFFSET(CC:CC,0,0,ROW()-1,1),"="&amp;Table_Styles[[#This Row],[Font]])=0),Table_Styles[[#This Row],[Font]],"")</f>
        <v/>
      </c>
      <c r="CD99" s="18" t="str">
        <f ca="1">IF(Table_Styles[[#This Row],[Unique Font]]&lt;&gt;"",
"{""fontFamily"":"""&amp;Table_Styles[[#This Row],[Font Family Used]]&amp;""",""fontWeight"":"&amp;Table_Styles[[#This Row],[Font Weight Used]]&amp;"}","")</f>
        <v/>
      </c>
      <c r="CE9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9" s="18" t="str">
        <f>IF(AND(Table_Styles[[#This Row],[Selector]]&lt;&gt;"", Table_Styles[[#This Row],[Config Properties]]&lt;&gt;""),
Table_Styles[[#This Row],[Selector]]&amp;" { "&amp;Table_Styles[[#This Row],[Config Properties]]&amp;" }","")</f>
        <v/>
      </c>
      <c r="CG99" s="18" t="str">
        <f xml:space="preserve">
SUBSTITUTE(SUBSTITUTE(SUBSTITUTE(SUBSTITUTE(SUBSTITUTE(SUBSTITUTE(SUBSTITUTE(SUBSTITUTE(Table_Styles[[#This Row],[Config]],
" {","{"),
"{ ","{"),
" }","}"),
"} ","}"),
" ,",","),
", ",","),
" :",":"),
": ",":")</f>
        <v/>
      </c>
    </row>
    <row r="100" spans="2:85" ht="21" customHeight="1">
      <c r="B100" s="17" t="s">
        <v>720</v>
      </c>
      <c r="C100" s="37" t="s">
        <v>788</v>
      </c>
      <c r="D100" s="49"/>
      <c r="E100" s="34"/>
      <c r="F100" s="15" t="str">
        <f>IF(Table_Styles[[#This Row],[Font Family]]&lt;&gt;"",Table_Styles[[#This Row],[Font Family]],IF(Table_Styles[[#This Row],[Font Family Default]]&lt;&gt;"",Table_Styles[[#This Row],[Font Family Default]],""))</f>
        <v/>
      </c>
      <c r="G100" s="49"/>
      <c r="H100" s="34"/>
      <c r="I100" s="15" t="str">
        <f>IF(Table_Styles[[#This Row],[Font Size]]&lt;&gt;"",Table_Styles[[#This Row],[Font Size]],IF(Table_Styles[[#This Row],[Font Size Default]]&lt;&gt;"",Table_Styles[[#This Row],[Font Size Default]],""))</f>
        <v/>
      </c>
      <c r="J100" s="49"/>
      <c r="K100" s="34"/>
      <c r="L100" s="15" t="str">
        <f>IF(Table_Styles[[#This Row],[Font Weight]]&lt;&gt;"",Table_Styles[[#This Row],[Font Weight]],IF(Table_Styles[[#This Row],[Font Weight Default]]&lt;&gt;"",Table_Styles[[#This Row],[Font Weight Default]],""))</f>
        <v/>
      </c>
      <c r="M100" s="49"/>
      <c r="N100" s="34"/>
      <c r="O100" s="15" t="str">
        <f>IF(Table_Styles[[#This Row],[Colour]]&lt;&gt;"",Table_Styles[[#This Row],[Colour]],IF(Table_Styles[[#This Row],[Colour Default]]&lt;&gt;"",Table_Styles[[#This Row],[Colour Default]],""))</f>
        <v/>
      </c>
      <c r="P100" s="49"/>
      <c r="Q100" s="34"/>
      <c r="R100" s="15" t="str">
        <f>IF(Table_Styles[[#This Row],[Background]]&lt;&gt;"",Table_Styles[[#This Row],[Background]],IF(Table_Styles[[#This Row],[Background Default]]&lt;&gt;"",Table_Styles[[#This Row],[Background Default]],""))</f>
        <v/>
      </c>
      <c r="S100" s="49"/>
      <c r="T100" s="34"/>
      <c r="U100" s="15" t="str">
        <f>IF(Table_Styles[[#This Row],[Border]]&lt;&gt;"",Table_Styles[[#This Row],[Border]],IF(Table_Styles[[#This Row],[Border Default]]&lt;&gt;"",Table_Styles[[#This Row],[Border Default]],""))</f>
        <v/>
      </c>
      <c r="V100" s="34"/>
      <c r="W100" s="34"/>
      <c r="X100" s="15" t="str">
        <f>IF(Table_Styles[[#This Row],[Border Radius]]&lt;&gt;"",Table_Styles[[#This Row],[Border Radius]],IF(Table_Styles[[#This Row],[Border Radius Default]]&lt;&gt;"",Table_Styles[[#This Row],[Border Radius Default]],""))</f>
        <v/>
      </c>
      <c r="Y100" s="49"/>
      <c r="Z100" s="34"/>
      <c r="AA100" s="15" t="str">
        <f>IF(Table_Styles[[#This Row],[MT]]&lt;&gt;"",Table_Styles[[#This Row],[MT]],IF(Table_Styles[[#This Row],[MT Default]]&lt;&gt;"",Table_Styles[[#This Row],[MT Default]],""))</f>
        <v/>
      </c>
      <c r="AB100" s="49"/>
      <c r="AC100" s="34"/>
      <c r="AD100" s="15" t="str">
        <f>IF(Table_Styles[[#This Row],[MR]]&lt;&gt;"",Table_Styles[[#This Row],[MR]],IF(Table_Styles[[#This Row],[MR Default]]&lt;&gt;"",Table_Styles[[#This Row],[MR Default]],""))</f>
        <v/>
      </c>
      <c r="AE100" s="49"/>
      <c r="AF100" s="34"/>
      <c r="AG100" s="15" t="str">
        <f>IF(Table_Styles[[#This Row],[MB]]&lt;&gt;"",Table_Styles[[#This Row],[MB]],IF(Table_Styles[[#This Row],[MB Default]]&lt;&gt;"",Table_Styles[[#This Row],[MB Default]],""))</f>
        <v/>
      </c>
      <c r="AH100" s="49"/>
      <c r="AI100" s="34"/>
      <c r="AJ100" s="15" t="str">
        <f>IF(Table_Styles[[#This Row],[ML]]&lt;&gt;"",Table_Styles[[#This Row],[ML]],IF(Table_Styles[[#This Row],[ML Default]]&lt;&gt;"",Table_Styles[[#This Row],[ML Default]],""))</f>
        <v/>
      </c>
      <c r="AK100" s="49"/>
      <c r="AL100" s="34"/>
      <c r="AM100" s="15" t="str">
        <f>IF(Table_Styles[[#This Row],[PT]]&lt;&gt;"",Table_Styles[[#This Row],[PT]],IF(Table_Styles[[#This Row],[PT Default]]&lt;&gt;"",Table_Styles[[#This Row],[PT Default]],""))</f>
        <v/>
      </c>
      <c r="AN100" s="49"/>
      <c r="AO100" s="34"/>
      <c r="AP100" s="15" t="str">
        <f>IF(Table_Styles[[#This Row],[PR]]&lt;&gt;"",Table_Styles[[#This Row],[PR]],IF(Table_Styles[[#This Row],[PR Default]]&lt;&gt;"",Table_Styles[[#This Row],[PR Default]],""))</f>
        <v/>
      </c>
      <c r="AQ100" s="49"/>
      <c r="AR100" s="34"/>
      <c r="AS100" s="15" t="str">
        <f>IF(Table_Styles[[#This Row],[PB]]&lt;&gt;"",Table_Styles[[#This Row],[PB]],IF(Table_Styles[[#This Row],[PB Default]]&lt;&gt;"",Table_Styles[[#This Row],[PB Default]],""))</f>
        <v/>
      </c>
      <c r="AT100" s="49"/>
      <c r="AU100" s="34"/>
      <c r="AV100" s="15" t="str">
        <f>IF(Table_Styles[[#This Row],[PL]]&lt;&gt;"",Table_Styles[[#This Row],[PL]],IF(Table_Styles[[#This Row],[PL Default]]&lt;&gt;"",Table_Styles[[#This Row],[PL Default]],""))</f>
        <v/>
      </c>
      <c r="AW100" s="49"/>
      <c r="AX100" s="34"/>
      <c r="AY100" s="15" t="str">
        <f>IF(Table_Styles[[#This Row],[BT]]&lt;&gt;"",Table_Styles[[#This Row],[BT]],IF(Table_Styles[[#This Row],[BT Default]]&lt;&gt;"",Table_Styles[[#This Row],[BT Default]],""))</f>
        <v/>
      </c>
      <c r="AZ100" s="49"/>
      <c r="BA100" s="34"/>
      <c r="BB100" s="15" t="str">
        <f>IF(Table_Styles[[#This Row],[BR]]&lt;&gt;"",Table_Styles[[#This Row],[BR]],IF(Table_Styles[[#This Row],[BR Default]]&lt;&gt;"",Table_Styles[[#This Row],[BR Default]],""))</f>
        <v/>
      </c>
      <c r="BC100" s="49"/>
      <c r="BD100" s="34"/>
      <c r="BE100" s="15" t="str">
        <f>IF(Table_Styles[[#This Row],[BB]]&lt;&gt;"",Table_Styles[[#This Row],[BB]],IF(Table_Styles[[#This Row],[BB Default]]&lt;&gt;"",Table_Styles[[#This Row],[BB Default]],""))</f>
        <v/>
      </c>
      <c r="BF100" s="49"/>
      <c r="BG100" s="34"/>
      <c r="BH100" s="15" t="str">
        <f>IF(Table_Styles[[#This Row],[BL]]&lt;&gt;"",Table_Styles[[#This Row],[BL]],IF(Table_Styles[[#This Row],[BL Default]]&lt;&gt;"",Table_Styles[[#This Row],[BL Default]],""))</f>
        <v/>
      </c>
      <c r="BI100" s="34"/>
      <c r="BJ100" s="34"/>
      <c r="BK100" s="15" t="str">
        <f>IF(Table_Styles[[#This Row],[Width]]&lt;&gt;"",Table_Styles[[#This Row],[Width]],IF(Table_Styles[[#This Row],[Width Default]]&lt;&gt;"",Table_Styles[[#This Row],[Width Default]],""))</f>
        <v/>
      </c>
      <c r="BL100" s="34"/>
      <c r="BM100" s="34"/>
      <c r="BN100" s="15" t="str">
        <f>IF(Table_Styles[[#This Row],[Height]]&lt;&gt;"",Table_Styles[[#This Row],[Height]],IF(Table_Styles[[#This Row],[Height Default]]&lt;&gt;"",Table_Styles[[#This Row],[Height Default]],""))</f>
        <v/>
      </c>
      <c r="BO100" s="15"/>
      <c r="BP100" s="15"/>
      <c r="BQ100" s="15" t="str">
        <f>IF(Table_Styles[[#This Row],[Top]]&lt;&gt;"",Table_Styles[[#This Row],[Top]],IF(Table_Styles[[#This Row],[Top Default]]&lt;&gt;"",Table_Styles[[#This Row],[Top Default]],""))</f>
        <v/>
      </c>
      <c r="BR100" s="15"/>
      <c r="BS100" s="15"/>
      <c r="BT100" s="15" t="str">
        <f>IF(Table_Styles[[#This Row],[Right]]&lt;&gt;"",Table_Styles[[#This Row],[Right]],IF(Table_Styles[[#This Row],[Right Default]]&lt;&gt;"",Table_Styles[[#This Row],[Right Default]],""))</f>
        <v/>
      </c>
      <c r="BU100" s="15"/>
      <c r="BV100" s="15"/>
      <c r="BW100" s="15" t="str">
        <f>IF(Table_Styles[[#This Row],[Bottom]]&lt;&gt;"",Table_Styles[[#This Row],[Bottom]],IF(Table_Styles[[#This Row],[Bottom Default]]&lt;&gt;"",Table_Styles[[#This Row],[Bottom Default]],""))</f>
        <v/>
      </c>
      <c r="BX100" s="15"/>
      <c r="BY100" s="15"/>
      <c r="BZ100" s="15" t="str">
        <f>IF(Table_Styles[[#This Row],[Left]]&lt;&gt;"",Table_Styles[[#This Row],[Left]],IF(Table_Styles[[#This Row],[Left Default]]&lt;&gt;"",Table_Styles[[#This Row],[Left Default]],""))</f>
        <v/>
      </c>
      <c r="CA100" s="49"/>
      <c r="CB100" s="17" t="str">
        <f>IF(AND(Table_Styles[[#This Row],[Selector]]&lt;&gt;"",Table_Styles[[#This Row],[Font Family Used]]&lt;&gt;"",Table_Styles[[#This Row],[Font Weight Used]]&lt;&gt;""),Table_Styles[[#This Row],[Font Family Used]]&amp;" "&amp;Table_Styles[[#This Row],[Font Weight Used]],"")</f>
        <v/>
      </c>
      <c r="CC100" s="17" t="str">
        <f ca="1">IF(AND(Table_Styles[[#This Row],[Selector]],COUNTIF(OFFSET(CC:CC,0,0,ROW()-1,1),"="&amp;Table_Styles[[#This Row],[Font]])=0),Table_Styles[[#This Row],[Font]],"")</f>
        <v/>
      </c>
      <c r="CD100" s="17" t="str">
        <f ca="1">IF(Table_Styles[[#This Row],[Unique Font]]&lt;&gt;"",
"{""fontFamily"":"""&amp;Table_Styles[[#This Row],[Font Family Used]]&amp;""",""fontWeight"":"&amp;Table_Styles[[#This Row],[Font Weight Used]]&amp;"}","")</f>
        <v/>
      </c>
      <c r="CE10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17" t="str">
        <f>IF(AND(Table_Styles[[#This Row],[Selector]]&lt;&gt;"", Table_Styles[[#This Row],[Config Properties]]&lt;&gt;""),
Table_Styles[[#This Row],[Selector]]&amp;" { "&amp;Table_Styles[[#This Row],[Config Properties]]&amp;" }","")</f>
        <v/>
      </c>
      <c r="CG100" s="17" t="str">
        <f xml:space="preserve">
SUBSTITUTE(SUBSTITUTE(SUBSTITUTE(SUBSTITUTE(SUBSTITUTE(SUBSTITUTE(SUBSTITUTE(SUBSTITUTE(Table_Styles[[#This Row],[Config]],
" {","{"),
"{ ","{"),
" }","}"),
"} ","}"),
" ,",","),
", ",","),
" :",":"),
": ",":")</f>
        <v/>
      </c>
    </row>
    <row r="101" spans="2:85" ht="21" customHeight="1">
      <c r="B101" s="17" t="s">
        <v>2</v>
      </c>
      <c r="C101" s="37" t="s">
        <v>789</v>
      </c>
      <c r="D101" s="34"/>
      <c r="E101" s="34" t="str">
        <f>Settings_Styling_Font_Body_Text</f>
        <v>Nunito</v>
      </c>
      <c r="F101" s="15" t="str">
        <f>IF(Table_Styles[[#This Row],[Font Family]]&lt;&gt;"",Table_Styles[[#This Row],[Font Family]],IF(Table_Styles[[#This Row],[Font Family Default]]&lt;&gt;"",Table_Styles[[#This Row],[Font Family Default]],""))</f>
        <v>Nunito</v>
      </c>
      <c r="G101" s="34"/>
      <c r="H101" s="34"/>
      <c r="I101" s="15" t="str">
        <f>IF(Table_Styles[[#This Row],[Font Size]]&lt;&gt;"",Table_Styles[[#This Row],[Font Size]],IF(Table_Styles[[#This Row],[Font Size Default]]&lt;&gt;"",Table_Styles[[#This Row],[Font Size Default]],""))</f>
        <v/>
      </c>
      <c r="J101" s="34"/>
      <c r="K101" s="34">
        <f>Settings_Styling_Font_Weight_Body_Text</f>
        <v>300</v>
      </c>
      <c r="L101" s="15">
        <f>IF(Table_Styles[[#This Row],[Font Weight]]&lt;&gt;"",Table_Styles[[#This Row],[Font Weight]],IF(Table_Styles[[#This Row],[Font Weight Default]]&lt;&gt;"",Table_Styles[[#This Row],[Font Weight Default]],""))</f>
        <v>300</v>
      </c>
      <c r="M101" s="34"/>
      <c r="N101" s="34" t="str">
        <f>Colour_Background_1</f>
        <v>#FFFFFF</v>
      </c>
      <c r="O101" s="15" t="str">
        <f>IF(Table_Styles[[#This Row],[Colour]]&lt;&gt;"",Table_Styles[[#This Row],[Colour]],IF(Table_Styles[[#This Row],[Colour Default]]&lt;&gt;"",Table_Styles[[#This Row],[Colour Default]],""))</f>
        <v>#FFFFFF</v>
      </c>
      <c r="P101" s="81" t="str">
        <f>Colour_Accent_1</f>
        <v>#777777</v>
      </c>
      <c r="Q101" s="34" t="str">
        <f>Colour_Accent_2</f>
        <v>#777777</v>
      </c>
      <c r="R101" s="15" t="str">
        <f>IF(Table_Styles[[#This Row],[Background]]&lt;&gt;"",Table_Styles[[#This Row],[Background]],IF(Table_Styles[[#This Row],[Background Default]]&lt;&gt;"",Table_Styles[[#This Row],[Background Default]],""))</f>
        <v>#777777</v>
      </c>
      <c r="S101" s="34"/>
      <c r="T101" s="34"/>
      <c r="U101" s="15" t="str">
        <f>IF(Table_Styles[[#This Row],[Border]]&lt;&gt;"",Table_Styles[[#This Row],[Border]],IF(Table_Styles[[#This Row],[Border Default]]&lt;&gt;"",Table_Styles[[#This Row],[Border Default]],""))</f>
        <v/>
      </c>
      <c r="V101" s="34"/>
      <c r="W101" s="34"/>
      <c r="X101" s="15" t="str">
        <f>IF(Table_Styles[[#This Row],[Border Radius]]&lt;&gt;"",Table_Styles[[#This Row],[Border Radius]],IF(Table_Styles[[#This Row],[Border Radius Default]]&lt;&gt;"",Table_Styles[[#This Row],[Border Radius Default]],""))</f>
        <v/>
      </c>
      <c r="Y101" s="34"/>
      <c r="Z101" s="34"/>
      <c r="AA101" s="15" t="str">
        <f>IF(Table_Styles[[#This Row],[MT]]&lt;&gt;"",Table_Styles[[#This Row],[MT]],IF(Table_Styles[[#This Row],[MT Default]]&lt;&gt;"",Table_Styles[[#This Row],[MT Default]],""))</f>
        <v/>
      </c>
      <c r="AB101" s="34"/>
      <c r="AC101" s="34"/>
      <c r="AD101" s="15" t="str">
        <f>IF(Table_Styles[[#This Row],[MR]]&lt;&gt;"",Table_Styles[[#This Row],[MR]],IF(Table_Styles[[#This Row],[MR Default]]&lt;&gt;"",Table_Styles[[#This Row],[MR Default]],""))</f>
        <v/>
      </c>
      <c r="AE101" s="34"/>
      <c r="AF101" s="34"/>
      <c r="AG101" s="15" t="str">
        <f>IF(Table_Styles[[#This Row],[MB]]&lt;&gt;"",Table_Styles[[#This Row],[MB]],IF(Table_Styles[[#This Row],[MB Default]]&lt;&gt;"",Table_Styles[[#This Row],[MB Default]],""))</f>
        <v/>
      </c>
      <c r="AH101" s="34"/>
      <c r="AI101" s="34"/>
      <c r="AJ101" s="15" t="str">
        <f>IF(Table_Styles[[#This Row],[ML]]&lt;&gt;"",Table_Styles[[#This Row],[ML]],IF(Table_Styles[[#This Row],[ML Default]]&lt;&gt;"",Table_Styles[[#This Row],[ML Default]],""))</f>
        <v/>
      </c>
      <c r="AK101" s="34"/>
      <c r="AL101" s="34" t="s">
        <v>616</v>
      </c>
      <c r="AM101" s="15" t="str">
        <f>IF(Table_Styles[[#This Row],[PT]]&lt;&gt;"",Table_Styles[[#This Row],[PT]],IF(Table_Styles[[#This Row],[PT Default]]&lt;&gt;"",Table_Styles[[#This Row],[PT Default]],""))</f>
        <v>20px</v>
      </c>
      <c r="AN101" s="34"/>
      <c r="AO101" s="34" t="s">
        <v>616</v>
      </c>
      <c r="AP101" s="15" t="str">
        <f>IF(Table_Styles[[#This Row],[PR]]&lt;&gt;"",Table_Styles[[#This Row],[PR]],IF(Table_Styles[[#This Row],[PR Default]]&lt;&gt;"",Table_Styles[[#This Row],[PR Default]],""))</f>
        <v>20px</v>
      </c>
      <c r="AQ101" s="34"/>
      <c r="AR101" s="34" t="s">
        <v>616</v>
      </c>
      <c r="AS101" s="15" t="str">
        <f>IF(Table_Styles[[#This Row],[PB]]&lt;&gt;"",Table_Styles[[#This Row],[PB]],IF(Table_Styles[[#This Row],[PB Default]]&lt;&gt;"",Table_Styles[[#This Row],[PB Default]],""))</f>
        <v>20px</v>
      </c>
      <c r="AT101" s="34"/>
      <c r="AU101" s="34" t="s">
        <v>616</v>
      </c>
      <c r="AV101" s="15" t="str">
        <f>IF(Table_Styles[[#This Row],[PL]]&lt;&gt;"",Table_Styles[[#This Row],[PL]],IF(Table_Styles[[#This Row],[PL Default]]&lt;&gt;"",Table_Styles[[#This Row],[PL Default]],""))</f>
        <v>20px</v>
      </c>
      <c r="AW101" s="34"/>
      <c r="AX101" s="34"/>
      <c r="AY101" s="15" t="str">
        <f>IF(Table_Styles[[#This Row],[BT]]&lt;&gt;"",Table_Styles[[#This Row],[BT]],IF(Table_Styles[[#This Row],[BT Default]]&lt;&gt;"",Table_Styles[[#This Row],[BT Default]],""))</f>
        <v/>
      </c>
      <c r="AZ101" s="34"/>
      <c r="BA101" s="34"/>
      <c r="BB101" s="15" t="str">
        <f>IF(Table_Styles[[#This Row],[BR]]&lt;&gt;"",Table_Styles[[#This Row],[BR]],IF(Table_Styles[[#This Row],[BR Default]]&lt;&gt;"",Table_Styles[[#This Row],[BR Default]],""))</f>
        <v/>
      </c>
      <c r="BC101" s="34"/>
      <c r="BD101" s="34"/>
      <c r="BE101" s="15" t="str">
        <f>IF(Table_Styles[[#This Row],[BB]]&lt;&gt;"",Table_Styles[[#This Row],[BB]],IF(Table_Styles[[#This Row],[BB Default]]&lt;&gt;"",Table_Styles[[#This Row],[BB Default]],""))</f>
        <v/>
      </c>
      <c r="BF101" s="34"/>
      <c r="BG101" s="34"/>
      <c r="BH101" s="15" t="str">
        <f>IF(Table_Styles[[#This Row],[BL]]&lt;&gt;"",Table_Styles[[#This Row],[BL]],IF(Table_Styles[[#This Row],[BL Default]]&lt;&gt;"",Table_Styles[[#This Row],[BL Default]],""))</f>
        <v/>
      </c>
      <c r="BI101" s="34"/>
      <c r="BJ101" s="34"/>
      <c r="BK101" s="15" t="str">
        <f>IF(Table_Styles[[#This Row],[Width]]&lt;&gt;"",Table_Styles[[#This Row],[Width]],IF(Table_Styles[[#This Row],[Width Default]]&lt;&gt;"",Table_Styles[[#This Row],[Width Default]],""))</f>
        <v/>
      </c>
      <c r="BL101" s="34"/>
      <c r="BM101" s="34"/>
      <c r="BN101" s="15" t="str">
        <f>IF(Table_Styles[[#This Row],[Height]]&lt;&gt;"",Table_Styles[[#This Row],[Height]],IF(Table_Styles[[#This Row],[Height Default]]&lt;&gt;"",Table_Styles[[#This Row],[Height Default]],""))</f>
        <v/>
      </c>
      <c r="BO101" s="15"/>
      <c r="BP101" s="15"/>
      <c r="BQ101" s="15" t="str">
        <f>IF(Table_Styles[[#This Row],[Top]]&lt;&gt;"",Table_Styles[[#This Row],[Top]],IF(Table_Styles[[#This Row],[Top Default]]&lt;&gt;"",Table_Styles[[#This Row],[Top Default]],""))</f>
        <v/>
      </c>
      <c r="BR101" s="15"/>
      <c r="BS101" s="15"/>
      <c r="BT101" s="15" t="str">
        <f>IF(Table_Styles[[#This Row],[Right]]&lt;&gt;"",Table_Styles[[#This Row],[Right]],IF(Table_Styles[[#This Row],[Right Default]]&lt;&gt;"",Table_Styles[[#This Row],[Right Default]],""))</f>
        <v/>
      </c>
      <c r="BU101" s="15"/>
      <c r="BV101" s="15"/>
      <c r="BW101" s="15" t="str">
        <f>IF(Table_Styles[[#This Row],[Bottom]]&lt;&gt;"",Table_Styles[[#This Row],[Bottom]],IF(Table_Styles[[#This Row],[Bottom Default]]&lt;&gt;"",Table_Styles[[#This Row],[Bottom Default]],""))</f>
        <v/>
      </c>
      <c r="BX101" s="15"/>
      <c r="BY101" s="15"/>
      <c r="BZ101" s="15" t="str">
        <f>IF(Table_Styles[[#This Row],[Left]]&lt;&gt;"",Table_Styles[[#This Row],[Left]],IF(Table_Styles[[#This Row],[Left Default]]&lt;&gt;"",Table_Styles[[#This Row],[Left Default]],""))</f>
        <v/>
      </c>
      <c r="CA101" s="34"/>
      <c r="CB101" s="17" t="str">
        <f>IF(AND(Table_Styles[[#This Row],[Selector]]&lt;&gt;"",Table_Styles[[#This Row],[Font Family Used]]&lt;&gt;"",Table_Styles[[#This Row],[Font Weight Used]]&lt;&gt;""),Table_Styles[[#This Row],[Font Family Used]]&amp;" "&amp;Table_Styles[[#This Row],[Font Weight Used]],"")</f>
        <v>Nunito 300</v>
      </c>
      <c r="CC101" s="17" t="str">
        <f ca="1">IF(AND(Table_Styles[[#This Row],[Selector]],COUNTIF(OFFSET(CC:CC,0,0,ROW()-1,1),"="&amp;Table_Styles[[#This Row],[Font]])=0),Table_Styles[[#This Row],[Font]],"")</f>
        <v/>
      </c>
      <c r="CD101" s="17" t="str">
        <f ca="1">IF(Table_Styles[[#This Row],[Unique Font]]&lt;&gt;"",
"{""fontFamily"":"""&amp;Table_Styles[[#This Row],[Font Family Used]]&amp;""",""fontWeight"":"&amp;Table_Styles[[#This Row],[Font Weight Used]]&amp;"}","")</f>
        <v/>
      </c>
      <c r="CE10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#FFFFFF;background: #777777;padding-top: 20px;padding-right: 20px;padding-bottom: 20px;padding-left: 20px</v>
      </c>
      <c r="CF101" s="17" t="str">
        <f>IF(AND(Table_Styles[[#This Row],[Selector]]&lt;&gt;"", Table_Styles[[#This Row],[Config Properties]]&lt;&gt;""),
Table_Styles[[#This Row],[Selector]]&amp;" { "&amp;Table_Styles[[#This Row],[Config Properties]]&amp;" }","")</f>
        <v>#sidebar .header { font-family: 'Nunito';font-weight: 300;color: #FFFFFF;background: #777777;padding-top: 20px;padding-right: 20px;padding-bottom: 20px;padding-left: 20px }</v>
      </c>
      <c r="CG101" s="17" t="str">
        <f xml:space="preserve">
SUBSTITUTE(SUBSTITUTE(SUBSTITUTE(SUBSTITUTE(SUBSTITUTE(SUBSTITUTE(SUBSTITUTE(SUBSTITUTE(Table_Styles[[#This Row],[Config]],
" {","{"),
"{ ","{"),
" }","}"),
"} ","}"),
" ,",","),
", ",","),
" :",":"),
": ",":")</f>
        <v>#sidebar .header{font-family:'Nunito';font-weight:300;color:#FFFFFF;background:#777777;padding-top:20px;padding-right:20px;padding-bottom:20px;padding-left:20px}</v>
      </c>
    </row>
    <row r="102" spans="2:85" ht="21" customHeight="1">
      <c r="B102" s="83" t="s">
        <v>597</v>
      </c>
      <c r="C102" s="83" t="s">
        <v>790</v>
      </c>
      <c r="D102" s="34"/>
      <c r="E102" s="34" t="str">
        <f>Settings_Styling_Font_Body_Text</f>
        <v>Nunito</v>
      </c>
      <c r="F102" s="15" t="str">
        <f>IF(Table_Styles[[#This Row],[Font Family]]&lt;&gt;"",Table_Styles[[#This Row],[Font Family]],IF(Table_Styles[[#This Row],[Font Family Default]]&lt;&gt;"",Table_Styles[[#This Row],[Font Family Default]],""))</f>
        <v>Nunito</v>
      </c>
      <c r="G102" s="34"/>
      <c r="H102" s="34"/>
      <c r="I102" s="15" t="str">
        <f>IF(Table_Styles[[#This Row],[Font Size]]&lt;&gt;"",Table_Styles[[#This Row],[Font Size]],IF(Table_Styles[[#This Row],[Font Size Default]]&lt;&gt;"",Table_Styles[[#This Row],[Font Size Default]],""))</f>
        <v/>
      </c>
      <c r="J102" s="34"/>
      <c r="K102" s="34">
        <f>Settings_Styling_Font_Weight_Body_Text</f>
        <v>300</v>
      </c>
      <c r="L102" s="15">
        <f>IF(Table_Styles[[#This Row],[Font Weight]]&lt;&gt;"",Table_Styles[[#This Row],[Font Weight]],IF(Table_Styles[[#This Row],[Font Weight Default]]&lt;&gt;"",Table_Styles[[#This Row],[Font Weight Default]],""))</f>
        <v>300</v>
      </c>
      <c r="M102" s="15"/>
      <c r="N102" s="29" t="str">
        <f>Colour_Foreground_1</f>
        <v>#1d1c1c</v>
      </c>
      <c r="O102" s="15" t="str">
        <f>IF(Table_Styles[[#This Row],[Colour]]&lt;&gt;"",Table_Styles[[#This Row],[Colour]],IF(Table_Styles[[#This Row],[Colour Default]]&lt;&gt;"",Table_Styles[[#This Row],[Colour Default]],""))</f>
        <v>#1d1c1c</v>
      </c>
      <c r="P102" s="81" t="str">
        <f>Colour_Background_2</f>
        <v>#f5f8fc</v>
      </c>
      <c r="Q102" s="34" t="str">
        <f>Colour_Foreground_1</f>
        <v>#1d1c1c</v>
      </c>
      <c r="R102" s="15" t="str">
        <f>IF(Table_Styles[[#This Row],[Background]]&lt;&gt;"",Table_Styles[[#This Row],[Background]],IF(Table_Styles[[#This Row],[Background Default]]&lt;&gt;"",Table_Styles[[#This Row],[Background Default]],""))</f>
        <v>#f5f8fc</v>
      </c>
      <c r="S102" s="15" t="str">
        <f>"1px solid "&amp;Colour_Borders</f>
        <v>1px solid #c8c8c8</v>
      </c>
      <c r="T102" s="34"/>
      <c r="U102" s="15" t="str">
        <f>IF(Table_Styles[[#This Row],[Border]]&lt;&gt;"",Table_Styles[[#This Row],[Border]],IF(Table_Styles[[#This Row],[Border Default]]&lt;&gt;"",Table_Styles[[#This Row],[Border Default]],""))</f>
        <v>1px solid #c8c8c8</v>
      </c>
      <c r="V102" s="34"/>
      <c r="W102" s="34"/>
      <c r="X102" s="15" t="str">
        <f>IF(Table_Styles[[#This Row],[Border Radius]]&lt;&gt;"",Table_Styles[[#This Row],[Border Radius]],IF(Table_Styles[[#This Row],[Border Radius Default]]&lt;&gt;"",Table_Styles[[#This Row],[Border Radius Default]],""))</f>
        <v/>
      </c>
      <c r="Y102" s="34"/>
      <c r="Z102" s="34"/>
      <c r="AA102" s="15" t="str">
        <f>IF(Table_Styles[[#This Row],[MT]]&lt;&gt;"",Table_Styles[[#This Row],[MT]],IF(Table_Styles[[#This Row],[MT Default]]&lt;&gt;"",Table_Styles[[#This Row],[MT Default]],""))</f>
        <v/>
      </c>
      <c r="AB102" s="34"/>
      <c r="AC102" s="34"/>
      <c r="AD102" s="15" t="str">
        <f>IF(Table_Styles[[#This Row],[MR]]&lt;&gt;"",Table_Styles[[#This Row],[MR]],IF(Table_Styles[[#This Row],[MR Default]]&lt;&gt;"",Table_Styles[[#This Row],[MR Default]],""))</f>
        <v/>
      </c>
      <c r="AE102" s="34"/>
      <c r="AF102" s="34"/>
      <c r="AG102" s="15" t="str">
        <f>IF(Table_Styles[[#This Row],[MB]]&lt;&gt;"",Table_Styles[[#This Row],[MB]],IF(Table_Styles[[#This Row],[MB Default]]&lt;&gt;"",Table_Styles[[#This Row],[MB Default]],""))</f>
        <v/>
      </c>
      <c r="AH102" s="34"/>
      <c r="AI102" s="34"/>
      <c r="AJ102" s="15" t="str">
        <f>IF(Table_Styles[[#This Row],[ML]]&lt;&gt;"",Table_Styles[[#This Row],[ML]],IF(Table_Styles[[#This Row],[ML Default]]&lt;&gt;"",Table_Styles[[#This Row],[ML Default]],""))</f>
        <v/>
      </c>
      <c r="AK102" s="34"/>
      <c r="AL102" s="34" t="s">
        <v>616</v>
      </c>
      <c r="AM102" s="15" t="str">
        <f>IF(Table_Styles[[#This Row],[PT]]&lt;&gt;"",Table_Styles[[#This Row],[PT]],IF(Table_Styles[[#This Row],[PT Default]]&lt;&gt;"",Table_Styles[[#This Row],[PT Default]],""))</f>
        <v>20px</v>
      </c>
      <c r="AN102" s="34"/>
      <c r="AO102" s="34" t="s">
        <v>616</v>
      </c>
      <c r="AP102" s="15" t="str">
        <f>IF(Table_Styles[[#This Row],[PR]]&lt;&gt;"",Table_Styles[[#This Row],[PR]],IF(Table_Styles[[#This Row],[PR Default]]&lt;&gt;"",Table_Styles[[#This Row],[PR Default]],""))</f>
        <v>20px</v>
      </c>
      <c r="AQ102" s="34"/>
      <c r="AR102" s="34" t="s">
        <v>616</v>
      </c>
      <c r="AS102" s="15" t="str">
        <f>IF(Table_Styles[[#This Row],[PB]]&lt;&gt;"",Table_Styles[[#This Row],[PB]],IF(Table_Styles[[#This Row],[PB Default]]&lt;&gt;"",Table_Styles[[#This Row],[PB Default]],""))</f>
        <v>20px</v>
      </c>
      <c r="AT102" s="34"/>
      <c r="AU102" s="34" t="s">
        <v>616</v>
      </c>
      <c r="AV102" s="15" t="str">
        <f>IF(Table_Styles[[#This Row],[PL]]&lt;&gt;"",Table_Styles[[#This Row],[PL]],IF(Table_Styles[[#This Row],[PL Default]]&lt;&gt;"",Table_Styles[[#This Row],[PL Default]],""))</f>
        <v>20px</v>
      </c>
      <c r="AW102" s="36" t="s">
        <v>119</v>
      </c>
      <c r="AX102" s="34"/>
      <c r="AY102" s="15" t="str">
        <f>IF(Table_Styles[[#This Row],[BT]]&lt;&gt;"",Table_Styles[[#This Row],[BT]],IF(Table_Styles[[#This Row],[BT Default]]&lt;&gt;"",Table_Styles[[#This Row],[BT Default]],""))</f>
        <v>0</v>
      </c>
      <c r="AZ102" s="34"/>
      <c r="BA102" s="34"/>
      <c r="BB102" s="15" t="str">
        <f>IF(Table_Styles[[#This Row],[BR]]&lt;&gt;"",Table_Styles[[#This Row],[BR]],IF(Table_Styles[[#This Row],[BR Default]]&lt;&gt;"",Table_Styles[[#This Row],[BR Default]],""))</f>
        <v/>
      </c>
      <c r="BC102" s="34"/>
      <c r="BD102" s="34"/>
      <c r="BE102" s="15" t="str">
        <f>IF(Table_Styles[[#This Row],[BB]]&lt;&gt;"",Table_Styles[[#This Row],[BB]],IF(Table_Styles[[#This Row],[BB Default]]&lt;&gt;"",Table_Styles[[#This Row],[BB Default]],""))</f>
        <v/>
      </c>
      <c r="BF102" s="34"/>
      <c r="BG102" s="34"/>
      <c r="BH102" s="15" t="str">
        <f>IF(Table_Styles[[#This Row],[BL]]&lt;&gt;"",Table_Styles[[#This Row],[BL]],IF(Table_Styles[[#This Row],[BL Default]]&lt;&gt;"",Table_Styles[[#This Row],[BL Default]],""))</f>
        <v/>
      </c>
      <c r="BI102" s="34"/>
      <c r="BJ102" s="34"/>
      <c r="BK102" s="15" t="str">
        <f>IF(Table_Styles[[#This Row],[Width]]&lt;&gt;"",Table_Styles[[#This Row],[Width]],IF(Table_Styles[[#This Row],[Width Default]]&lt;&gt;"",Table_Styles[[#This Row],[Width Default]],""))</f>
        <v/>
      </c>
      <c r="BL102" s="34"/>
      <c r="BM102" s="34"/>
      <c r="BN102" s="15" t="str">
        <f>IF(Table_Styles[[#This Row],[Height]]&lt;&gt;"",Table_Styles[[#This Row],[Height]],IF(Table_Styles[[#This Row],[Height Default]]&lt;&gt;"",Table_Styles[[#This Row],[Height Default]],""))</f>
        <v/>
      </c>
      <c r="BO102" s="15"/>
      <c r="BP102" s="15"/>
      <c r="BQ102" s="15" t="str">
        <f>IF(Table_Styles[[#This Row],[Top]]&lt;&gt;"",Table_Styles[[#This Row],[Top]],IF(Table_Styles[[#This Row],[Top Default]]&lt;&gt;"",Table_Styles[[#This Row],[Top Default]],""))</f>
        <v/>
      </c>
      <c r="BR102" s="15"/>
      <c r="BS102" s="15"/>
      <c r="BT102" s="15" t="str">
        <f>IF(Table_Styles[[#This Row],[Right]]&lt;&gt;"",Table_Styles[[#This Row],[Right]],IF(Table_Styles[[#This Row],[Right Default]]&lt;&gt;"",Table_Styles[[#This Row],[Right Default]],""))</f>
        <v/>
      </c>
      <c r="BU102" s="15"/>
      <c r="BV102" s="15"/>
      <c r="BW102" s="15" t="str">
        <f>IF(Table_Styles[[#This Row],[Bottom]]&lt;&gt;"",Table_Styles[[#This Row],[Bottom]],IF(Table_Styles[[#This Row],[Bottom Default]]&lt;&gt;"",Table_Styles[[#This Row],[Bottom Default]],""))</f>
        <v/>
      </c>
      <c r="BX102" s="15"/>
      <c r="BY102" s="15"/>
      <c r="BZ102" s="15" t="str">
        <f>IF(Table_Styles[[#This Row],[Left]]&lt;&gt;"",Table_Styles[[#This Row],[Left]],IF(Table_Styles[[#This Row],[Left Default]]&lt;&gt;"",Table_Styles[[#This Row],[Left Default]],""))</f>
        <v/>
      </c>
      <c r="CA102" s="34"/>
      <c r="CB102" s="17" t="str">
        <f>IF(AND(Table_Styles[[#This Row],[Selector]]&lt;&gt;"",Table_Styles[[#This Row],[Font Family Used]]&lt;&gt;"",Table_Styles[[#This Row],[Font Weight Used]]&lt;&gt;""),Table_Styles[[#This Row],[Font Family Used]]&amp;" "&amp;Table_Styles[[#This Row],[Font Weight Used]],"")</f>
        <v>Nunito 300</v>
      </c>
      <c r="CC102" s="17" t="str">
        <f ca="1">IF(AND(Table_Styles[[#This Row],[Selector]],COUNTIF(OFFSET(CC:CC,0,0,ROW()-1,1),"="&amp;Table_Styles[[#This Row],[Font]])=0),Table_Styles[[#This Row],[Font]],"")</f>
        <v/>
      </c>
      <c r="CD102" s="17" t="str">
        <f ca="1">IF(Table_Styles[[#This Row],[Unique Font]]&lt;&gt;"",
"{""fontFamily"":"""&amp;Table_Styles[[#This Row],[Font Family Used]]&amp;""",""fontWeight"":"&amp;Table_Styles[[#This Row],[Font Weight Used]]&amp;"}","")</f>
        <v/>
      </c>
      <c r="CE10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#f5f8fc;border: 1px solid #c8c8c8;padding-top: 20px;padding-right: 20px;padding-bottom: 20px;padding-left: 20px;border-top: 0</v>
      </c>
      <c r="CF102" s="17" t="str">
        <f>IF(AND(Table_Styles[[#This Row],[Selector]]&lt;&gt;"", Table_Styles[[#This Row],[Config Properties]]&lt;&gt;""),
Table_Styles[[#This Row],[Selector]]&amp;" { "&amp;Table_Styles[[#This Row],[Config Properties]]&amp;" }","")</f>
        <v>#sidebar .body { font-family: 'Nunito';font-weight: 300;color: #1d1c1c;background: #f5f8fc;border: 1px solid #c8c8c8;padding-top: 20px;padding-right: 20px;padding-bottom: 20px;padding-left: 20px;border-top: 0 }</v>
      </c>
      <c r="CG102" s="17" t="str">
        <f xml:space="preserve">
SUBSTITUTE(SUBSTITUTE(SUBSTITUTE(SUBSTITUTE(SUBSTITUTE(SUBSTITUTE(SUBSTITUTE(SUBSTITUTE(Table_Styles[[#This Row],[Config]],
" {","{"),
"{ ","{"),
" }","}"),
"} ","}"),
" ,",","),
", ",","),
" :",":"),
": ",":")</f>
        <v>#sidebar .body{font-family:'Nunito';font-weight:300;color:#1d1c1c;background:#f5f8fc;border:1px solid #c8c8c8;padding-top:20px;padding-right:20px;padding-bottom:20px;padding-left:20px;border-top:0}</v>
      </c>
    </row>
    <row r="103" spans="2:85" ht="21" customHeight="1">
      <c r="B103" s="17" t="s">
        <v>791</v>
      </c>
      <c r="C103" s="83" t="s">
        <v>792</v>
      </c>
      <c r="D103" s="49"/>
      <c r="E103" s="34" t="str">
        <f>Settings_Styling_Font_Body_Text</f>
        <v>Nunito</v>
      </c>
      <c r="F103" s="15" t="str">
        <f>IF(Table_Styles[[#This Row],[Font Family]]&lt;&gt;"",Table_Styles[[#This Row],[Font Family]],IF(Table_Styles[[#This Row],[Font Family Default]]&lt;&gt;"",Table_Styles[[#This Row],[Font Family Default]],""))</f>
        <v>Nunito</v>
      </c>
      <c r="G103" s="49"/>
      <c r="H103" s="34"/>
      <c r="I103" s="15" t="str">
        <f>IF(Table_Styles[[#This Row],[Font Size]]&lt;&gt;"",Table_Styles[[#This Row],[Font Size]],IF(Table_Styles[[#This Row],[Font Size Default]]&lt;&gt;"",Table_Styles[[#This Row],[Font Size Default]],""))</f>
        <v/>
      </c>
      <c r="J103" s="49"/>
      <c r="K103" s="34">
        <f>Settings_Styling_Font_Weight_Body_Text</f>
        <v>300</v>
      </c>
      <c r="L103" s="15">
        <f>IF(Table_Styles[[#This Row],[Font Weight]]&lt;&gt;"",Table_Styles[[#This Row],[Font Weight]],IF(Table_Styles[[#This Row],[Font Weight Default]]&lt;&gt;"",Table_Styles[[#This Row],[Font Weight Default]],""))</f>
        <v>300</v>
      </c>
      <c r="M103" s="49"/>
      <c r="N103" s="29" t="str">
        <f>Colour_Foreground_1</f>
        <v>#1d1c1c</v>
      </c>
      <c r="O103" s="15" t="str">
        <f>IF(Table_Styles[[#This Row],[Colour]]&lt;&gt;"",Table_Styles[[#This Row],[Colour]],IF(Table_Styles[[#This Row],[Colour Default]]&lt;&gt;"",Table_Styles[[#This Row],[Colour Default]],""))</f>
        <v>#1d1c1c</v>
      </c>
      <c r="P103" s="49"/>
      <c r="Q103" s="34" t="str">
        <f>Colour_Foreground_1</f>
        <v>#1d1c1c</v>
      </c>
      <c r="R103" s="15" t="str">
        <f>IF(Table_Styles[[#This Row],[Background]]&lt;&gt;"",Table_Styles[[#This Row],[Background]],IF(Table_Styles[[#This Row],[Background Default]]&lt;&gt;"",Table_Styles[[#This Row],[Background Default]],""))</f>
        <v>#1d1c1c</v>
      </c>
      <c r="S103" s="49"/>
      <c r="T103" s="34"/>
      <c r="U103" s="15" t="str">
        <f>IF(Table_Styles[[#This Row],[Border]]&lt;&gt;"",Table_Styles[[#This Row],[Border]],IF(Table_Styles[[#This Row],[Border Default]]&lt;&gt;"",Table_Styles[[#This Row],[Border Default]],""))</f>
        <v/>
      </c>
      <c r="V103" s="34"/>
      <c r="W103" s="34"/>
      <c r="X103" s="15" t="str">
        <f>IF(Table_Styles[[#This Row],[Border Radius]]&lt;&gt;"",Table_Styles[[#This Row],[Border Radius]],IF(Table_Styles[[#This Row],[Border Radius Default]]&lt;&gt;"",Table_Styles[[#This Row],[Border Radius Default]],""))</f>
        <v/>
      </c>
      <c r="Y103" s="49"/>
      <c r="Z103" s="34"/>
      <c r="AA103" s="15" t="str">
        <f>IF(Table_Styles[[#This Row],[MT]]&lt;&gt;"",Table_Styles[[#This Row],[MT]],IF(Table_Styles[[#This Row],[MT Default]]&lt;&gt;"",Table_Styles[[#This Row],[MT Default]],""))</f>
        <v/>
      </c>
      <c r="AB103" s="49"/>
      <c r="AC103" s="34"/>
      <c r="AD103" s="15" t="str">
        <f>IF(Table_Styles[[#This Row],[MR]]&lt;&gt;"",Table_Styles[[#This Row],[MR]],IF(Table_Styles[[#This Row],[MR Default]]&lt;&gt;"",Table_Styles[[#This Row],[MR Default]],""))</f>
        <v/>
      </c>
      <c r="AE103" s="49"/>
      <c r="AF103" s="34"/>
      <c r="AG103" s="15" t="str">
        <f>IF(Table_Styles[[#This Row],[MB]]&lt;&gt;"",Table_Styles[[#This Row],[MB]],IF(Table_Styles[[#This Row],[MB Default]]&lt;&gt;"",Table_Styles[[#This Row],[MB Default]],""))</f>
        <v/>
      </c>
      <c r="AH103" s="49"/>
      <c r="AI103" s="34"/>
      <c r="AJ103" s="15" t="str">
        <f>IF(Table_Styles[[#This Row],[ML]]&lt;&gt;"",Table_Styles[[#This Row],[ML]],IF(Table_Styles[[#This Row],[ML Default]]&lt;&gt;"",Table_Styles[[#This Row],[ML Default]],""))</f>
        <v/>
      </c>
      <c r="AK103" s="49"/>
      <c r="AL103" s="34" t="s">
        <v>616</v>
      </c>
      <c r="AM103" s="15" t="str">
        <f>IF(Table_Styles[[#This Row],[PT]]&lt;&gt;"",Table_Styles[[#This Row],[PT]],IF(Table_Styles[[#This Row],[PT Default]]&lt;&gt;"",Table_Styles[[#This Row],[PT Default]],""))</f>
        <v>20px</v>
      </c>
      <c r="AN103" s="49"/>
      <c r="AO103" s="34" t="s">
        <v>616</v>
      </c>
      <c r="AP103" s="15" t="str">
        <f>IF(Table_Styles[[#This Row],[PR]]&lt;&gt;"",Table_Styles[[#This Row],[PR]],IF(Table_Styles[[#This Row],[PR Default]]&lt;&gt;"",Table_Styles[[#This Row],[PR Default]],""))</f>
        <v>20px</v>
      </c>
      <c r="AQ103" s="49"/>
      <c r="AR103" s="34" t="s">
        <v>616</v>
      </c>
      <c r="AS103" s="15" t="str">
        <f>IF(Table_Styles[[#This Row],[PB]]&lt;&gt;"",Table_Styles[[#This Row],[PB]],IF(Table_Styles[[#This Row],[PB Default]]&lt;&gt;"",Table_Styles[[#This Row],[PB Default]],""))</f>
        <v>20px</v>
      </c>
      <c r="AT103" s="49"/>
      <c r="AU103" s="34" t="s">
        <v>616</v>
      </c>
      <c r="AV103" s="15" t="str">
        <f>IF(Table_Styles[[#This Row],[PL]]&lt;&gt;"",Table_Styles[[#This Row],[PL]],IF(Table_Styles[[#This Row],[PL Default]]&lt;&gt;"",Table_Styles[[#This Row],[PL Default]],""))</f>
        <v>20px</v>
      </c>
      <c r="AW103" s="49"/>
      <c r="AX103" s="15" t="str">
        <f>"1px solid "&amp;Colour_Foreground_2</f>
        <v>1px solid #4e4e4f</v>
      </c>
      <c r="AY103" s="15" t="str">
        <f>IF(Table_Styles[[#This Row],[BT]]&lt;&gt;"",Table_Styles[[#This Row],[BT]],IF(Table_Styles[[#This Row],[BT Default]]&lt;&gt;"",Table_Styles[[#This Row],[BT Default]],""))</f>
        <v>1px solid #4e4e4f</v>
      </c>
      <c r="AZ103" s="49"/>
      <c r="BA103" s="34"/>
      <c r="BB103" s="15" t="str">
        <f>IF(Table_Styles[[#This Row],[BR]]&lt;&gt;"",Table_Styles[[#This Row],[BR]],IF(Table_Styles[[#This Row],[BR Default]]&lt;&gt;"",Table_Styles[[#This Row],[BR Default]],""))</f>
        <v/>
      </c>
      <c r="BC103" s="49"/>
      <c r="BD103" s="34"/>
      <c r="BE103" s="15" t="str">
        <f>IF(Table_Styles[[#This Row],[BB]]&lt;&gt;"",Table_Styles[[#This Row],[BB]],IF(Table_Styles[[#This Row],[BB Default]]&lt;&gt;"",Table_Styles[[#This Row],[BB Default]],""))</f>
        <v/>
      </c>
      <c r="BF103" s="49"/>
      <c r="BG103" s="34"/>
      <c r="BH103" s="15" t="str">
        <f>IF(Table_Styles[[#This Row],[BL]]&lt;&gt;"",Table_Styles[[#This Row],[BL]],IF(Table_Styles[[#This Row],[BL Default]]&lt;&gt;"",Table_Styles[[#This Row],[BL Default]],""))</f>
        <v/>
      </c>
      <c r="BI103" s="34"/>
      <c r="BJ103" s="34"/>
      <c r="BK103" s="15" t="str">
        <f>IF(Table_Styles[[#This Row],[Width]]&lt;&gt;"",Table_Styles[[#This Row],[Width]],IF(Table_Styles[[#This Row],[Width Default]]&lt;&gt;"",Table_Styles[[#This Row],[Width Default]],""))</f>
        <v/>
      </c>
      <c r="BL103" s="34"/>
      <c r="BM103" s="34"/>
      <c r="BN103" s="15" t="str">
        <f>IF(Table_Styles[[#This Row],[Height]]&lt;&gt;"",Table_Styles[[#This Row],[Height]],IF(Table_Styles[[#This Row],[Height Default]]&lt;&gt;"",Table_Styles[[#This Row],[Height Default]],""))</f>
        <v/>
      </c>
      <c r="BO103" s="15"/>
      <c r="BP103" s="15"/>
      <c r="BQ103" s="15" t="str">
        <f>IF(Table_Styles[[#This Row],[Top]]&lt;&gt;"",Table_Styles[[#This Row],[Top]],IF(Table_Styles[[#This Row],[Top Default]]&lt;&gt;"",Table_Styles[[#This Row],[Top Default]],""))</f>
        <v/>
      </c>
      <c r="BR103" s="15"/>
      <c r="BS103" s="15"/>
      <c r="BT103" s="15" t="str">
        <f>IF(Table_Styles[[#This Row],[Right]]&lt;&gt;"",Table_Styles[[#This Row],[Right]],IF(Table_Styles[[#This Row],[Right Default]]&lt;&gt;"",Table_Styles[[#This Row],[Right Default]],""))</f>
        <v/>
      </c>
      <c r="BU103" s="15"/>
      <c r="BV103" s="15"/>
      <c r="BW103" s="15" t="str">
        <f>IF(Table_Styles[[#This Row],[Bottom]]&lt;&gt;"",Table_Styles[[#This Row],[Bottom]],IF(Table_Styles[[#This Row],[Bottom Default]]&lt;&gt;"",Table_Styles[[#This Row],[Bottom Default]],""))</f>
        <v/>
      </c>
      <c r="BX103" s="15"/>
      <c r="BY103" s="15"/>
      <c r="BZ103" s="15" t="str">
        <f>IF(Table_Styles[[#This Row],[Left]]&lt;&gt;"",Table_Styles[[#This Row],[Left]],IF(Table_Styles[[#This Row],[Left Default]]&lt;&gt;"",Table_Styles[[#This Row],[Left Default]],""))</f>
        <v/>
      </c>
      <c r="CA103" s="49"/>
      <c r="CB103" s="17" t="str">
        <f>IF(AND(Table_Styles[[#This Row],[Selector]]&lt;&gt;"",Table_Styles[[#This Row],[Font Family Used]]&lt;&gt;"",Table_Styles[[#This Row],[Font Weight Used]]&lt;&gt;""),Table_Styles[[#This Row],[Font Family Used]]&amp;" "&amp;Table_Styles[[#This Row],[Font Weight Used]],"")</f>
        <v>Nunito 300</v>
      </c>
      <c r="CC103" s="17" t="str">
        <f ca="1">IF(AND(Table_Styles[[#This Row],[Selector]],COUNTIF(OFFSET(CC:CC,0,0,ROW()-1,1),"="&amp;Table_Styles[[#This Row],[Font]])=0),Table_Styles[[#This Row],[Font]],"")</f>
        <v/>
      </c>
      <c r="CD103" s="17" t="str">
        <f ca="1">IF(Table_Styles[[#This Row],[Unique Font]]&lt;&gt;"",
"{""fontFamily"":"""&amp;Table_Styles[[#This Row],[Font Family Used]]&amp;""",""fontWeight"":"&amp;Table_Styles[[#This Row],[Font Weight Used]]&amp;"}","")</f>
        <v/>
      </c>
      <c r="CE10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#1d1c1c;padding-top: 20px;padding-right: 20px;padding-bottom: 20px;padding-left: 20px;border-top: 1px solid #4e4e4f</v>
      </c>
      <c r="CF103" s="17" t="str">
        <f>IF(AND(Table_Styles[[#This Row],[Selector]]&lt;&gt;"", Table_Styles[[#This Row],[Config Properties]]&lt;&gt;""),
Table_Styles[[#This Row],[Selector]]&amp;" { "&amp;Table_Styles[[#This Row],[Config Properties]]&amp;" }","")</f>
        <v>#sidebar .footer { font-family: 'Nunito';font-weight: 300;color: #1d1c1c;background: #1d1c1c;padding-top: 20px;padding-right: 20px;padding-bottom: 20px;padding-left: 20px;border-top: 1px solid #4e4e4f }</v>
      </c>
      <c r="CG103" s="17" t="str">
        <f xml:space="preserve">
SUBSTITUTE(SUBSTITUTE(SUBSTITUTE(SUBSTITUTE(SUBSTITUTE(SUBSTITUTE(SUBSTITUTE(SUBSTITUTE(Table_Styles[[#This Row],[Config]],
" {","{"),
"{ ","{"),
" }","}"),
"} ","}"),
" ,",","),
", ",","),
" :",":"),
": ",":")</f>
        <v>#sidebar .footer{font-family:'Nunito';font-weight:300;color:#1d1c1c;background:#1d1c1c;padding-top:20px;padding-right:20px;padding-bottom:20px;padding-left:20px;border-top:1px solid #4e4e4f}</v>
      </c>
    </row>
    <row r="104" spans="2:85" ht="21" customHeight="1">
      <c r="B104" s="17" t="s">
        <v>19</v>
      </c>
      <c r="C104" s="37" t="s">
        <v>793</v>
      </c>
      <c r="D104" s="34"/>
      <c r="E104" s="34" t="str">
        <f>Settings_Styling_Font_Body_Text</f>
        <v>Nunito</v>
      </c>
      <c r="F104" s="15" t="str">
        <f>IF(Table_Styles[[#This Row],[Font Family]]&lt;&gt;"",Table_Styles[[#This Row],[Font Family]],IF(Table_Styles[[#This Row],[Font Family Default]]&lt;&gt;"",Table_Styles[[#This Row],[Font Family Default]],""))</f>
        <v>Nunito</v>
      </c>
      <c r="G104" s="34"/>
      <c r="H104" s="86" t="s">
        <v>634</v>
      </c>
      <c r="I104" s="15" t="str">
        <f>IF(Table_Styles[[#This Row],[Font Size]]&lt;&gt;"",Table_Styles[[#This Row],[Font Size]],IF(Table_Styles[[#This Row],[Font Size Default]]&lt;&gt;"",Table_Styles[[#This Row],[Font Size Default]],""))</f>
        <v>16px</v>
      </c>
      <c r="J104" s="34"/>
      <c r="K104" s="34">
        <f>Settings_Styling_Font_Weight_Labels</f>
        <v>700</v>
      </c>
      <c r="L104" s="15">
        <f>IF(Table_Styles[[#This Row],[Font Weight]]&lt;&gt;"",Table_Styles[[#This Row],[Font Weight]],IF(Table_Styles[[#This Row],[Font Weight Default]]&lt;&gt;"",Table_Styles[[#This Row],[Font Weight Default]],""))</f>
        <v>700</v>
      </c>
      <c r="M104" s="15"/>
      <c r="N104" s="29" t="str">
        <f>Colour_Foreground_1</f>
        <v>#1d1c1c</v>
      </c>
      <c r="O104" s="15" t="str">
        <f>IF(Table_Styles[[#This Row],[Colour]]&lt;&gt;"",Table_Styles[[#This Row],[Colour]],IF(Table_Styles[[#This Row],[Colour Default]]&lt;&gt;"",Table_Styles[[#This Row],[Colour Default]],""))</f>
        <v>#1d1c1c</v>
      </c>
      <c r="P104" s="34"/>
      <c r="Q104" s="34"/>
      <c r="R104" s="15" t="str">
        <f>IF(Table_Styles[[#This Row],[Background]]&lt;&gt;"",Table_Styles[[#This Row],[Background]],IF(Table_Styles[[#This Row],[Background Default]]&lt;&gt;"",Table_Styles[[#This Row],[Background Default]],""))</f>
        <v/>
      </c>
      <c r="S104" s="34"/>
      <c r="T104" s="34"/>
      <c r="U104" s="15" t="str">
        <f>IF(Table_Styles[[#This Row],[Border]]&lt;&gt;"",Table_Styles[[#This Row],[Border]],IF(Table_Styles[[#This Row],[Border Default]]&lt;&gt;"",Table_Styles[[#This Row],[Border Default]],""))</f>
        <v/>
      </c>
      <c r="V104" s="34"/>
      <c r="W104" s="34"/>
      <c r="X104" s="15" t="str">
        <f>IF(Table_Styles[[#This Row],[Border Radius]]&lt;&gt;"",Table_Styles[[#This Row],[Border Radius]],IF(Table_Styles[[#This Row],[Border Radius Default]]&lt;&gt;"",Table_Styles[[#This Row],[Border Radius Default]],""))</f>
        <v/>
      </c>
      <c r="Y104" s="34"/>
      <c r="Z104" s="34">
        <v>0</v>
      </c>
      <c r="AA104" s="15">
        <f>IF(Table_Styles[[#This Row],[MT]]&lt;&gt;"",Table_Styles[[#This Row],[MT]],IF(Table_Styles[[#This Row],[MT Default]]&lt;&gt;"",Table_Styles[[#This Row],[MT Default]],""))</f>
        <v>0</v>
      </c>
      <c r="AB104" s="34"/>
      <c r="AC104" s="34"/>
      <c r="AD104" s="15" t="str">
        <f>IF(Table_Styles[[#This Row],[MR]]&lt;&gt;"",Table_Styles[[#This Row],[MR]],IF(Table_Styles[[#This Row],[MR Default]]&lt;&gt;"",Table_Styles[[#This Row],[MR Default]],""))</f>
        <v/>
      </c>
      <c r="AE104" s="34"/>
      <c r="AF104" s="34" t="s">
        <v>601</v>
      </c>
      <c r="AG104" s="15" t="str">
        <f>IF(Table_Styles[[#This Row],[MB]]&lt;&gt;"",Table_Styles[[#This Row],[MB]],IF(Table_Styles[[#This Row],[MB Default]]&lt;&gt;"",Table_Styles[[#This Row],[MB Default]],""))</f>
        <v>5px</v>
      </c>
      <c r="AH104" s="34"/>
      <c r="AI104" s="34"/>
      <c r="AJ104" s="15" t="str">
        <f>IF(Table_Styles[[#This Row],[ML]]&lt;&gt;"",Table_Styles[[#This Row],[ML]],IF(Table_Styles[[#This Row],[ML Default]]&lt;&gt;"",Table_Styles[[#This Row],[ML Default]],""))</f>
        <v/>
      </c>
      <c r="AK104" s="34"/>
      <c r="AL104" s="34"/>
      <c r="AM104" s="15" t="str">
        <f>IF(Table_Styles[[#This Row],[PT]]&lt;&gt;"",Table_Styles[[#This Row],[PT]],IF(Table_Styles[[#This Row],[PT Default]]&lt;&gt;"",Table_Styles[[#This Row],[PT Default]],""))</f>
        <v/>
      </c>
      <c r="AN104" s="34"/>
      <c r="AO104" s="34"/>
      <c r="AP104" s="15" t="str">
        <f>IF(Table_Styles[[#This Row],[PR]]&lt;&gt;"",Table_Styles[[#This Row],[PR]],IF(Table_Styles[[#This Row],[PR Default]]&lt;&gt;"",Table_Styles[[#This Row],[PR Default]],""))</f>
        <v/>
      </c>
      <c r="AQ104" s="34"/>
      <c r="AR104" s="34"/>
      <c r="AS104" s="15" t="str">
        <f>IF(Table_Styles[[#This Row],[PB]]&lt;&gt;"",Table_Styles[[#This Row],[PB]],IF(Table_Styles[[#This Row],[PB Default]]&lt;&gt;"",Table_Styles[[#This Row],[PB Default]],""))</f>
        <v/>
      </c>
      <c r="AT104" s="34"/>
      <c r="AU104" s="34"/>
      <c r="AV104" s="15" t="str">
        <f>IF(Table_Styles[[#This Row],[PL]]&lt;&gt;"",Table_Styles[[#This Row],[PL]],IF(Table_Styles[[#This Row],[PL Default]]&lt;&gt;"",Table_Styles[[#This Row],[PL Default]],""))</f>
        <v/>
      </c>
      <c r="AW104" s="34"/>
      <c r="AX104" s="34"/>
      <c r="AY104" s="15" t="str">
        <f>IF(Table_Styles[[#This Row],[BT]]&lt;&gt;"",Table_Styles[[#This Row],[BT]],IF(Table_Styles[[#This Row],[BT Default]]&lt;&gt;"",Table_Styles[[#This Row],[BT Default]],""))</f>
        <v/>
      </c>
      <c r="AZ104" s="34"/>
      <c r="BA104" s="34"/>
      <c r="BB104" s="15" t="str">
        <f>IF(Table_Styles[[#This Row],[BR]]&lt;&gt;"",Table_Styles[[#This Row],[BR]],IF(Table_Styles[[#This Row],[BR Default]]&lt;&gt;"",Table_Styles[[#This Row],[BR Default]],""))</f>
        <v/>
      </c>
      <c r="BC104" s="34"/>
      <c r="BD104" s="34"/>
      <c r="BE104" s="15" t="str">
        <f>IF(Table_Styles[[#This Row],[BB]]&lt;&gt;"",Table_Styles[[#This Row],[BB]],IF(Table_Styles[[#This Row],[BB Default]]&lt;&gt;"",Table_Styles[[#This Row],[BB Default]],""))</f>
        <v/>
      </c>
      <c r="BF104" s="34"/>
      <c r="BG104" s="34"/>
      <c r="BH104" s="15" t="str">
        <f>IF(Table_Styles[[#This Row],[BL]]&lt;&gt;"",Table_Styles[[#This Row],[BL]],IF(Table_Styles[[#This Row],[BL Default]]&lt;&gt;"",Table_Styles[[#This Row],[BL Default]],""))</f>
        <v/>
      </c>
      <c r="BI104" s="34"/>
      <c r="BJ104" s="34"/>
      <c r="BK104" s="15" t="str">
        <f>IF(Table_Styles[[#This Row],[Width]]&lt;&gt;"",Table_Styles[[#This Row],[Width]],IF(Table_Styles[[#This Row],[Width Default]]&lt;&gt;"",Table_Styles[[#This Row],[Width Default]],""))</f>
        <v/>
      </c>
      <c r="BL104" s="34"/>
      <c r="BM104" s="34"/>
      <c r="BN104" s="15" t="str">
        <f>IF(Table_Styles[[#This Row],[Height]]&lt;&gt;"",Table_Styles[[#This Row],[Height]],IF(Table_Styles[[#This Row],[Height Default]]&lt;&gt;"",Table_Styles[[#This Row],[Height Default]],""))</f>
        <v/>
      </c>
      <c r="BO104" s="15"/>
      <c r="BP104" s="15"/>
      <c r="BQ104" s="15" t="str">
        <f>IF(Table_Styles[[#This Row],[Top]]&lt;&gt;"",Table_Styles[[#This Row],[Top]],IF(Table_Styles[[#This Row],[Top Default]]&lt;&gt;"",Table_Styles[[#This Row],[Top Default]],""))</f>
        <v/>
      </c>
      <c r="BR104" s="15"/>
      <c r="BS104" s="15"/>
      <c r="BT104" s="15" t="str">
        <f>IF(Table_Styles[[#This Row],[Right]]&lt;&gt;"",Table_Styles[[#This Row],[Right]],IF(Table_Styles[[#This Row],[Right Default]]&lt;&gt;"",Table_Styles[[#This Row],[Right Default]],""))</f>
        <v/>
      </c>
      <c r="BU104" s="15"/>
      <c r="BV104" s="15"/>
      <c r="BW104" s="15" t="str">
        <f>IF(Table_Styles[[#This Row],[Bottom]]&lt;&gt;"",Table_Styles[[#This Row],[Bottom]],IF(Table_Styles[[#This Row],[Bottom Default]]&lt;&gt;"",Table_Styles[[#This Row],[Bottom Default]],""))</f>
        <v/>
      </c>
      <c r="BX104" s="15"/>
      <c r="BY104" s="15"/>
      <c r="BZ104" s="15" t="str">
        <f>IF(Table_Styles[[#This Row],[Left]]&lt;&gt;"",Table_Styles[[#This Row],[Left]],IF(Table_Styles[[#This Row],[Left Default]]&lt;&gt;"",Table_Styles[[#This Row],[Left Default]],""))</f>
        <v/>
      </c>
      <c r="CA104" s="34"/>
      <c r="CB104" s="17" t="str">
        <f>IF(AND(Table_Styles[[#This Row],[Selector]]&lt;&gt;"",Table_Styles[[#This Row],[Font Family Used]]&lt;&gt;"",Table_Styles[[#This Row],[Font Weight Used]]&lt;&gt;""),Table_Styles[[#This Row],[Font Family Used]]&amp;" "&amp;Table_Styles[[#This Row],[Font Weight Used]],"")</f>
        <v>Nunito 700</v>
      </c>
      <c r="CC104" s="17" t="str">
        <f ca="1">IF(AND(Table_Styles[[#This Row],[Selector]],COUNTIF(OFFSET(CC:CC,0,0,ROW()-1,1),"="&amp;Table_Styles[[#This Row],[Font]])=0),Table_Styles[[#This Row],[Font]],"")</f>
        <v/>
      </c>
      <c r="CD104" s="17" t="str">
        <f ca="1">IF(Table_Styles[[#This Row],[Unique Font]]&lt;&gt;"",
"{""fontFamily"":"""&amp;Table_Styles[[#This Row],[Font Family Used]]&amp;""",""fontWeight"":"&amp;Table_Styles[[#This Row],[Font Weight Used]]&amp;"}","")</f>
        <v/>
      </c>
      <c r="CE10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#1d1c1c;margin-top: 0;margin-bottom: 5px</v>
      </c>
      <c r="CF104" s="17" t="str">
        <f>IF(AND(Table_Styles[[#This Row],[Selector]]&lt;&gt;"", Table_Styles[[#This Row],[Config Properties]]&lt;&gt;""),
Table_Styles[[#This Row],[Selector]]&amp;" { "&amp;Table_Styles[[#This Row],[Config Properties]]&amp;" }","")</f>
        <v>#sidebar .body h3 { font-family: 'Nunito';font-size: 16px;font-weight: 700;color: #1d1c1c;margin-top: 0;margin-bottom: 5px }</v>
      </c>
      <c r="CG104" s="17" t="str">
        <f xml:space="preserve">
SUBSTITUTE(SUBSTITUTE(SUBSTITUTE(SUBSTITUTE(SUBSTITUTE(SUBSTITUTE(SUBSTITUTE(SUBSTITUTE(Table_Styles[[#This Row],[Config]],
" {","{"),
"{ ","{"),
" }","}"),
"} ","}"),
" ,",","),
", ",","),
" :",":"),
": ",":")</f>
        <v>#sidebar .body h3{font-family:'Nunito';font-size:16px;font-weight:700;color:#1d1c1c;margin-top:0;margin-bottom:5px}</v>
      </c>
    </row>
    <row r="105" spans="2:85" ht="21" customHeight="1">
      <c r="B105" s="17" t="s">
        <v>380</v>
      </c>
      <c r="C105" s="37" t="s">
        <v>794</v>
      </c>
      <c r="D105" s="34"/>
      <c r="E105" s="34" t="str">
        <f>Settings_Styling_Font_Body_Text</f>
        <v>Nunito</v>
      </c>
      <c r="F105" s="15" t="str">
        <f>IF(Table_Styles[[#This Row],[Font Family]]&lt;&gt;"",Table_Styles[[#This Row],[Font Family]],IF(Table_Styles[[#This Row],[Font Family Default]]&lt;&gt;"",Table_Styles[[#This Row],[Font Family Default]],""))</f>
        <v>Nunito</v>
      </c>
      <c r="G105" s="34"/>
      <c r="H105" s="36" t="s">
        <v>635</v>
      </c>
      <c r="I105" s="15" t="str">
        <f>IF(Table_Styles[[#This Row],[Font Size]]&lt;&gt;"",Table_Styles[[#This Row],[Font Size]],IF(Table_Styles[[#This Row],[Font Size Default]]&lt;&gt;"",Table_Styles[[#This Row],[Font Size Default]],""))</f>
        <v>14px</v>
      </c>
      <c r="J105" s="34"/>
      <c r="K105" s="34">
        <v>300</v>
      </c>
      <c r="L105" s="15">
        <f>IF(Table_Styles[[#This Row],[Font Weight]]&lt;&gt;"",Table_Styles[[#This Row],[Font Weight]],IF(Table_Styles[[#This Row],[Font Weight Default]]&lt;&gt;"",Table_Styles[[#This Row],[Font Weight Default]],""))</f>
        <v>300</v>
      </c>
      <c r="M105" s="15"/>
      <c r="N105" s="29" t="str">
        <f>Colour_Foreground_1</f>
        <v>#1d1c1c</v>
      </c>
      <c r="O105" s="15" t="str">
        <f>IF(Table_Styles[[#This Row],[Colour]]&lt;&gt;"",Table_Styles[[#This Row],[Colour]],IF(Table_Styles[[#This Row],[Colour Default]]&lt;&gt;"",Table_Styles[[#This Row],[Colour Default]],""))</f>
        <v>#1d1c1c</v>
      </c>
      <c r="P105" s="34"/>
      <c r="Q105" s="34"/>
      <c r="R105" s="15" t="str">
        <f>IF(Table_Styles[[#This Row],[Background]]&lt;&gt;"",Table_Styles[[#This Row],[Background]],IF(Table_Styles[[#This Row],[Background Default]]&lt;&gt;"",Table_Styles[[#This Row],[Background Default]],""))</f>
        <v/>
      </c>
      <c r="S105" s="34"/>
      <c r="T105" s="34"/>
      <c r="U105" s="15" t="str">
        <f>IF(Table_Styles[[#This Row],[Border]]&lt;&gt;"",Table_Styles[[#This Row],[Border]],IF(Table_Styles[[#This Row],[Border Default]]&lt;&gt;"",Table_Styles[[#This Row],[Border Default]],""))</f>
        <v/>
      </c>
      <c r="V105" s="34"/>
      <c r="W105" s="34"/>
      <c r="X105" s="15" t="str">
        <f>IF(Table_Styles[[#This Row],[Border Radius]]&lt;&gt;"",Table_Styles[[#This Row],[Border Radius]],IF(Table_Styles[[#This Row],[Border Radius Default]]&lt;&gt;"",Table_Styles[[#This Row],[Border Radius Default]],""))</f>
        <v/>
      </c>
      <c r="Y105" s="34"/>
      <c r="Z105" s="34">
        <v>0</v>
      </c>
      <c r="AA105" s="15">
        <f>IF(Table_Styles[[#This Row],[MT]]&lt;&gt;"",Table_Styles[[#This Row],[MT]],IF(Table_Styles[[#This Row],[MT Default]]&lt;&gt;"",Table_Styles[[#This Row],[MT Default]],""))</f>
        <v>0</v>
      </c>
      <c r="AB105" s="34"/>
      <c r="AC105" s="34"/>
      <c r="AD105" s="15" t="str">
        <f>IF(Table_Styles[[#This Row],[MR]]&lt;&gt;"",Table_Styles[[#This Row],[MR]],IF(Table_Styles[[#This Row],[MR Default]]&lt;&gt;"",Table_Styles[[#This Row],[MR Default]],""))</f>
        <v/>
      </c>
      <c r="AE105" s="34"/>
      <c r="AF105" s="34">
        <v>0</v>
      </c>
      <c r="AG105" s="15">
        <f>IF(Table_Styles[[#This Row],[MB]]&lt;&gt;"",Table_Styles[[#This Row],[MB]],IF(Table_Styles[[#This Row],[MB Default]]&lt;&gt;"",Table_Styles[[#This Row],[MB Default]],""))</f>
        <v>0</v>
      </c>
      <c r="AH105" s="34"/>
      <c r="AI105" s="34"/>
      <c r="AJ105" s="15" t="str">
        <f>IF(Table_Styles[[#This Row],[ML]]&lt;&gt;"",Table_Styles[[#This Row],[ML]],IF(Table_Styles[[#This Row],[ML Default]]&lt;&gt;"",Table_Styles[[#This Row],[ML Default]],""))</f>
        <v/>
      </c>
      <c r="AK105" s="34"/>
      <c r="AL105" s="34"/>
      <c r="AM105" s="15" t="str">
        <f>IF(Table_Styles[[#This Row],[PT]]&lt;&gt;"",Table_Styles[[#This Row],[PT]],IF(Table_Styles[[#This Row],[PT Default]]&lt;&gt;"",Table_Styles[[#This Row],[PT Default]],""))</f>
        <v/>
      </c>
      <c r="AN105" s="34"/>
      <c r="AO105" s="34"/>
      <c r="AP105" s="15" t="str">
        <f>IF(Table_Styles[[#This Row],[PR]]&lt;&gt;"",Table_Styles[[#This Row],[PR]],IF(Table_Styles[[#This Row],[PR Default]]&lt;&gt;"",Table_Styles[[#This Row],[PR Default]],""))</f>
        <v/>
      </c>
      <c r="AQ105" s="34"/>
      <c r="AR105" s="34"/>
      <c r="AS105" s="15" t="str">
        <f>IF(Table_Styles[[#This Row],[PB]]&lt;&gt;"",Table_Styles[[#This Row],[PB]],IF(Table_Styles[[#This Row],[PB Default]]&lt;&gt;"",Table_Styles[[#This Row],[PB Default]],""))</f>
        <v/>
      </c>
      <c r="AT105" s="34"/>
      <c r="AU105" s="34"/>
      <c r="AV105" s="15" t="str">
        <f>IF(Table_Styles[[#This Row],[PL]]&lt;&gt;"",Table_Styles[[#This Row],[PL]],IF(Table_Styles[[#This Row],[PL Default]]&lt;&gt;"",Table_Styles[[#This Row],[PL Default]],""))</f>
        <v/>
      </c>
      <c r="AW105" s="34"/>
      <c r="AX105" s="34"/>
      <c r="AY105" s="15" t="str">
        <f>IF(Table_Styles[[#This Row],[BT]]&lt;&gt;"",Table_Styles[[#This Row],[BT]],IF(Table_Styles[[#This Row],[BT Default]]&lt;&gt;"",Table_Styles[[#This Row],[BT Default]],""))</f>
        <v/>
      </c>
      <c r="AZ105" s="34"/>
      <c r="BA105" s="34"/>
      <c r="BB105" s="15" t="str">
        <f>IF(Table_Styles[[#This Row],[BR]]&lt;&gt;"",Table_Styles[[#This Row],[BR]],IF(Table_Styles[[#This Row],[BR Default]]&lt;&gt;"",Table_Styles[[#This Row],[BR Default]],""))</f>
        <v/>
      </c>
      <c r="BC105" s="34"/>
      <c r="BD105" s="34"/>
      <c r="BE105" s="15" t="str">
        <f>IF(Table_Styles[[#This Row],[BB]]&lt;&gt;"",Table_Styles[[#This Row],[BB]],IF(Table_Styles[[#This Row],[BB Default]]&lt;&gt;"",Table_Styles[[#This Row],[BB Default]],""))</f>
        <v/>
      </c>
      <c r="BF105" s="34"/>
      <c r="BG105" s="34"/>
      <c r="BH105" s="15" t="str">
        <f>IF(Table_Styles[[#This Row],[BL]]&lt;&gt;"",Table_Styles[[#This Row],[BL]],IF(Table_Styles[[#This Row],[BL Default]]&lt;&gt;"",Table_Styles[[#This Row],[BL Default]],""))</f>
        <v/>
      </c>
      <c r="BI105" s="34"/>
      <c r="BJ105" s="34"/>
      <c r="BK105" s="15" t="str">
        <f>IF(Table_Styles[[#This Row],[Width]]&lt;&gt;"",Table_Styles[[#This Row],[Width]],IF(Table_Styles[[#This Row],[Width Default]]&lt;&gt;"",Table_Styles[[#This Row],[Width Default]],""))</f>
        <v/>
      </c>
      <c r="BL105" s="34"/>
      <c r="BM105" s="34"/>
      <c r="BN105" s="15" t="str">
        <f>IF(Table_Styles[[#This Row],[Height]]&lt;&gt;"",Table_Styles[[#This Row],[Height]],IF(Table_Styles[[#This Row],[Height Default]]&lt;&gt;"",Table_Styles[[#This Row],[Height Default]],""))</f>
        <v/>
      </c>
      <c r="BO105" s="15"/>
      <c r="BP105" s="15"/>
      <c r="BQ105" s="15" t="str">
        <f>IF(Table_Styles[[#This Row],[Top]]&lt;&gt;"",Table_Styles[[#This Row],[Top]],IF(Table_Styles[[#This Row],[Top Default]]&lt;&gt;"",Table_Styles[[#This Row],[Top Default]],""))</f>
        <v/>
      </c>
      <c r="BR105" s="15"/>
      <c r="BS105" s="15"/>
      <c r="BT105" s="15" t="str">
        <f>IF(Table_Styles[[#This Row],[Right]]&lt;&gt;"",Table_Styles[[#This Row],[Right]],IF(Table_Styles[[#This Row],[Right Default]]&lt;&gt;"",Table_Styles[[#This Row],[Right Default]],""))</f>
        <v/>
      </c>
      <c r="BU105" s="15"/>
      <c r="BV105" s="15"/>
      <c r="BW105" s="15" t="str">
        <f>IF(Table_Styles[[#This Row],[Bottom]]&lt;&gt;"",Table_Styles[[#This Row],[Bottom]],IF(Table_Styles[[#This Row],[Bottom Default]]&lt;&gt;"",Table_Styles[[#This Row],[Bottom Default]],""))</f>
        <v/>
      </c>
      <c r="BX105" s="15"/>
      <c r="BY105" s="15"/>
      <c r="BZ105" s="15" t="str">
        <f>IF(Table_Styles[[#This Row],[Left]]&lt;&gt;"",Table_Styles[[#This Row],[Left]],IF(Table_Styles[[#This Row],[Left Default]]&lt;&gt;"",Table_Styles[[#This Row],[Left Default]],""))</f>
        <v/>
      </c>
      <c r="CA105" s="34"/>
      <c r="CB105" s="17" t="str">
        <f>IF(AND(Table_Styles[[#This Row],[Selector]]&lt;&gt;"",Table_Styles[[#This Row],[Font Family Used]]&lt;&gt;"",Table_Styles[[#This Row],[Font Weight Used]]&lt;&gt;""),Table_Styles[[#This Row],[Font Family Used]]&amp;" "&amp;Table_Styles[[#This Row],[Font Weight Used]],"")</f>
        <v>Nunito 300</v>
      </c>
      <c r="CC105" s="17" t="str">
        <f ca="1">IF(AND(Table_Styles[[#This Row],[Selector]],COUNTIF(OFFSET(CC:CC,0,0,ROW()-1,1),"="&amp;Table_Styles[[#This Row],[Font]])=0),Table_Styles[[#This Row],[Font]],"")</f>
        <v/>
      </c>
      <c r="CD105" s="17" t="str">
        <f ca="1">IF(Table_Styles[[#This Row],[Unique Font]]&lt;&gt;"",
"{""fontFamily"":"""&amp;Table_Styles[[#This Row],[Font Family Used]]&amp;""",""fontWeight"":"&amp;Table_Styles[[#This Row],[Font Weight Used]]&amp;"}","")</f>
        <v/>
      </c>
      <c r="CE10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#1d1c1c;margin-top: 0;margin-bottom: 0</v>
      </c>
      <c r="CF105" s="17" t="str">
        <f>IF(AND(Table_Styles[[#This Row],[Selector]]&lt;&gt;"", Table_Styles[[#This Row],[Config Properties]]&lt;&gt;""),
Table_Styles[[#This Row],[Selector]]&amp;" { "&amp;Table_Styles[[#This Row],[Config Properties]]&amp;" }","")</f>
        <v>#sidebar .body .message { font-family: 'Nunito';font-size: 14px;font-weight: 300;color: #1d1c1c;margin-top: 0;margin-bottom: 0 }</v>
      </c>
      <c r="CG105" s="17" t="str">
        <f xml:space="preserve">
SUBSTITUTE(SUBSTITUTE(SUBSTITUTE(SUBSTITUTE(SUBSTITUTE(SUBSTITUTE(SUBSTITUTE(SUBSTITUTE(Table_Styles[[#This Row],[Config]],
" {","{"),
"{ ","{"),
" }","}"),
"} ","}"),
" ,",","),
", ",","),
" :",":"),
": ",":")</f>
        <v>#sidebar .body .message{font-family:'Nunito';font-size:14px;font-weight:300;color:#1d1c1c;margin-top:0;margin-bottom:0}</v>
      </c>
    </row>
    <row r="106" spans="2:85" ht="21.6" thickBot="1">
      <c r="B106" s="54" t="s">
        <v>795</v>
      </c>
      <c r="C106" s="54"/>
      <c r="D106" s="62"/>
      <c r="E106" s="62"/>
      <c r="F106" s="54" t="str">
        <f>IF(Table_Styles[[#This Row],[Font Family]]&lt;&gt;"",Table_Styles[[#This Row],[Font Family]],IF(Table_Styles[[#This Row],[Font Family Default]]&lt;&gt;"",Table_Styles[[#This Row],[Font Family Default]],""))</f>
        <v/>
      </c>
      <c r="G106" s="62"/>
      <c r="H106" s="62"/>
      <c r="I106" s="54" t="str">
        <f>IF(Table_Styles[[#This Row],[Font Size]]&lt;&gt;"",Table_Styles[[#This Row],[Font Size]],IF(Table_Styles[[#This Row],[Font Size Default]]&lt;&gt;"",Table_Styles[[#This Row],[Font Size Default]],""))</f>
        <v/>
      </c>
      <c r="J106" s="62"/>
      <c r="K106" s="62"/>
      <c r="L106" s="54" t="str">
        <f>IF(Table_Styles[[#This Row],[Font Weight]]&lt;&gt;"",Table_Styles[[#This Row],[Font Weight]],IF(Table_Styles[[#This Row],[Font Weight Default]]&lt;&gt;"",Table_Styles[[#This Row],[Font Weight Default]],""))</f>
        <v/>
      </c>
      <c r="M106" s="62"/>
      <c r="N106" s="62"/>
      <c r="O106" s="54" t="str">
        <f>IF(Table_Styles[[#This Row],[Colour]]&lt;&gt;"",Table_Styles[[#This Row],[Colour]],IF(Table_Styles[[#This Row],[Colour Default]]&lt;&gt;"",Table_Styles[[#This Row],[Colour Default]],""))</f>
        <v/>
      </c>
      <c r="P106" s="62"/>
      <c r="Q106" s="62"/>
      <c r="R106" s="54" t="str">
        <f>IF(Table_Styles[[#This Row],[Background]]&lt;&gt;"",Table_Styles[[#This Row],[Background]],IF(Table_Styles[[#This Row],[Background Default]]&lt;&gt;"",Table_Styles[[#This Row],[Background Default]],""))</f>
        <v/>
      </c>
      <c r="S106" s="62"/>
      <c r="T106" s="62"/>
      <c r="U106" s="54" t="str">
        <f>IF(Table_Styles[[#This Row],[Border]]&lt;&gt;"",Table_Styles[[#This Row],[Border]],IF(Table_Styles[[#This Row],[Border Default]]&lt;&gt;"",Table_Styles[[#This Row],[Border Default]],""))</f>
        <v/>
      </c>
      <c r="V106" s="62"/>
      <c r="W106" s="62"/>
      <c r="X106" s="54" t="str">
        <f>IF(Table_Styles[[#This Row],[Border Radius]]&lt;&gt;"",Table_Styles[[#This Row],[Border Radius]],IF(Table_Styles[[#This Row],[Border Radius Default]]&lt;&gt;"",Table_Styles[[#This Row],[Border Radius Default]],""))</f>
        <v/>
      </c>
      <c r="Y106" s="62"/>
      <c r="Z106" s="62"/>
      <c r="AA106" s="54" t="str">
        <f>IF(Table_Styles[[#This Row],[MT]]&lt;&gt;"",Table_Styles[[#This Row],[MT]],IF(Table_Styles[[#This Row],[MT Default]]&lt;&gt;"",Table_Styles[[#This Row],[MT Default]],""))</f>
        <v/>
      </c>
      <c r="AB106" s="62"/>
      <c r="AC106" s="62"/>
      <c r="AD106" s="54" t="str">
        <f>IF(Table_Styles[[#This Row],[MR]]&lt;&gt;"",Table_Styles[[#This Row],[MR]],IF(Table_Styles[[#This Row],[MR Default]]&lt;&gt;"",Table_Styles[[#This Row],[MR Default]],""))</f>
        <v/>
      </c>
      <c r="AE106" s="62"/>
      <c r="AF106" s="62"/>
      <c r="AG106" s="54" t="str">
        <f>IF(Table_Styles[[#This Row],[MB]]&lt;&gt;"",Table_Styles[[#This Row],[MB]],IF(Table_Styles[[#This Row],[MB Default]]&lt;&gt;"",Table_Styles[[#This Row],[MB Default]],""))</f>
        <v/>
      </c>
      <c r="AH106" s="62"/>
      <c r="AI106" s="62"/>
      <c r="AJ106" s="54" t="str">
        <f>IF(Table_Styles[[#This Row],[ML]]&lt;&gt;"",Table_Styles[[#This Row],[ML]],IF(Table_Styles[[#This Row],[ML Default]]&lt;&gt;"",Table_Styles[[#This Row],[ML Default]],""))</f>
        <v/>
      </c>
      <c r="AK106" s="62"/>
      <c r="AL106" s="62"/>
      <c r="AM106" s="54" t="str">
        <f>IF(Table_Styles[[#This Row],[PT]]&lt;&gt;"",Table_Styles[[#This Row],[PT]],IF(Table_Styles[[#This Row],[PT Default]]&lt;&gt;"",Table_Styles[[#This Row],[PT Default]],""))</f>
        <v/>
      </c>
      <c r="AN106" s="62"/>
      <c r="AO106" s="62"/>
      <c r="AP106" s="54" t="str">
        <f>IF(Table_Styles[[#This Row],[PR]]&lt;&gt;"",Table_Styles[[#This Row],[PR]],IF(Table_Styles[[#This Row],[PR Default]]&lt;&gt;"",Table_Styles[[#This Row],[PR Default]],""))</f>
        <v/>
      </c>
      <c r="AQ106" s="62"/>
      <c r="AR106" s="62"/>
      <c r="AS106" s="54" t="str">
        <f>IF(Table_Styles[[#This Row],[PB]]&lt;&gt;"",Table_Styles[[#This Row],[PB]],IF(Table_Styles[[#This Row],[PB Default]]&lt;&gt;"",Table_Styles[[#This Row],[PB Default]],""))</f>
        <v/>
      </c>
      <c r="AT106" s="62"/>
      <c r="AU106" s="62"/>
      <c r="AV106" s="54" t="str">
        <f>IF(Table_Styles[[#This Row],[PL]]&lt;&gt;"",Table_Styles[[#This Row],[PL]],IF(Table_Styles[[#This Row],[PL Default]]&lt;&gt;"",Table_Styles[[#This Row],[PL Default]],""))</f>
        <v/>
      </c>
      <c r="AW106" s="62"/>
      <c r="AX106" s="62"/>
      <c r="AY106" s="54" t="str">
        <f>IF(Table_Styles[[#This Row],[BT]]&lt;&gt;"",Table_Styles[[#This Row],[BT]],IF(Table_Styles[[#This Row],[BT Default]]&lt;&gt;"",Table_Styles[[#This Row],[BT Default]],""))</f>
        <v/>
      </c>
      <c r="AZ106" s="62"/>
      <c r="BA106" s="62"/>
      <c r="BB106" s="54" t="str">
        <f>IF(Table_Styles[[#This Row],[BR]]&lt;&gt;"",Table_Styles[[#This Row],[BR]],IF(Table_Styles[[#This Row],[BR Default]]&lt;&gt;"",Table_Styles[[#This Row],[BR Default]],""))</f>
        <v/>
      </c>
      <c r="BC106" s="62"/>
      <c r="BD106" s="62"/>
      <c r="BE106" s="54" t="str">
        <f>IF(Table_Styles[[#This Row],[BB]]&lt;&gt;"",Table_Styles[[#This Row],[BB]],IF(Table_Styles[[#This Row],[BB Default]]&lt;&gt;"",Table_Styles[[#This Row],[BB Default]],""))</f>
        <v/>
      </c>
      <c r="BF106" s="62"/>
      <c r="BG106" s="62"/>
      <c r="BH106" s="54" t="str">
        <f>IF(Table_Styles[[#This Row],[BL]]&lt;&gt;"",Table_Styles[[#This Row],[BL]],IF(Table_Styles[[#This Row],[BL Default]]&lt;&gt;"",Table_Styles[[#This Row],[BL Default]],""))</f>
        <v/>
      </c>
      <c r="BI106" s="62"/>
      <c r="BJ106" s="62"/>
      <c r="BK106" s="54" t="str">
        <f>IF(Table_Styles[[#This Row],[Width]]&lt;&gt;"",Table_Styles[[#This Row],[Width]],IF(Table_Styles[[#This Row],[Width Default]]&lt;&gt;"",Table_Styles[[#This Row],[Width Default]],""))</f>
        <v/>
      </c>
      <c r="BL106" s="62"/>
      <c r="BM106" s="62"/>
      <c r="BN106" s="54" t="str">
        <f>IF(Table_Styles[[#This Row],[Height]]&lt;&gt;"",Table_Styles[[#This Row],[Height]],IF(Table_Styles[[#This Row],[Height Default]]&lt;&gt;"",Table_Styles[[#This Row],[Height Default]],""))</f>
        <v/>
      </c>
      <c r="BO106" s="54"/>
      <c r="BP106" s="54"/>
      <c r="BQ106" s="54" t="str">
        <f>IF(Table_Styles[[#This Row],[Top]]&lt;&gt;"",Table_Styles[[#This Row],[Top]],IF(Table_Styles[[#This Row],[Top Default]]&lt;&gt;"",Table_Styles[[#This Row],[Top Default]],""))</f>
        <v/>
      </c>
      <c r="BR106" s="54"/>
      <c r="BS106" s="54"/>
      <c r="BT106" s="54" t="str">
        <f>IF(Table_Styles[[#This Row],[Right]]&lt;&gt;"",Table_Styles[[#This Row],[Right]],IF(Table_Styles[[#This Row],[Right Default]]&lt;&gt;"",Table_Styles[[#This Row],[Right Default]],""))</f>
        <v/>
      </c>
      <c r="BU106" s="54"/>
      <c r="BV106" s="54"/>
      <c r="BW106" s="54" t="str">
        <f>IF(Table_Styles[[#This Row],[Bottom]]&lt;&gt;"",Table_Styles[[#This Row],[Bottom]],IF(Table_Styles[[#This Row],[Bottom Default]]&lt;&gt;"",Table_Styles[[#This Row],[Bottom Default]],""))</f>
        <v/>
      </c>
      <c r="BX106" s="54"/>
      <c r="BY106" s="54"/>
      <c r="BZ106" s="54" t="str">
        <f>IF(Table_Styles[[#This Row],[Left]]&lt;&gt;"",Table_Styles[[#This Row],[Left]],IF(Table_Styles[[#This Row],[Left Default]]&lt;&gt;"",Table_Styles[[#This Row],[Left Default]],""))</f>
        <v/>
      </c>
      <c r="CA106" s="62"/>
      <c r="CB106" s="54" t="str">
        <f>IF(AND(Table_Styles[[#This Row],[Selector]]&lt;&gt;"",Table_Styles[[#This Row],[Font Family Used]]&lt;&gt;"",Table_Styles[[#This Row],[Font Weight Used]]&lt;&gt;""),Table_Styles[[#This Row],[Font Family Used]]&amp;" "&amp;Table_Styles[[#This Row],[Font Weight Used]],"")</f>
        <v/>
      </c>
      <c r="CC106" s="54" t="str">
        <f ca="1">IF(AND(Table_Styles[[#This Row],[Selector]],COUNTIF(OFFSET(CC:CC,0,0,ROW()-1,1),"="&amp;Table_Styles[[#This Row],[Font]])=0),Table_Styles[[#This Row],[Font]],"")</f>
        <v/>
      </c>
      <c r="CD106" s="54" t="str">
        <f ca="1">IF(Table_Styles[[#This Row],[Unique Font]]&lt;&gt;"",
"{""fontFamily"":"""&amp;Table_Styles[[#This Row],[Font Family Used]]&amp;""",""fontWeight"":"&amp;Table_Styles[[#This Row],[Font Weight Used]]&amp;"}","")</f>
        <v/>
      </c>
      <c r="CE106"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6" s="54" t="str">
        <f>IF(AND(Table_Styles[[#This Row],[Selector]]&lt;&gt;"", Table_Styles[[#This Row],[Config Properties]]&lt;&gt;""),
Table_Styles[[#This Row],[Selector]]&amp;" { "&amp;Table_Styles[[#This Row],[Config Properties]]&amp;" }","")</f>
        <v/>
      </c>
      <c r="CG106" s="54" t="str">
        <f xml:space="preserve">
SUBSTITUTE(SUBSTITUTE(SUBSTITUTE(SUBSTITUTE(SUBSTITUTE(SUBSTITUTE(SUBSTITUTE(SUBSTITUTE(Table_Styles[[#This Row],[Config]],
" {","{"),
"{ ","{"),
" }","}"),
"} ","}"),
" ,",","),
", ",","),
" :",":"),
": ",":")</f>
        <v/>
      </c>
    </row>
    <row r="107" spans="2:85" ht="21" customHeight="1">
      <c r="B107" s="37" t="s">
        <v>795</v>
      </c>
      <c r="C107" s="37" t="s">
        <v>796</v>
      </c>
      <c r="D107" s="34"/>
      <c r="E107" s="34"/>
      <c r="F107" s="15"/>
      <c r="G107" s="34"/>
      <c r="H107" s="34"/>
      <c r="I107" s="15"/>
      <c r="J107" s="34"/>
      <c r="K107" s="34"/>
      <c r="L107" s="15" t="str">
        <f>IF(Table_Styles[[#This Row],[Font Weight]]&lt;&gt;"",Table_Styles[[#This Row],[Font Weight]],IF(Table_Styles[[#This Row],[Font Weight Default]]&lt;&gt;"",Table_Styles[[#This Row],[Font Weight Default]],""))</f>
        <v/>
      </c>
      <c r="M107" s="15"/>
      <c r="N107" s="34"/>
      <c r="O107" s="15" t="str">
        <f>IF(Table_Styles[[#This Row],[Colour]]&lt;&gt;"",Table_Styles[[#This Row],[Colour]],IF(Table_Styles[[#This Row],[Colour Default]]&lt;&gt;"",Table_Styles[[#This Row],[Colour Default]],""))</f>
        <v/>
      </c>
      <c r="P107" s="34"/>
      <c r="Q107" s="34"/>
      <c r="R107" s="15" t="str">
        <f>IF(Table_Styles[[#This Row],[Background]]&lt;&gt;"",Table_Styles[[#This Row],[Background]],IF(Table_Styles[[#This Row],[Background Default]]&lt;&gt;"",Table_Styles[[#This Row],[Background Default]],""))</f>
        <v/>
      </c>
      <c r="S107" s="34"/>
      <c r="T107" s="34"/>
      <c r="U107" s="15" t="str">
        <f>IF(Table_Styles[[#This Row],[Border]]&lt;&gt;"",Table_Styles[[#This Row],[Border]],IF(Table_Styles[[#This Row],[Border Default]]&lt;&gt;"",Table_Styles[[#This Row],[Border Default]],""))</f>
        <v/>
      </c>
      <c r="V107" s="34"/>
      <c r="W107" s="34"/>
      <c r="X107" s="15" t="str">
        <f>IF(Table_Styles[[#This Row],[Border Radius]]&lt;&gt;"",Table_Styles[[#This Row],[Border Radius]],IF(Table_Styles[[#This Row],[Border Radius Default]]&lt;&gt;"",Table_Styles[[#This Row],[Border Radius Default]],""))</f>
        <v/>
      </c>
      <c r="Y107" s="34"/>
      <c r="Z107" s="34"/>
      <c r="AA107" s="15" t="str">
        <f>IF(Table_Styles[[#This Row],[MT]]&lt;&gt;"",Table_Styles[[#This Row],[MT]],IF(Table_Styles[[#This Row],[MT Default]]&lt;&gt;"",Table_Styles[[#This Row],[MT Default]],""))</f>
        <v/>
      </c>
      <c r="AB107" s="34"/>
      <c r="AC107" s="34"/>
      <c r="AD107" s="15" t="str">
        <f>IF(Table_Styles[[#This Row],[MR]]&lt;&gt;"",Table_Styles[[#This Row],[MR]],IF(Table_Styles[[#This Row],[MR Default]]&lt;&gt;"",Table_Styles[[#This Row],[MR Default]],""))</f>
        <v/>
      </c>
      <c r="AE107" s="34"/>
      <c r="AF107" s="34"/>
      <c r="AG107" s="15" t="str">
        <f>IF(Table_Styles[[#This Row],[MB]]&lt;&gt;"",Table_Styles[[#This Row],[MB]],IF(Table_Styles[[#This Row],[MB Default]]&lt;&gt;"",Table_Styles[[#This Row],[MB Default]],""))</f>
        <v/>
      </c>
      <c r="AH107" s="34"/>
      <c r="AI107" s="34"/>
      <c r="AJ107" s="15" t="str">
        <f>IF(Table_Styles[[#This Row],[ML]]&lt;&gt;"",Table_Styles[[#This Row],[ML]],IF(Table_Styles[[#This Row],[ML Default]]&lt;&gt;"",Table_Styles[[#This Row],[ML Default]],""))</f>
        <v/>
      </c>
      <c r="AK107" s="34"/>
      <c r="AL107" s="34"/>
      <c r="AM107" s="15" t="str">
        <f>IF(Table_Styles[[#This Row],[PT]]&lt;&gt;"",Table_Styles[[#This Row],[PT]],IF(Table_Styles[[#This Row],[PT Default]]&lt;&gt;"",Table_Styles[[#This Row],[PT Default]],""))</f>
        <v/>
      </c>
      <c r="AN107" s="34"/>
      <c r="AO107" s="34"/>
      <c r="AP107" s="15" t="str">
        <f>IF(Table_Styles[[#This Row],[PR]]&lt;&gt;"",Table_Styles[[#This Row],[PR]],IF(Table_Styles[[#This Row],[PR Default]]&lt;&gt;"",Table_Styles[[#This Row],[PR Default]],""))</f>
        <v/>
      </c>
      <c r="AQ107" s="34"/>
      <c r="AR107" s="34"/>
      <c r="AS107" s="15" t="str">
        <f>IF(Table_Styles[[#This Row],[PB]]&lt;&gt;"",Table_Styles[[#This Row],[PB]],IF(Table_Styles[[#This Row],[PB Default]]&lt;&gt;"",Table_Styles[[#This Row],[PB Default]],""))</f>
        <v/>
      </c>
      <c r="AT107" s="34"/>
      <c r="AU107" s="34"/>
      <c r="AV107" s="15" t="str">
        <f>IF(Table_Styles[[#This Row],[PL]]&lt;&gt;"",Table_Styles[[#This Row],[PL]],IF(Table_Styles[[#This Row],[PL Default]]&lt;&gt;"",Table_Styles[[#This Row],[PL Default]],""))</f>
        <v/>
      </c>
      <c r="AW107" s="34"/>
      <c r="AX107" s="34"/>
      <c r="AY107" s="15" t="str">
        <f>IF(Table_Styles[[#This Row],[BT]]&lt;&gt;"",Table_Styles[[#This Row],[BT]],IF(Table_Styles[[#This Row],[BT Default]]&lt;&gt;"",Table_Styles[[#This Row],[BT Default]],""))</f>
        <v/>
      </c>
      <c r="AZ107" s="34"/>
      <c r="BA107" s="34"/>
      <c r="BB107" s="15" t="str">
        <f>IF(Table_Styles[[#This Row],[BR]]&lt;&gt;"",Table_Styles[[#This Row],[BR]],IF(Table_Styles[[#This Row],[BR Default]]&lt;&gt;"",Table_Styles[[#This Row],[BR Default]],""))</f>
        <v/>
      </c>
      <c r="BC107" s="34"/>
      <c r="BD107" s="34"/>
      <c r="BE107" s="15" t="str">
        <f>IF(Table_Styles[[#This Row],[BB]]&lt;&gt;"",Table_Styles[[#This Row],[BB]],IF(Table_Styles[[#This Row],[BB Default]]&lt;&gt;"",Table_Styles[[#This Row],[BB Default]],""))</f>
        <v/>
      </c>
      <c r="BF107" s="34"/>
      <c r="BG107" s="34"/>
      <c r="BH107" s="15" t="str">
        <f>IF(Table_Styles[[#This Row],[BL]]&lt;&gt;"",Table_Styles[[#This Row],[BL]],IF(Table_Styles[[#This Row],[BL Default]]&lt;&gt;"",Table_Styles[[#This Row],[BL Default]],""))</f>
        <v/>
      </c>
      <c r="BI107" s="34"/>
      <c r="BJ107" s="34"/>
      <c r="BK107" s="15" t="str">
        <f>IF(Table_Styles[[#This Row],[Width]]&lt;&gt;"",Table_Styles[[#This Row],[Width]],IF(Table_Styles[[#This Row],[Width Default]]&lt;&gt;"",Table_Styles[[#This Row],[Width Default]],""))</f>
        <v/>
      </c>
      <c r="BL107" s="34"/>
      <c r="BM107" s="36" t="s">
        <v>797</v>
      </c>
      <c r="BN107" s="15" t="str">
        <f>IF(Table_Styles[[#This Row],[Height]]&lt;&gt;"",Table_Styles[[#This Row],[Height]],IF(Table_Styles[[#This Row],[Height Default]]&lt;&gt;"",Table_Styles[[#This Row],[Height Default]],""))</f>
        <v>62px</v>
      </c>
      <c r="BO107" s="15"/>
      <c r="BP107" s="15"/>
      <c r="BQ107" s="15" t="str">
        <f>IF(Table_Styles[[#This Row],[Top]]&lt;&gt;"",Table_Styles[[#This Row],[Top]],IF(Table_Styles[[#This Row],[Top Default]]&lt;&gt;"",Table_Styles[[#This Row],[Top Default]],""))</f>
        <v/>
      </c>
      <c r="BR107" s="15"/>
      <c r="BS107" s="15"/>
      <c r="BT107" s="15" t="str">
        <f>IF(Table_Styles[[#This Row],[Right]]&lt;&gt;"",Table_Styles[[#This Row],[Right]],IF(Table_Styles[[#This Row],[Right Default]]&lt;&gt;"",Table_Styles[[#This Row],[Right Default]],""))</f>
        <v/>
      </c>
      <c r="BU107" s="15"/>
      <c r="BV107" s="15"/>
      <c r="BW107" s="15" t="str">
        <f>IF(Table_Styles[[#This Row],[Bottom]]&lt;&gt;"",Table_Styles[[#This Row],[Bottom]],IF(Table_Styles[[#This Row],[Bottom Default]]&lt;&gt;"",Table_Styles[[#This Row],[Bottom Default]],""))</f>
        <v/>
      </c>
      <c r="BX107" s="15"/>
      <c r="BY107" s="15"/>
      <c r="BZ107" s="15" t="str">
        <f>IF(Table_Styles[[#This Row],[Left]]&lt;&gt;"",Table_Styles[[#This Row],[Left]],IF(Table_Styles[[#This Row],[Left Default]]&lt;&gt;"",Table_Styles[[#This Row],[Left Default]],""))</f>
        <v/>
      </c>
      <c r="CA107" s="34"/>
      <c r="CB107" s="17" t="str">
        <f>IF(AND(Table_Styles[[#This Row],[Selector]]&lt;&gt;"",Table_Styles[[#This Row],[Font Family Used]]&lt;&gt;"",Table_Styles[[#This Row],[Font Weight Used]]&lt;&gt;""),Table_Styles[[#This Row],[Font Family Used]]&amp;" "&amp;Table_Styles[[#This Row],[Font Weight Used]],"")</f>
        <v/>
      </c>
      <c r="CC107" s="17" t="str">
        <f ca="1">IF(AND(Table_Styles[[#This Row],[Selector]],COUNTIF(OFFSET(CC:CC,0,0,ROW()-1,1),"="&amp;Table_Styles[[#This Row],[Font]])=0),Table_Styles[[#This Row],[Font]],"")</f>
        <v/>
      </c>
      <c r="CD107" s="17" t="str">
        <f ca="1">IF(Table_Styles[[#This Row],[Unique Font]]&lt;&gt;"",
"{""fontFamily"":"""&amp;Table_Styles[[#This Row],[Font Family Used]]&amp;""",""fontWeight"":"&amp;Table_Styles[[#This Row],[Font Weight Used]]&amp;"}","")</f>
        <v/>
      </c>
      <c r="CE10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7" s="17" t="str">
        <f>IF(AND(Table_Styles[[#This Row],[Selector]]&lt;&gt;"", Table_Styles[[#This Row],[Config Properties]]&lt;&gt;""),
Table_Styles[[#This Row],[Selector]]&amp;" { "&amp;Table_Styles[[#This Row],[Config Properties]]&amp;" }","")</f>
        <v>#sidebar .body .price { height: 62px }</v>
      </c>
      <c r="CG107" s="17" t="str">
        <f xml:space="preserve">
SUBSTITUTE(SUBSTITUTE(SUBSTITUTE(SUBSTITUTE(SUBSTITUTE(SUBSTITUTE(SUBSTITUTE(SUBSTITUTE(Table_Styles[[#This Row],[Config]],
" {","{"),
"{ ","{"),
" }","}"),
"} ","}"),
" ,",","),
", ",","),
" :",":"),
": ",":")</f>
        <v>#sidebar .body .price{height:62px}</v>
      </c>
    </row>
    <row r="108" spans="2:85" ht="21" customHeight="1">
      <c r="B108" s="37" t="s">
        <v>798</v>
      </c>
      <c r="C108" s="37" t="s">
        <v>799</v>
      </c>
      <c r="D108" s="34"/>
      <c r="E108" s="34" t="str">
        <f>Settings_Styling_Font_Headings</f>
        <v>Montserrat</v>
      </c>
      <c r="F108" s="15" t="str">
        <f>IF(Table_Styles[[#This Row],[Font Family]]&lt;&gt;"",Table_Styles[[#This Row],[Font Family]],IF(Table_Styles[[#This Row],[Font Family Default]]&lt;&gt;"",Table_Styles[[#This Row],[Font Family Default]],""))</f>
        <v>Montserrat</v>
      </c>
      <c r="G108" s="34"/>
      <c r="H108" s="34" t="s">
        <v>606</v>
      </c>
      <c r="I108" s="15" t="str">
        <f>IF(Table_Styles[[#This Row],[Font Size]]&lt;&gt;"",Table_Styles[[#This Row],[Font Size]],IF(Table_Styles[[#This Row],[Font Size Default]]&lt;&gt;"",Table_Styles[[#This Row],[Font Size Default]],""))</f>
        <v>45px</v>
      </c>
      <c r="J108" s="34"/>
      <c r="K108" s="34">
        <v>400</v>
      </c>
      <c r="L108" s="15">
        <f>IF(Table_Styles[[#This Row],[Font Weight]]&lt;&gt;"",Table_Styles[[#This Row],[Font Weight]],IF(Table_Styles[[#This Row],[Font Weight Default]]&lt;&gt;"",Table_Styles[[#This Row],[Font Weight Default]],""))</f>
        <v>400</v>
      </c>
      <c r="M108" s="15"/>
      <c r="N108" s="29" t="str">
        <f>Colour_Foreground_1</f>
        <v>#1d1c1c</v>
      </c>
      <c r="O108" s="15" t="str">
        <f>IF(Table_Styles[[#This Row],[Colour]]&lt;&gt;"",Table_Styles[[#This Row],[Colour]],IF(Table_Styles[[#This Row],[Colour Default]]&lt;&gt;"",Table_Styles[[#This Row],[Colour Default]],""))</f>
        <v>#1d1c1c</v>
      </c>
      <c r="P108" s="34"/>
      <c r="Q108" s="34"/>
      <c r="R108" s="15" t="str">
        <f>IF(Table_Styles[[#This Row],[Background]]&lt;&gt;"",Table_Styles[[#This Row],[Background]],IF(Table_Styles[[#This Row],[Background Default]]&lt;&gt;"",Table_Styles[[#This Row],[Background Default]],""))</f>
        <v/>
      </c>
      <c r="S108" s="34"/>
      <c r="T108" s="34"/>
      <c r="U108" s="15" t="str">
        <f>IF(Table_Styles[[#This Row],[Border]]&lt;&gt;"",Table_Styles[[#This Row],[Border]],IF(Table_Styles[[#This Row],[Border Default]]&lt;&gt;"",Table_Styles[[#This Row],[Border Default]],""))</f>
        <v/>
      </c>
      <c r="V108" s="34"/>
      <c r="W108" s="34"/>
      <c r="X108" s="15" t="str">
        <f>IF(Table_Styles[[#This Row],[Border Radius]]&lt;&gt;"",Table_Styles[[#This Row],[Border Radius]],IF(Table_Styles[[#This Row],[Border Radius Default]]&lt;&gt;"",Table_Styles[[#This Row],[Border Radius Default]],""))</f>
        <v/>
      </c>
      <c r="Y108" s="34"/>
      <c r="Z108" s="34">
        <v>0</v>
      </c>
      <c r="AA108" s="15">
        <f>IF(Table_Styles[[#This Row],[MT]]&lt;&gt;"",Table_Styles[[#This Row],[MT]],IF(Table_Styles[[#This Row],[MT Default]]&lt;&gt;"",Table_Styles[[#This Row],[MT Default]],""))</f>
        <v>0</v>
      </c>
      <c r="AB108" s="34"/>
      <c r="AC108" s="34"/>
      <c r="AD108" s="15" t="str">
        <f>IF(Table_Styles[[#This Row],[MR]]&lt;&gt;"",Table_Styles[[#This Row],[MR]],IF(Table_Styles[[#This Row],[MR Default]]&lt;&gt;"",Table_Styles[[#This Row],[MR Default]],""))</f>
        <v/>
      </c>
      <c r="AE108" s="34"/>
      <c r="AF108" s="34">
        <v>0</v>
      </c>
      <c r="AG108" s="15">
        <f>IF(Table_Styles[[#This Row],[MB]]&lt;&gt;"",Table_Styles[[#This Row],[MB]],IF(Table_Styles[[#This Row],[MB Default]]&lt;&gt;"",Table_Styles[[#This Row],[MB Default]],""))</f>
        <v>0</v>
      </c>
      <c r="AH108" s="34"/>
      <c r="AI108" s="34"/>
      <c r="AJ108" s="15" t="str">
        <f>IF(Table_Styles[[#This Row],[ML]]&lt;&gt;"",Table_Styles[[#This Row],[ML]],IF(Table_Styles[[#This Row],[ML Default]]&lt;&gt;"",Table_Styles[[#This Row],[ML Default]],""))</f>
        <v/>
      </c>
      <c r="AK108" s="34"/>
      <c r="AL108" s="34"/>
      <c r="AM108" s="15" t="str">
        <f>IF(Table_Styles[[#This Row],[PT]]&lt;&gt;"",Table_Styles[[#This Row],[PT]],IF(Table_Styles[[#This Row],[PT Default]]&lt;&gt;"",Table_Styles[[#This Row],[PT Default]],""))</f>
        <v/>
      </c>
      <c r="AN108" s="34"/>
      <c r="AO108" s="34"/>
      <c r="AP108" s="15" t="str">
        <f>IF(Table_Styles[[#This Row],[PR]]&lt;&gt;"",Table_Styles[[#This Row],[PR]],IF(Table_Styles[[#This Row],[PR Default]]&lt;&gt;"",Table_Styles[[#This Row],[PR Default]],""))</f>
        <v/>
      </c>
      <c r="AQ108" s="34"/>
      <c r="AR108" s="34"/>
      <c r="AS108" s="15" t="str">
        <f>IF(Table_Styles[[#This Row],[PB]]&lt;&gt;"",Table_Styles[[#This Row],[PB]],IF(Table_Styles[[#This Row],[PB Default]]&lt;&gt;"",Table_Styles[[#This Row],[PB Default]],""))</f>
        <v/>
      </c>
      <c r="AT108" s="34"/>
      <c r="AU108" s="34"/>
      <c r="AV108" s="15" t="str">
        <f>IF(Table_Styles[[#This Row],[PL]]&lt;&gt;"",Table_Styles[[#This Row],[PL]],IF(Table_Styles[[#This Row],[PL Default]]&lt;&gt;"",Table_Styles[[#This Row],[PL Default]],""))</f>
        <v/>
      </c>
      <c r="AW108" s="34"/>
      <c r="AX108" s="34"/>
      <c r="AY108" s="15" t="str">
        <f>IF(Table_Styles[[#This Row],[BT]]&lt;&gt;"",Table_Styles[[#This Row],[BT]],IF(Table_Styles[[#This Row],[BT Default]]&lt;&gt;"",Table_Styles[[#This Row],[BT Default]],""))</f>
        <v/>
      </c>
      <c r="AZ108" s="34"/>
      <c r="BA108" s="34"/>
      <c r="BB108" s="15" t="str">
        <f>IF(Table_Styles[[#This Row],[BR]]&lt;&gt;"",Table_Styles[[#This Row],[BR]],IF(Table_Styles[[#This Row],[BR Default]]&lt;&gt;"",Table_Styles[[#This Row],[BR Default]],""))</f>
        <v/>
      </c>
      <c r="BC108" s="34"/>
      <c r="BD108" s="34"/>
      <c r="BE108" s="15" t="str">
        <f>IF(Table_Styles[[#This Row],[BB]]&lt;&gt;"",Table_Styles[[#This Row],[BB]],IF(Table_Styles[[#This Row],[BB Default]]&lt;&gt;"",Table_Styles[[#This Row],[BB Default]],""))</f>
        <v/>
      </c>
      <c r="BF108" s="34"/>
      <c r="BG108" s="34"/>
      <c r="BH108" s="15" t="str">
        <f>IF(Table_Styles[[#This Row],[BL]]&lt;&gt;"",Table_Styles[[#This Row],[BL]],IF(Table_Styles[[#This Row],[BL Default]]&lt;&gt;"",Table_Styles[[#This Row],[BL Default]],""))</f>
        <v/>
      </c>
      <c r="BI108" s="34"/>
      <c r="BJ108" s="34"/>
      <c r="BK108" s="15" t="str">
        <f>IF(Table_Styles[[#This Row],[Width]]&lt;&gt;"",Table_Styles[[#This Row],[Width]],IF(Table_Styles[[#This Row],[Width Default]]&lt;&gt;"",Table_Styles[[#This Row],[Width Default]],""))</f>
        <v/>
      </c>
      <c r="BL108" s="34"/>
      <c r="BM108" s="34"/>
      <c r="BN108" s="15" t="str">
        <f>IF(Table_Styles[[#This Row],[Height]]&lt;&gt;"",Table_Styles[[#This Row],[Height]],IF(Table_Styles[[#This Row],[Height Default]]&lt;&gt;"",Table_Styles[[#This Row],[Height Default]],""))</f>
        <v/>
      </c>
      <c r="BO108" s="15"/>
      <c r="BP108" s="15"/>
      <c r="BQ108" s="15" t="str">
        <f>IF(Table_Styles[[#This Row],[Top]]&lt;&gt;"",Table_Styles[[#This Row],[Top]],IF(Table_Styles[[#This Row],[Top Default]]&lt;&gt;"",Table_Styles[[#This Row],[Top Default]],""))</f>
        <v/>
      </c>
      <c r="BR108" s="15"/>
      <c r="BS108" s="15"/>
      <c r="BT108" s="15" t="str">
        <f>IF(Table_Styles[[#This Row],[Right]]&lt;&gt;"",Table_Styles[[#This Row],[Right]],IF(Table_Styles[[#This Row],[Right Default]]&lt;&gt;"",Table_Styles[[#This Row],[Right Default]],""))</f>
        <v/>
      </c>
      <c r="BU108" s="15"/>
      <c r="BV108" s="15"/>
      <c r="BW108" s="15" t="str">
        <f>IF(Table_Styles[[#This Row],[Bottom]]&lt;&gt;"",Table_Styles[[#This Row],[Bottom]],IF(Table_Styles[[#This Row],[Bottom Default]]&lt;&gt;"",Table_Styles[[#This Row],[Bottom Default]],""))</f>
        <v/>
      </c>
      <c r="BX108" s="15"/>
      <c r="BY108" s="15"/>
      <c r="BZ108" s="15" t="str">
        <f>IF(Table_Styles[[#This Row],[Left]]&lt;&gt;"",Table_Styles[[#This Row],[Left]],IF(Table_Styles[[#This Row],[Left Default]]&lt;&gt;"",Table_Styles[[#This Row],[Left Default]],""))</f>
        <v/>
      </c>
      <c r="CA108" s="34"/>
      <c r="CB108" s="17" t="str">
        <f>IF(AND(Table_Styles[[#This Row],[Selector]]&lt;&gt;"",Table_Styles[[#This Row],[Font Family Used]]&lt;&gt;"",Table_Styles[[#This Row],[Font Weight Used]]&lt;&gt;""),Table_Styles[[#This Row],[Font Family Used]]&amp;" "&amp;Table_Styles[[#This Row],[Font Weight Used]],"")</f>
        <v>Montserrat 400</v>
      </c>
      <c r="CC108" s="17" t="str">
        <f ca="1">IF(AND(Table_Styles[[#This Row],[Selector]],COUNTIF(OFFSET(CC:CC,0,0,ROW()-1,1),"="&amp;Table_Styles[[#This Row],[Font]])=0),Table_Styles[[#This Row],[Font]],"")</f>
        <v/>
      </c>
      <c r="CD108" s="17" t="str">
        <f ca="1">IF(Table_Styles[[#This Row],[Unique Font]]&lt;&gt;"",
"{""fontFamily"":"""&amp;Table_Styles[[#This Row],[Font Family Used]]&amp;""",""fontWeight"":"&amp;Table_Styles[[#This Row],[Font Weight Used]]&amp;"}","")</f>
        <v/>
      </c>
      <c r="CE10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0;margin-bottom: 0</v>
      </c>
      <c r="CF108" s="17" t="str">
        <f>IF(AND(Table_Styles[[#This Row],[Selector]]&lt;&gt;"", Table_Styles[[#This Row],[Config Properties]]&lt;&gt;""),
Table_Styles[[#This Row],[Selector]]&amp;" { "&amp;Table_Styles[[#This Row],[Config Properties]]&amp;" }","")</f>
        <v>#sidebar .body .price .dollars { font-family: 'Montserrat';font-size: 45px;font-weight: 400;color: #1d1c1c;margin-top: 0;margin-bottom: 0 }</v>
      </c>
      <c r="CG108" s="17" t="str">
        <f xml:space="preserve">
SUBSTITUTE(SUBSTITUTE(SUBSTITUTE(SUBSTITUTE(SUBSTITUTE(SUBSTITUTE(SUBSTITUTE(SUBSTITUTE(Table_Styles[[#This Row],[Config]],
" {","{"),
"{ ","{"),
" }","}"),
"} ","}"),
" ,",","),
", ",","),
" :",":"),
": ",":")</f>
        <v>#sidebar .body .price .dollars{font-family:'Montserrat';font-size:45px;font-weight:400;color:#1d1c1c;margin-top:0;margin-bottom:0}</v>
      </c>
    </row>
    <row r="109" spans="2:85" ht="21" customHeight="1">
      <c r="B109" s="17" t="s">
        <v>800</v>
      </c>
      <c r="C109" s="37" t="s">
        <v>801</v>
      </c>
      <c r="D109" s="34"/>
      <c r="E109" s="34" t="str">
        <f>Settings_Styling_Font_Headings</f>
        <v>Montserrat</v>
      </c>
      <c r="F109" s="15" t="str">
        <f>IF(Table_Styles[[#This Row],[Font Family]]&lt;&gt;"",Table_Styles[[#This Row],[Font Family]],IF(Table_Styles[[#This Row],[Font Family Default]]&lt;&gt;"",Table_Styles[[#This Row],[Font Family Default]],""))</f>
        <v>Montserrat</v>
      </c>
      <c r="G109" s="34"/>
      <c r="H109" s="34" t="s">
        <v>599</v>
      </c>
      <c r="I109" s="15" t="str">
        <f>IF(Table_Styles[[#This Row],[Font Size]]&lt;&gt;"",Table_Styles[[#This Row],[Font Size]],IF(Table_Styles[[#This Row],[Font Size Default]]&lt;&gt;"",Table_Styles[[#This Row],[Font Size Default]],""))</f>
        <v>15px</v>
      </c>
      <c r="J109" s="34"/>
      <c r="K109" s="34">
        <v>700</v>
      </c>
      <c r="L109" s="15">
        <f>IF(Table_Styles[[#This Row],[Font Weight]]&lt;&gt;"",Table_Styles[[#This Row],[Font Weight]],IF(Table_Styles[[#This Row],[Font Weight Default]]&lt;&gt;"",Table_Styles[[#This Row],[Font Weight Default]],""))</f>
        <v>700</v>
      </c>
      <c r="M109" s="15"/>
      <c r="N109" s="29" t="str">
        <f>Colour_Foreground_1</f>
        <v>#1d1c1c</v>
      </c>
      <c r="O109" s="15" t="str">
        <f>IF(Table_Styles[[#This Row],[Colour]]&lt;&gt;"",Table_Styles[[#This Row],[Colour]],IF(Table_Styles[[#This Row],[Colour Default]]&lt;&gt;"",Table_Styles[[#This Row],[Colour Default]],""))</f>
        <v>#1d1c1c</v>
      </c>
      <c r="P109" s="34"/>
      <c r="Q109" s="34"/>
      <c r="R109" s="15" t="str">
        <f>IF(Table_Styles[[#This Row],[Background]]&lt;&gt;"",Table_Styles[[#This Row],[Background]],IF(Table_Styles[[#This Row],[Background Default]]&lt;&gt;"",Table_Styles[[#This Row],[Background Default]],""))</f>
        <v/>
      </c>
      <c r="S109" s="34"/>
      <c r="T109" s="34"/>
      <c r="U109" s="15" t="str">
        <f>IF(Table_Styles[[#This Row],[Border]]&lt;&gt;"",Table_Styles[[#This Row],[Border]],IF(Table_Styles[[#This Row],[Border Default]]&lt;&gt;"",Table_Styles[[#This Row],[Border Default]],""))</f>
        <v/>
      </c>
      <c r="V109" s="34"/>
      <c r="W109" s="34"/>
      <c r="X109" s="15" t="str">
        <f>IF(Table_Styles[[#This Row],[Border Radius]]&lt;&gt;"",Table_Styles[[#This Row],[Border Radius]],IF(Table_Styles[[#This Row],[Border Radius Default]]&lt;&gt;"",Table_Styles[[#This Row],[Border Radius Default]],""))</f>
        <v/>
      </c>
      <c r="Y109" s="34"/>
      <c r="Z109" s="34"/>
      <c r="AA109" s="15" t="str">
        <f>IF(Table_Styles[[#This Row],[MT]]&lt;&gt;"",Table_Styles[[#This Row],[MT]],IF(Table_Styles[[#This Row],[MT Default]]&lt;&gt;"",Table_Styles[[#This Row],[MT Default]],""))</f>
        <v/>
      </c>
      <c r="AB109" s="34"/>
      <c r="AC109" s="34"/>
      <c r="AD109" s="15" t="str">
        <f>IF(Table_Styles[[#This Row],[MR]]&lt;&gt;"",Table_Styles[[#This Row],[MR]],IF(Table_Styles[[#This Row],[MR Default]]&lt;&gt;"",Table_Styles[[#This Row],[MR Default]],""))</f>
        <v/>
      </c>
      <c r="AE109" s="34"/>
      <c r="AF109" s="34"/>
      <c r="AG109" s="15" t="str">
        <f>IF(Table_Styles[[#This Row],[MB]]&lt;&gt;"",Table_Styles[[#This Row],[MB]],IF(Table_Styles[[#This Row],[MB Default]]&lt;&gt;"",Table_Styles[[#This Row],[MB Default]],""))</f>
        <v/>
      </c>
      <c r="AH109" s="86" t="s">
        <v>802</v>
      </c>
      <c r="AI109" s="36" t="s">
        <v>803</v>
      </c>
      <c r="AJ109" s="15" t="str">
        <f>IF(Table_Styles[[#This Row],[ML]]&lt;&gt;"",Table_Styles[[#This Row],[ML]],IF(Table_Styles[[#This Row],[ML Default]]&lt;&gt;"",Table_Styles[[#This Row],[ML Default]],""))</f>
        <v>-13px</v>
      </c>
      <c r="AK109" s="34"/>
      <c r="AL109" s="34"/>
      <c r="AM109" s="15" t="str">
        <f>IF(Table_Styles[[#This Row],[PT]]&lt;&gt;"",Table_Styles[[#This Row],[PT]],IF(Table_Styles[[#This Row],[PT Default]]&lt;&gt;"",Table_Styles[[#This Row],[PT Default]],""))</f>
        <v/>
      </c>
      <c r="AN109" s="34"/>
      <c r="AO109" s="34"/>
      <c r="AP109" s="15" t="str">
        <f>IF(Table_Styles[[#This Row],[PR]]&lt;&gt;"",Table_Styles[[#This Row],[PR]],IF(Table_Styles[[#This Row],[PR Default]]&lt;&gt;"",Table_Styles[[#This Row],[PR Default]],""))</f>
        <v/>
      </c>
      <c r="AQ109" s="34"/>
      <c r="AR109" s="34"/>
      <c r="AS109" s="15" t="str">
        <f>IF(Table_Styles[[#This Row],[PB]]&lt;&gt;"",Table_Styles[[#This Row],[PB]],IF(Table_Styles[[#This Row],[PB Default]]&lt;&gt;"",Table_Styles[[#This Row],[PB Default]],""))</f>
        <v/>
      </c>
      <c r="AT109" s="34"/>
      <c r="AU109" s="34"/>
      <c r="AV109" s="15" t="str">
        <f>IF(Table_Styles[[#This Row],[PL]]&lt;&gt;"",Table_Styles[[#This Row],[PL]],IF(Table_Styles[[#This Row],[PL Default]]&lt;&gt;"",Table_Styles[[#This Row],[PL Default]],""))</f>
        <v/>
      </c>
      <c r="AW109" s="34"/>
      <c r="AX109" s="34"/>
      <c r="AY109" s="15" t="str">
        <f>IF(Table_Styles[[#This Row],[BT]]&lt;&gt;"",Table_Styles[[#This Row],[BT]],IF(Table_Styles[[#This Row],[BT Default]]&lt;&gt;"",Table_Styles[[#This Row],[BT Default]],""))</f>
        <v/>
      </c>
      <c r="AZ109" s="34"/>
      <c r="BA109" s="34"/>
      <c r="BB109" s="15" t="str">
        <f>IF(Table_Styles[[#This Row],[BR]]&lt;&gt;"",Table_Styles[[#This Row],[BR]],IF(Table_Styles[[#This Row],[BR Default]]&lt;&gt;"",Table_Styles[[#This Row],[BR Default]],""))</f>
        <v/>
      </c>
      <c r="BC109" s="34"/>
      <c r="BD109" s="34"/>
      <c r="BE109" s="15" t="str">
        <f>IF(Table_Styles[[#This Row],[BB]]&lt;&gt;"",Table_Styles[[#This Row],[BB]],IF(Table_Styles[[#This Row],[BB Default]]&lt;&gt;"",Table_Styles[[#This Row],[BB Default]],""))</f>
        <v/>
      </c>
      <c r="BF109" s="34"/>
      <c r="BG109" s="34"/>
      <c r="BH109" s="15" t="str">
        <f>IF(Table_Styles[[#This Row],[BL]]&lt;&gt;"",Table_Styles[[#This Row],[BL]],IF(Table_Styles[[#This Row],[BL Default]]&lt;&gt;"",Table_Styles[[#This Row],[BL Default]],""))</f>
        <v/>
      </c>
      <c r="BI109" s="34"/>
      <c r="BJ109" s="34"/>
      <c r="BK109" s="15" t="str">
        <f>IF(Table_Styles[[#This Row],[Width]]&lt;&gt;"",Table_Styles[[#This Row],[Width]],IF(Table_Styles[[#This Row],[Width Default]]&lt;&gt;"",Table_Styles[[#This Row],[Width Default]],""))</f>
        <v/>
      </c>
      <c r="BL109" s="34"/>
      <c r="BM109" s="34"/>
      <c r="BN109" s="15" t="str">
        <f>IF(Table_Styles[[#This Row],[Height]]&lt;&gt;"",Table_Styles[[#This Row],[Height]],IF(Table_Styles[[#This Row],[Height Default]]&lt;&gt;"",Table_Styles[[#This Row],[Height Default]],""))</f>
        <v/>
      </c>
      <c r="BO109" s="15"/>
      <c r="BP109" s="15"/>
      <c r="BQ109" s="15" t="str">
        <f>IF(Table_Styles[[#This Row],[Top]]&lt;&gt;"",Table_Styles[[#This Row],[Top]],IF(Table_Styles[[#This Row],[Top Default]]&lt;&gt;"",Table_Styles[[#This Row],[Top Default]],""))</f>
        <v/>
      </c>
      <c r="BR109" s="15"/>
      <c r="BS109" s="15"/>
      <c r="BT109" s="15" t="str">
        <f>IF(Table_Styles[[#This Row],[Right]]&lt;&gt;"",Table_Styles[[#This Row],[Right]],IF(Table_Styles[[#This Row],[Right Default]]&lt;&gt;"",Table_Styles[[#This Row],[Right Default]],""))</f>
        <v/>
      </c>
      <c r="BU109" s="15"/>
      <c r="BV109" s="15"/>
      <c r="BW109" s="15" t="str">
        <f>IF(Table_Styles[[#This Row],[Bottom]]&lt;&gt;"",Table_Styles[[#This Row],[Bottom]],IF(Table_Styles[[#This Row],[Bottom Default]]&lt;&gt;"",Table_Styles[[#This Row],[Bottom Default]],""))</f>
        <v/>
      </c>
      <c r="BX109" s="15"/>
      <c r="BY109" s="15"/>
      <c r="BZ109" s="15" t="str">
        <f>IF(Table_Styles[[#This Row],[Left]]&lt;&gt;"",Table_Styles[[#This Row],[Left]],IF(Table_Styles[[#This Row],[Left Default]]&lt;&gt;"",Table_Styles[[#This Row],[Left Default]],""))</f>
        <v/>
      </c>
      <c r="CA109" s="34"/>
      <c r="CB109" s="17" t="str">
        <f>IF(AND(Table_Styles[[#This Row],[Selector]]&lt;&gt;"",Table_Styles[[#This Row],[Font Family Used]]&lt;&gt;"",Table_Styles[[#This Row],[Font Weight Used]]&lt;&gt;""),Table_Styles[[#This Row],[Font Family Used]]&amp;" "&amp;Table_Styles[[#This Row],[Font Weight Used]],"")</f>
        <v>Montserrat 700</v>
      </c>
      <c r="CC109" s="17" t="str">
        <f ca="1">IF(AND(Table_Styles[[#This Row],[Selector]],COUNTIF(OFFSET(CC:CC,0,0,ROW()-1,1),"="&amp;Table_Styles[[#This Row],[Font]])=0),Table_Styles[[#This Row],[Font]],"")</f>
        <v>Montserrat 700</v>
      </c>
      <c r="CD109" s="17" t="str">
        <f ca="1">IF(Table_Styles[[#This Row],[Unique Font]]&lt;&gt;"",
"{""fontFamily"":"""&amp;Table_Styles[[#This Row],[Font Family Used]]&amp;""",""fontWeight"":"&amp;Table_Styles[[#This Row],[Font Weight Used]]&amp;"}","")</f>
        <v>{"fontFamily":"Montserrat","fontWeight":700}</v>
      </c>
      <c r="CE10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15px;font-weight: 700;color: #1d1c1c;margin-left: -13px</v>
      </c>
      <c r="CF109" s="17" t="str">
        <f>IF(AND(Table_Styles[[#This Row],[Selector]]&lt;&gt;"", Table_Styles[[#This Row],[Config Properties]]&lt;&gt;""),
Table_Styles[[#This Row],[Selector]]&amp;" { "&amp;Table_Styles[[#This Row],[Config Properties]]&amp;" }","")</f>
        <v>#sidebar .body .price .cents { font-family: 'Montserrat';font-size: 15px;font-weight: 700;color: #1d1c1c;margin-left: -13px }</v>
      </c>
      <c r="CG109" s="17" t="str">
        <f xml:space="preserve">
SUBSTITUTE(SUBSTITUTE(SUBSTITUTE(SUBSTITUTE(SUBSTITUTE(SUBSTITUTE(SUBSTITUTE(SUBSTITUTE(Table_Styles[[#This Row],[Config]],
" {","{"),
"{ ","{"),
" }","}"),
"} ","}"),
" ,",","),
", ",","),
" :",":"),
": ",":")</f>
        <v>#sidebar .body .price .cents{font-family:'Montserrat';font-size:15px;font-weight:700;color:#1d1c1c;margin-left:-13px}</v>
      </c>
    </row>
    <row r="110" spans="2:85" ht="21" customHeight="1">
      <c r="B110" s="17" t="s">
        <v>804</v>
      </c>
      <c r="C110" s="37" t="s">
        <v>805</v>
      </c>
      <c r="D110" s="34"/>
      <c r="E110" s="34"/>
      <c r="F110" s="15" t="str">
        <f>IF(Table_Styles[[#This Row],[Font Family]]&lt;&gt;"",Table_Styles[[#This Row],[Font Family]],IF(Table_Styles[[#This Row],[Font Family Default]]&lt;&gt;"",Table_Styles[[#This Row],[Font Family Default]],""))</f>
        <v/>
      </c>
      <c r="G110" s="34"/>
      <c r="H110" s="34"/>
      <c r="I110" s="15" t="str">
        <f>IF(Table_Styles[[#This Row],[Font Size]]&lt;&gt;"",Table_Styles[[#This Row],[Font Size]],IF(Table_Styles[[#This Row],[Font Size Default]]&lt;&gt;"",Table_Styles[[#This Row],[Font Size Default]],""))</f>
        <v/>
      </c>
      <c r="J110" s="34"/>
      <c r="K110" s="34"/>
      <c r="L110" s="15" t="str">
        <f>IF(Table_Styles[[#This Row],[Font Weight]]&lt;&gt;"",Table_Styles[[#This Row],[Font Weight]],IF(Table_Styles[[#This Row],[Font Weight Default]]&lt;&gt;"",Table_Styles[[#This Row],[Font Weight Default]],""))</f>
        <v/>
      </c>
      <c r="M110" s="15"/>
      <c r="N110" s="29" t="str">
        <f>Colour_Foreground_1</f>
        <v>#1d1c1c</v>
      </c>
      <c r="O110" s="15" t="str">
        <f>IF(Table_Styles[[#This Row],[Colour]]&lt;&gt;"",Table_Styles[[#This Row],[Colour]],IF(Table_Styles[[#This Row],[Colour Default]]&lt;&gt;"",Table_Styles[[#This Row],[Colour Default]],""))</f>
        <v>#1d1c1c</v>
      </c>
      <c r="P110" s="34"/>
      <c r="Q110" s="34"/>
      <c r="R110" s="15" t="str">
        <f>IF(Table_Styles[[#This Row],[Background]]&lt;&gt;"",Table_Styles[[#This Row],[Background]],IF(Table_Styles[[#This Row],[Background Default]]&lt;&gt;"",Table_Styles[[#This Row],[Background Default]],""))</f>
        <v/>
      </c>
      <c r="S110" s="34"/>
      <c r="T110" s="34"/>
      <c r="U110" s="15" t="str">
        <f>IF(Table_Styles[[#This Row],[Border]]&lt;&gt;"",Table_Styles[[#This Row],[Border]],IF(Table_Styles[[#This Row],[Border Default]]&lt;&gt;"",Table_Styles[[#This Row],[Border Default]],""))</f>
        <v/>
      </c>
      <c r="V110" s="34"/>
      <c r="W110" s="34"/>
      <c r="X110" s="15" t="str">
        <f>IF(Table_Styles[[#This Row],[Border Radius]]&lt;&gt;"",Table_Styles[[#This Row],[Border Radius]],IF(Table_Styles[[#This Row],[Border Radius Default]]&lt;&gt;"",Table_Styles[[#This Row],[Border Radius Default]],""))</f>
        <v/>
      </c>
      <c r="Y110" s="34"/>
      <c r="Z110" s="36" t="s">
        <v>599</v>
      </c>
      <c r="AA110" s="15" t="str">
        <f>IF(Table_Styles[[#This Row],[MT]]&lt;&gt;"",Table_Styles[[#This Row],[MT]],IF(Table_Styles[[#This Row],[MT Default]]&lt;&gt;"",Table_Styles[[#This Row],[MT Default]],""))</f>
        <v>15px</v>
      </c>
      <c r="AB110" s="34"/>
      <c r="AC110" s="34"/>
      <c r="AD110" s="15" t="str">
        <f>IF(Table_Styles[[#This Row],[MR]]&lt;&gt;"",Table_Styles[[#This Row],[MR]],IF(Table_Styles[[#This Row],[MR Default]]&lt;&gt;"",Table_Styles[[#This Row],[MR Default]],""))</f>
        <v/>
      </c>
      <c r="AE110" s="34"/>
      <c r="AF110" s="34"/>
      <c r="AG110" s="15" t="str">
        <f>IF(Table_Styles[[#This Row],[MB]]&lt;&gt;"",Table_Styles[[#This Row],[MB]],IF(Table_Styles[[#This Row],[MB Default]]&lt;&gt;"",Table_Styles[[#This Row],[MB Default]],""))</f>
        <v/>
      </c>
      <c r="AH110" s="34"/>
      <c r="AI110" s="34"/>
      <c r="AJ110" s="15" t="str">
        <f>IF(Table_Styles[[#This Row],[ML]]&lt;&gt;"",Table_Styles[[#This Row],[ML]],IF(Table_Styles[[#This Row],[ML Default]]&lt;&gt;"",Table_Styles[[#This Row],[ML Default]],""))</f>
        <v/>
      </c>
      <c r="AK110" s="34"/>
      <c r="AL110" s="34"/>
      <c r="AM110" s="15" t="str">
        <f>IF(Table_Styles[[#This Row],[PT]]&lt;&gt;"",Table_Styles[[#This Row],[PT]],IF(Table_Styles[[#This Row],[PT Default]]&lt;&gt;"",Table_Styles[[#This Row],[PT Default]],""))</f>
        <v/>
      </c>
      <c r="AN110" s="34"/>
      <c r="AO110" s="34"/>
      <c r="AP110" s="15" t="str">
        <f>IF(Table_Styles[[#This Row],[PR]]&lt;&gt;"",Table_Styles[[#This Row],[PR]],IF(Table_Styles[[#This Row],[PR Default]]&lt;&gt;"",Table_Styles[[#This Row],[PR Default]],""))</f>
        <v/>
      </c>
      <c r="AQ110" s="34"/>
      <c r="AR110" s="34"/>
      <c r="AS110" s="15" t="str">
        <f>IF(Table_Styles[[#This Row],[PB]]&lt;&gt;"",Table_Styles[[#This Row],[PB]],IF(Table_Styles[[#This Row],[PB Default]]&lt;&gt;"",Table_Styles[[#This Row],[PB Default]],""))</f>
        <v/>
      </c>
      <c r="AT110" s="34"/>
      <c r="AU110" s="34"/>
      <c r="AV110" s="15" t="str">
        <f>IF(Table_Styles[[#This Row],[PL]]&lt;&gt;"",Table_Styles[[#This Row],[PL]],IF(Table_Styles[[#This Row],[PL Default]]&lt;&gt;"",Table_Styles[[#This Row],[PL Default]],""))</f>
        <v/>
      </c>
      <c r="AW110" s="34"/>
      <c r="AX110" s="34"/>
      <c r="AY110" s="15" t="str">
        <f>IF(Table_Styles[[#This Row],[BT]]&lt;&gt;"",Table_Styles[[#This Row],[BT]],IF(Table_Styles[[#This Row],[BT Default]]&lt;&gt;"",Table_Styles[[#This Row],[BT Default]],""))</f>
        <v/>
      </c>
      <c r="AZ110" s="34"/>
      <c r="BA110" s="34"/>
      <c r="BB110" s="15" t="str">
        <f>IF(Table_Styles[[#This Row],[BR]]&lt;&gt;"",Table_Styles[[#This Row],[BR]],IF(Table_Styles[[#This Row],[BR Default]]&lt;&gt;"",Table_Styles[[#This Row],[BR Default]],""))</f>
        <v/>
      </c>
      <c r="BC110" s="34"/>
      <c r="BD110" s="34"/>
      <c r="BE110" s="15" t="str">
        <f>IF(Table_Styles[[#This Row],[BB]]&lt;&gt;"",Table_Styles[[#This Row],[BB]],IF(Table_Styles[[#This Row],[BB Default]]&lt;&gt;"",Table_Styles[[#This Row],[BB Default]],""))</f>
        <v/>
      </c>
      <c r="BF110" s="34"/>
      <c r="BG110" s="34"/>
      <c r="BH110" s="15" t="str">
        <f>IF(Table_Styles[[#This Row],[BL]]&lt;&gt;"",Table_Styles[[#This Row],[BL]],IF(Table_Styles[[#This Row],[BL Default]]&lt;&gt;"",Table_Styles[[#This Row],[BL Default]],""))</f>
        <v/>
      </c>
      <c r="BI110" s="34"/>
      <c r="BJ110" s="34"/>
      <c r="BK110" s="15" t="str">
        <f>IF(Table_Styles[[#This Row],[Width]]&lt;&gt;"",Table_Styles[[#This Row],[Width]],IF(Table_Styles[[#This Row],[Width Default]]&lt;&gt;"",Table_Styles[[#This Row],[Width Default]],""))</f>
        <v/>
      </c>
      <c r="BL110" s="34"/>
      <c r="BM110" s="34"/>
      <c r="BN110" s="15" t="str">
        <f>IF(Table_Styles[[#This Row],[Height]]&lt;&gt;"",Table_Styles[[#This Row],[Height]],IF(Table_Styles[[#This Row],[Height Default]]&lt;&gt;"",Table_Styles[[#This Row],[Height Default]],""))</f>
        <v/>
      </c>
      <c r="BO110" s="15"/>
      <c r="BP110" s="15"/>
      <c r="BQ110" s="15" t="str">
        <f>IF(Table_Styles[[#This Row],[Top]]&lt;&gt;"",Table_Styles[[#This Row],[Top]],IF(Table_Styles[[#This Row],[Top Default]]&lt;&gt;"",Table_Styles[[#This Row],[Top Default]],""))</f>
        <v/>
      </c>
      <c r="BR110" s="15"/>
      <c r="BS110" s="15"/>
      <c r="BT110" s="15" t="str">
        <f>IF(Table_Styles[[#This Row],[Right]]&lt;&gt;"",Table_Styles[[#This Row],[Right]],IF(Table_Styles[[#This Row],[Right Default]]&lt;&gt;"",Table_Styles[[#This Row],[Right Default]],""))</f>
        <v/>
      </c>
      <c r="BU110" s="15"/>
      <c r="BV110" s="15"/>
      <c r="BW110" s="15" t="str">
        <f>IF(Table_Styles[[#This Row],[Bottom]]&lt;&gt;"",Table_Styles[[#This Row],[Bottom]],IF(Table_Styles[[#This Row],[Bottom Default]]&lt;&gt;"",Table_Styles[[#This Row],[Bottom Default]],""))</f>
        <v/>
      </c>
      <c r="BX110" s="15"/>
      <c r="BY110" s="15"/>
      <c r="BZ110" s="15" t="str">
        <f>IF(Table_Styles[[#This Row],[Left]]&lt;&gt;"",Table_Styles[[#This Row],[Left]],IF(Table_Styles[[#This Row],[Left Default]]&lt;&gt;"",Table_Styles[[#This Row],[Left Default]],""))</f>
        <v/>
      </c>
      <c r="CA110" s="34"/>
      <c r="CB110" s="17" t="str">
        <f>IF(AND(Table_Styles[[#This Row],[Selector]]&lt;&gt;"",Table_Styles[[#This Row],[Font Family Used]]&lt;&gt;"",Table_Styles[[#This Row],[Font Weight Used]]&lt;&gt;""),Table_Styles[[#This Row],[Font Family Used]]&amp;" "&amp;Table_Styles[[#This Row],[Font Weight Used]],"")</f>
        <v/>
      </c>
      <c r="CC110" s="17" t="str">
        <f ca="1">IF(AND(Table_Styles[[#This Row],[Selector]],COUNTIF(OFFSET(CC:CC,0,0,ROW()-1,1),"="&amp;Table_Styles[[#This Row],[Font]])=0),Table_Styles[[#This Row],[Font]],"")</f>
        <v/>
      </c>
      <c r="CD110" s="17" t="str">
        <f ca="1">IF(Table_Styles[[#This Row],[Unique Font]]&lt;&gt;"",
"{""fontFamily"":"""&amp;Table_Styles[[#This Row],[Font Family Used]]&amp;""",""fontWeight"":"&amp;Table_Styles[[#This Row],[Font Weight Used]]&amp;"}","")</f>
        <v/>
      </c>
      <c r="CE11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#1d1c1c;margin-top: 15px</v>
      </c>
      <c r="CF110" s="17" t="str">
        <f>IF(AND(Table_Styles[[#This Row],[Selector]]&lt;&gt;"", Table_Styles[[#This Row],[Config Properties]]&lt;&gt;""),
Table_Styles[[#This Row],[Selector]]&amp;" { "&amp;Table_Styles[[#This Row],[Config Properties]]&amp;" }","")</f>
        <v>#sidebar .loader { color: #1d1c1c;margin-top: 15px }</v>
      </c>
      <c r="CG110" s="17" t="str">
        <f xml:space="preserve">
SUBSTITUTE(SUBSTITUTE(SUBSTITUTE(SUBSTITUTE(SUBSTITUTE(SUBSTITUTE(SUBSTITUTE(SUBSTITUTE(Table_Styles[[#This Row],[Config]],
" {","{"),
"{ ","{"),
" }","}"),
"} ","}"),
" ,",","),
", ",","),
" :",":"),
": ",":")</f>
        <v>#sidebar .loader{color:#1d1c1c;margin-top:15px}</v>
      </c>
    </row>
    <row r="111" spans="2:85" ht="21" customHeight="1">
      <c r="B111" s="37" t="s">
        <v>806</v>
      </c>
      <c r="C111" s="37" t="s">
        <v>807</v>
      </c>
      <c r="D111" s="34"/>
      <c r="E111" s="34" t="str">
        <f>Settings_Styling_Font_Labels</f>
        <v>Nunito</v>
      </c>
      <c r="F111" s="15" t="str">
        <f>IF(Table_Styles[[#This Row],[Font Family]]&lt;&gt;"",Table_Styles[[#This Row],[Font Family]],IF(Table_Styles[[#This Row],[Font Family Default]]&lt;&gt;"",Table_Styles[[#This Row],[Font Family Default]],""))</f>
        <v>Nunito</v>
      </c>
      <c r="G111" s="34"/>
      <c r="H111" s="36" t="s">
        <v>640</v>
      </c>
      <c r="I111" s="15" t="str">
        <f>IF(Table_Styles[[#This Row],[Font Size]]&lt;&gt;"",Table_Styles[[#This Row],[Font Size]],IF(Table_Styles[[#This Row],[Font Size Default]]&lt;&gt;"",Table_Styles[[#This Row],[Font Size Default]],""))</f>
        <v>13px</v>
      </c>
      <c r="J111" s="34"/>
      <c r="K111" s="34">
        <f>Settings_Styling_Font_Weight_Labels</f>
        <v>700</v>
      </c>
      <c r="L111" s="15">
        <f>IF(Table_Styles[[#This Row],[Font Weight]]&lt;&gt;"",Table_Styles[[#This Row],[Font Weight]],IF(Table_Styles[[#This Row],[Font Weight Default]]&lt;&gt;"",Table_Styles[[#This Row],[Font Weight Default]],""))</f>
        <v>700</v>
      </c>
      <c r="M111" s="15"/>
      <c r="N111" s="34" t="str">
        <f>Colour_Background_1</f>
        <v>#FFFFFF</v>
      </c>
      <c r="O111" s="15" t="str">
        <f>IF(Table_Styles[[#This Row],[Colour]]&lt;&gt;"",Table_Styles[[#This Row],[Colour]],IF(Table_Styles[[#This Row],[Colour Default]]&lt;&gt;"",Table_Styles[[#This Row],[Colour Default]],""))</f>
        <v>#FFFFFF</v>
      </c>
      <c r="P111" s="34"/>
      <c r="Q111" s="36" t="s">
        <v>643</v>
      </c>
      <c r="R111" s="15" t="str">
        <f>IF(Table_Styles[[#This Row],[Background]]&lt;&gt;"",Table_Styles[[#This Row],[Background]],IF(Table_Styles[[#This Row],[Background Default]]&lt;&gt;"",Table_Styles[[#This Row],[Background Default]],""))</f>
        <v>none</v>
      </c>
      <c r="S111" s="34"/>
      <c r="T111" s="34"/>
      <c r="U111" s="15" t="str">
        <f>IF(Table_Styles[[#This Row],[Border]]&lt;&gt;"",Table_Styles[[#This Row],[Border]],IF(Table_Styles[[#This Row],[Border Default]]&lt;&gt;"",Table_Styles[[#This Row],[Border Default]],""))</f>
        <v/>
      </c>
      <c r="V111" s="34"/>
      <c r="W111" s="34"/>
      <c r="X111" s="15" t="str">
        <f>IF(Table_Styles[[#This Row],[Border Radius]]&lt;&gt;"",Table_Styles[[#This Row],[Border Radius]],IF(Table_Styles[[#This Row],[Border Radius Default]]&lt;&gt;"",Table_Styles[[#This Row],[Border Radius Default]],""))</f>
        <v/>
      </c>
      <c r="Y111" s="34"/>
      <c r="Z111" s="36"/>
      <c r="AA111" s="15" t="str">
        <f>IF(Table_Styles[[#This Row],[MT]]&lt;&gt;"",Table_Styles[[#This Row],[MT]],IF(Table_Styles[[#This Row],[MT Default]]&lt;&gt;"",Table_Styles[[#This Row],[MT Default]],""))</f>
        <v/>
      </c>
      <c r="AB111" s="34"/>
      <c r="AC111" s="34"/>
      <c r="AD111" s="15" t="str">
        <f>IF(Table_Styles[[#This Row],[MR]]&lt;&gt;"",Table_Styles[[#This Row],[MR]],IF(Table_Styles[[#This Row],[MR Default]]&lt;&gt;"",Table_Styles[[#This Row],[MR Default]],""))</f>
        <v/>
      </c>
      <c r="AE111" s="34"/>
      <c r="AF111" s="34"/>
      <c r="AG111" s="15" t="str">
        <f>IF(Table_Styles[[#This Row],[MB]]&lt;&gt;"",Table_Styles[[#This Row],[MB]],IF(Table_Styles[[#This Row],[MB Default]]&lt;&gt;"",Table_Styles[[#This Row],[MB Default]],""))</f>
        <v/>
      </c>
      <c r="AH111" s="34"/>
      <c r="AI111" s="34"/>
      <c r="AJ111" s="15" t="str">
        <f>IF(Table_Styles[[#This Row],[ML]]&lt;&gt;"",Table_Styles[[#This Row],[ML]],IF(Table_Styles[[#This Row],[ML Default]]&lt;&gt;"",Table_Styles[[#This Row],[ML Default]],""))</f>
        <v/>
      </c>
      <c r="AK111" s="34"/>
      <c r="AL111" s="34" t="s">
        <v>722</v>
      </c>
      <c r="AM111" s="15" t="str">
        <f>IF(Table_Styles[[#This Row],[PT]]&lt;&gt;"",Table_Styles[[#This Row],[PT]],IF(Table_Styles[[#This Row],[PT Default]]&lt;&gt;"",Table_Styles[[#This Row],[PT Default]],""))</f>
        <v>4px</v>
      </c>
      <c r="AN111" s="34"/>
      <c r="AO111" s="34" t="s">
        <v>707</v>
      </c>
      <c r="AP111" s="15" t="str">
        <f>IF(Table_Styles[[#This Row],[PR]]&lt;&gt;"",Table_Styles[[#This Row],[PR]],IF(Table_Styles[[#This Row],[PR Default]]&lt;&gt;"",Table_Styles[[#This Row],[PR Default]],""))</f>
        <v>2px</v>
      </c>
      <c r="AQ111" s="34"/>
      <c r="AR111" s="34" t="s">
        <v>722</v>
      </c>
      <c r="AS111" s="15" t="str">
        <f>IF(Table_Styles[[#This Row],[PB]]&lt;&gt;"",Table_Styles[[#This Row],[PB]],IF(Table_Styles[[#This Row],[PB Default]]&lt;&gt;"",Table_Styles[[#This Row],[PB Default]],""))</f>
        <v>4px</v>
      </c>
      <c r="AT111" s="34"/>
      <c r="AU111" s="34" t="s">
        <v>707</v>
      </c>
      <c r="AV111" s="15" t="str">
        <f>IF(Table_Styles[[#This Row],[PL]]&lt;&gt;"",Table_Styles[[#This Row],[PL]],IF(Table_Styles[[#This Row],[PL Default]]&lt;&gt;"",Table_Styles[[#This Row],[PL Default]],""))</f>
        <v>2px</v>
      </c>
      <c r="AW111" s="34"/>
      <c r="AX111" s="34"/>
      <c r="AY111" s="15" t="str">
        <f>IF(Table_Styles[[#This Row],[BT]]&lt;&gt;"",Table_Styles[[#This Row],[BT]],IF(Table_Styles[[#This Row],[BT Default]]&lt;&gt;"",Table_Styles[[#This Row],[BT Default]],""))</f>
        <v/>
      </c>
      <c r="AZ111" s="34"/>
      <c r="BA111" s="34"/>
      <c r="BB111" s="15" t="str">
        <f>IF(Table_Styles[[#This Row],[BR]]&lt;&gt;"",Table_Styles[[#This Row],[BR]],IF(Table_Styles[[#This Row],[BR Default]]&lt;&gt;"",Table_Styles[[#This Row],[BR Default]],""))</f>
        <v/>
      </c>
      <c r="BC111" s="34"/>
      <c r="BD111" s="34"/>
      <c r="BE111" s="15" t="str">
        <f>IF(Table_Styles[[#This Row],[BB]]&lt;&gt;"",Table_Styles[[#This Row],[BB]],IF(Table_Styles[[#This Row],[BB Default]]&lt;&gt;"",Table_Styles[[#This Row],[BB Default]],""))</f>
        <v/>
      </c>
      <c r="BF111" s="34"/>
      <c r="BG111" s="34"/>
      <c r="BH111" s="15" t="str">
        <f>IF(Table_Styles[[#This Row],[BL]]&lt;&gt;"",Table_Styles[[#This Row],[BL]],IF(Table_Styles[[#This Row],[BL Default]]&lt;&gt;"",Table_Styles[[#This Row],[BL Default]],""))</f>
        <v/>
      </c>
      <c r="BI111" s="34"/>
      <c r="BJ111" s="34"/>
      <c r="BK111" s="15" t="str">
        <f>IF(Table_Styles[[#This Row],[Width]]&lt;&gt;"",Table_Styles[[#This Row],[Width]],IF(Table_Styles[[#This Row],[Width Default]]&lt;&gt;"",Table_Styles[[#This Row],[Width Default]],""))</f>
        <v/>
      </c>
      <c r="BL111" s="34"/>
      <c r="BM111" s="34"/>
      <c r="BN111" s="15" t="str">
        <f>IF(Table_Styles[[#This Row],[Height]]&lt;&gt;"",Table_Styles[[#This Row],[Height]],IF(Table_Styles[[#This Row],[Height Default]]&lt;&gt;"",Table_Styles[[#This Row],[Height Default]],""))</f>
        <v/>
      </c>
      <c r="BO111" s="15"/>
      <c r="BP111" s="15"/>
      <c r="BQ111" s="15" t="str">
        <f>IF(Table_Styles[[#This Row],[Top]]&lt;&gt;"",Table_Styles[[#This Row],[Top]],IF(Table_Styles[[#This Row],[Top Default]]&lt;&gt;"",Table_Styles[[#This Row],[Top Default]],""))</f>
        <v/>
      </c>
      <c r="BR111" s="15"/>
      <c r="BS111" s="15"/>
      <c r="BT111" s="15" t="str">
        <f>IF(Table_Styles[[#This Row],[Right]]&lt;&gt;"",Table_Styles[[#This Row],[Right]],IF(Table_Styles[[#This Row],[Right Default]]&lt;&gt;"",Table_Styles[[#This Row],[Right Default]],""))</f>
        <v/>
      </c>
      <c r="BU111" s="15"/>
      <c r="BV111" s="15"/>
      <c r="BW111" s="15" t="str">
        <f>IF(Table_Styles[[#This Row],[Bottom]]&lt;&gt;"",Table_Styles[[#This Row],[Bottom]],IF(Table_Styles[[#This Row],[Bottom Default]]&lt;&gt;"",Table_Styles[[#This Row],[Bottom Default]],""))</f>
        <v/>
      </c>
      <c r="BX111" s="15"/>
      <c r="BY111" s="15"/>
      <c r="BZ111" s="15" t="str">
        <f>IF(Table_Styles[[#This Row],[Left]]&lt;&gt;"",Table_Styles[[#This Row],[Left]],IF(Table_Styles[[#This Row],[Left Default]]&lt;&gt;"",Table_Styles[[#This Row],[Left Default]],""))</f>
        <v/>
      </c>
      <c r="CA111" s="34"/>
      <c r="CB111" s="17" t="str">
        <f>IF(AND(Table_Styles[[#This Row],[Selector]]&lt;&gt;"",Table_Styles[[#This Row],[Font Family Used]]&lt;&gt;"",Table_Styles[[#This Row],[Font Weight Used]]&lt;&gt;""),Table_Styles[[#This Row],[Font Family Used]]&amp;" "&amp;Table_Styles[[#This Row],[Font Weight Used]],"")</f>
        <v>Nunito 700</v>
      </c>
      <c r="CC111" s="17" t="str">
        <f ca="1">IF(AND(Table_Styles[[#This Row],[Selector]],COUNTIF(OFFSET(CC:CC,0,0,ROW()-1,1),"="&amp;Table_Styles[[#This Row],[Font]])=0),Table_Styles[[#This Row],[Font]],"")</f>
        <v/>
      </c>
      <c r="CD111" s="17" t="str">
        <f ca="1">IF(Table_Styles[[#This Row],[Unique Font]]&lt;&gt;"",
"{""fontFamily"":"""&amp;Table_Styles[[#This Row],[Font Family Used]]&amp;""",""fontWeight"":"&amp;Table_Styles[[#This Row],[Font Weight Used]]&amp;"}","")</f>
        <v/>
      </c>
      <c r="CE11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#FFFFFF;background: none;padding-top: 4px;padding-right: 2px;padding-bottom: 4px;padding-left: 2px</v>
      </c>
      <c r="CF111" s="17" t="str">
        <f>IF(AND(Table_Styles[[#This Row],[Selector]]&lt;&gt;"", Table_Styles[[#This Row],[Config Properties]]&lt;&gt;""),
Table_Styles[[#This Row],[Selector]]&amp;" { "&amp;Table_Styles[[#This Row],[Config Properties]]&amp;" }","")</f>
        <v>#sidebar buttons-field label.btn { font-family: 'Nunito';font-size: 13px;font-weight: 700;color: #FFFFFF;background: none;padding-top: 4px;padding-right: 2px;padding-bottom: 4px;padding-left: 2px }</v>
      </c>
      <c r="CG111" s="17" t="str">
        <f xml:space="preserve">
SUBSTITUTE(SUBSTITUTE(SUBSTITUTE(SUBSTITUTE(SUBSTITUTE(SUBSTITUTE(SUBSTITUTE(SUBSTITUTE(Table_Styles[[#This Row],[Config]],
" {","{"),
"{ ","{"),
" }","}"),
"} ","}"),
" ,",","),
", ",","),
" :",":"),
": ",":")</f>
        <v>#sidebar buttons-field label.btn{font-family:'Nunito';font-size:13px;font-weight:700;color:#FFFFFF;background:none;padding-top:4px;padding-right:2px;padding-bottom:4px;padding-left:2px}</v>
      </c>
    </row>
    <row r="112" spans="2:85" ht="21" customHeight="1">
      <c r="B112" s="37" t="s">
        <v>808</v>
      </c>
      <c r="C112" s="37" t="s">
        <v>809</v>
      </c>
      <c r="D112" s="34"/>
      <c r="E112" s="34"/>
      <c r="F112" s="15" t="str">
        <f>IF(Table_Styles[[#This Row],[Font Family]]&lt;&gt;"",Table_Styles[[#This Row],[Font Family]],IF(Table_Styles[[#This Row],[Font Family Default]]&lt;&gt;"",Table_Styles[[#This Row],[Font Family Default]],""))</f>
        <v/>
      </c>
      <c r="G112" s="34"/>
      <c r="H112" s="34"/>
      <c r="I112" s="15" t="str">
        <f>IF(Table_Styles[[#This Row],[Font Size]]&lt;&gt;"",Table_Styles[[#This Row],[Font Size]],IF(Table_Styles[[#This Row],[Font Size Default]]&lt;&gt;"",Table_Styles[[#This Row],[Font Size Default]],""))</f>
        <v/>
      </c>
      <c r="J112" s="34"/>
      <c r="K112" s="34"/>
      <c r="L112" s="15"/>
      <c r="M112" s="34"/>
      <c r="N112" s="34" t="str">
        <f>Colour_Background_1</f>
        <v>#FFFFFF</v>
      </c>
      <c r="O112" s="15" t="str">
        <f>IF(Table_Styles[[#This Row],[Colour]]&lt;&gt;"",Table_Styles[[#This Row],[Colour]],IF(Table_Styles[[#This Row],[Colour Default]]&lt;&gt;"",Table_Styles[[#This Row],[Colour Default]],""))</f>
        <v>#FFFFFF</v>
      </c>
      <c r="P112" s="34"/>
      <c r="Q112" s="34" t="str">
        <f>Colour_Accent_1</f>
        <v>#777777</v>
      </c>
      <c r="R112" s="15" t="str">
        <f>IF(Table_Styles[[#This Row],[Background]]&lt;&gt;"",Table_Styles[[#This Row],[Background]],IF(Table_Styles[[#This Row],[Background Default]]&lt;&gt;"",Table_Styles[[#This Row],[Background Default]],""))</f>
        <v>#777777</v>
      </c>
      <c r="S112" s="34"/>
      <c r="T112" s="34"/>
      <c r="U112" s="15" t="str">
        <f>IF(Table_Styles[[#This Row],[Border]]&lt;&gt;"",Table_Styles[[#This Row],[Border]],IF(Table_Styles[[#This Row],[Border Default]]&lt;&gt;"",Table_Styles[[#This Row],[Border Default]],""))</f>
        <v/>
      </c>
      <c r="V112" s="34"/>
      <c r="W112" s="34"/>
      <c r="X112" s="15" t="str">
        <f>IF(Table_Styles[[#This Row],[Border Radius]]&lt;&gt;"",Table_Styles[[#This Row],[Border Radius]],IF(Table_Styles[[#This Row],[Border Radius Default]]&lt;&gt;"",Table_Styles[[#This Row],[Border Radius Default]],""))</f>
        <v/>
      </c>
      <c r="Y112" s="34"/>
      <c r="Z112" s="36"/>
      <c r="AA112" s="15" t="str">
        <f>IF(Table_Styles[[#This Row],[MT]]&lt;&gt;"",Table_Styles[[#This Row],[MT]],IF(Table_Styles[[#This Row],[MT Default]]&lt;&gt;"",Table_Styles[[#This Row],[MT Default]],""))</f>
        <v/>
      </c>
      <c r="AB112" s="34"/>
      <c r="AC112" s="34"/>
      <c r="AD112" s="15" t="str">
        <f>IF(Table_Styles[[#This Row],[MR]]&lt;&gt;"",Table_Styles[[#This Row],[MR]],IF(Table_Styles[[#This Row],[MR Default]]&lt;&gt;"",Table_Styles[[#This Row],[MR Default]],""))</f>
        <v/>
      </c>
      <c r="AE112" s="34"/>
      <c r="AF112" s="34"/>
      <c r="AG112" s="15" t="str">
        <f>IF(Table_Styles[[#This Row],[MB]]&lt;&gt;"",Table_Styles[[#This Row],[MB]],IF(Table_Styles[[#This Row],[MB Default]]&lt;&gt;"",Table_Styles[[#This Row],[MB Default]],""))</f>
        <v/>
      </c>
      <c r="AH112" s="34"/>
      <c r="AI112" s="34"/>
      <c r="AJ112" s="15" t="str">
        <f>IF(Table_Styles[[#This Row],[ML]]&lt;&gt;"",Table_Styles[[#This Row],[ML]],IF(Table_Styles[[#This Row],[ML Default]]&lt;&gt;"",Table_Styles[[#This Row],[ML Default]],""))</f>
        <v/>
      </c>
      <c r="AK112" s="34"/>
      <c r="AL112" s="34"/>
      <c r="AM112" s="15" t="str">
        <f>IF(Table_Styles[[#This Row],[PT]]&lt;&gt;"",Table_Styles[[#This Row],[PT]],IF(Table_Styles[[#This Row],[PT Default]]&lt;&gt;"",Table_Styles[[#This Row],[PT Default]],""))</f>
        <v/>
      </c>
      <c r="AN112" s="34"/>
      <c r="AO112" s="34" t="s">
        <v>743</v>
      </c>
      <c r="AP112" s="15" t="str">
        <f>IF(Table_Styles[[#This Row],[PR]]&lt;&gt;"",Table_Styles[[#This Row],[PR]],IF(Table_Styles[[#This Row],[PR Default]]&lt;&gt;"",Table_Styles[[#This Row],[PR Default]],""))</f>
        <v>8px</v>
      </c>
      <c r="AQ112" s="34"/>
      <c r="AR112" s="34"/>
      <c r="AS112" s="15" t="str">
        <f>IF(Table_Styles[[#This Row],[PB]]&lt;&gt;"",Table_Styles[[#This Row],[PB]],IF(Table_Styles[[#This Row],[PB Default]]&lt;&gt;"",Table_Styles[[#This Row],[PB Default]],""))</f>
        <v/>
      </c>
      <c r="AT112" s="34"/>
      <c r="AU112" s="34" t="s">
        <v>743</v>
      </c>
      <c r="AV112" s="15" t="str">
        <f>IF(Table_Styles[[#This Row],[PL]]&lt;&gt;"",Table_Styles[[#This Row],[PL]],IF(Table_Styles[[#This Row],[PL Default]]&lt;&gt;"",Table_Styles[[#This Row],[PL Default]],""))</f>
        <v>8px</v>
      </c>
      <c r="AW112" s="34"/>
      <c r="AX112" s="34"/>
      <c r="AY112" s="15" t="str">
        <f>IF(Table_Styles[[#This Row],[BT]]&lt;&gt;"",Table_Styles[[#This Row],[BT]],IF(Table_Styles[[#This Row],[BT Default]]&lt;&gt;"",Table_Styles[[#This Row],[BT Default]],""))</f>
        <v/>
      </c>
      <c r="AZ112" s="34"/>
      <c r="BA112" s="34"/>
      <c r="BB112" s="15" t="str">
        <f>IF(Table_Styles[[#This Row],[BR]]&lt;&gt;"",Table_Styles[[#This Row],[BR]],IF(Table_Styles[[#This Row],[BR Default]]&lt;&gt;"",Table_Styles[[#This Row],[BR Default]],""))</f>
        <v/>
      </c>
      <c r="BC112" s="34"/>
      <c r="BD112" s="34"/>
      <c r="BE112" s="15" t="str">
        <f>IF(Table_Styles[[#This Row],[BB]]&lt;&gt;"",Table_Styles[[#This Row],[BB]],IF(Table_Styles[[#This Row],[BB Default]]&lt;&gt;"",Table_Styles[[#This Row],[BB Default]],""))</f>
        <v/>
      </c>
      <c r="BF112" s="34"/>
      <c r="BG112" s="34"/>
      <c r="BH112" s="15" t="str">
        <f>IF(Table_Styles[[#This Row],[BL]]&lt;&gt;"",Table_Styles[[#This Row],[BL]],IF(Table_Styles[[#This Row],[BL Default]]&lt;&gt;"",Table_Styles[[#This Row],[BL Default]],""))</f>
        <v/>
      </c>
      <c r="BI112" s="34"/>
      <c r="BJ112" s="34"/>
      <c r="BK112" s="15" t="str">
        <f>IF(Table_Styles[[#This Row],[Width]]&lt;&gt;"",Table_Styles[[#This Row],[Width]],IF(Table_Styles[[#This Row],[Width Default]]&lt;&gt;"",Table_Styles[[#This Row],[Width Default]],""))</f>
        <v/>
      </c>
      <c r="BL112" s="34"/>
      <c r="BM112" s="34"/>
      <c r="BN112" s="15" t="str">
        <f>IF(Table_Styles[[#This Row],[Height]]&lt;&gt;"",Table_Styles[[#This Row],[Height]],IF(Table_Styles[[#This Row],[Height Default]]&lt;&gt;"",Table_Styles[[#This Row],[Height Default]],""))</f>
        <v/>
      </c>
      <c r="BO112" s="15"/>
      <c r="BP112" s="15"/>
      <c r="BQ112" s="15" t="str">
        <f>IF(Table_Styles[[#This Row],[Top]]&lt;&gt;"",Table_Styles[[#This Row],[Top]],IF(Table_Styles[[#This Row],[Top Default]]&lt;&gt;"",Table_Styles[[#This Row],[Top Default]],""))</f>
        <v/>
      </c>
      <c r="BR112" s="15"/>
      <c r="BS112" s="15"/>
      <c r="BT112" s="15" t="str">
        <f>IF(Table_Styles[[#This Row],[Right]]&lt;&gt;"",Table_Styles[[#This Row],[Right]],IF(Table_Styles[[#This Row],[Right Default]]&lt;&gt;"",Table_Styles[[#This Row],[Right Default]],""))</f>
        <v/>
      </c>
      <c r="BU112" s="15"/>
      <c r="BV112" s="15"/>
      <c r="BW112" s="15" t="str">
        <f>IF(Table_Styles[[#This Row],[Bottom]]&lt;&gt;"",Table_Styles[[#This Row],[Bottom]],IF(Table_Styles[[#This Row],[Bottom Default]]&lt;&gt;"",Table_Styles[[#This Row],[Bottom Default]],""))</f>
        <v/>
      </c>
      <c r="BX112" s="15"/>
      <c r="BY112" s="15"/>
      <c r="BZ112" s="15" t="str">
        <f>IF(Table_Styles[[#This Row],[Left]]&lt;&gt;"",Table_Styles[[#This Row],[Left]],IF(Table_Styles[[#This Row],[Left Default]]&lt;&gt;"",Table_Styles[[#This Row],[Left Default]],""))</f>
        <v/>
      </c>
      <c r="CA112" s="34"/>
      <c r="CB112" s="17" t="str">
        <f>IF(AND(Table_Styles[[#This Row],[Selector]]&lt;&gt;"",Table_Styles[[#This Row],[Font Family Used]]&lt;&gt;"",Table_Styles[[#This Row],[Font Weight Used]]&lt;&gt;""),Table_Styles[[#This Row],[Font Family Used]]&amp;" "&amp;Table_Styles[[#This Row],[Font Weight Used]],"")</f>
        <v/>
      </c>
      <c r="CC112" s="17" t="str">
        <f ca="1">IF(AND(Table_Styles[[#This Row],[Selector]],COUNTIF(OFFSET(CC:CC,0,0,ROW()-1,1),"="&amp;Table_Styles[[#This Row],[Font]])=0),Table_Styles[[#This Row],[Font]],"")</f>
        <v/>
      </c>
      <c r="CD112" s="17" t="str">
        <f ca="1">IF(Table_Styles[[#This Row],[Unique Font]]&lt;&gt;"",
"{""fontFamily"":"""&amp;Table_Styles[[#This Row],[Font Family Used]]&amp;""",""fontWeight"":"&amp;Table_Styles[[#This Row],[Font Weight Used]]&amp;"}","")</f>
        <v/>
      </c>
      <c r="CE11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#777777;padding-right: 8px;padding-left: 8px</v>
      </c>
      <c r="CF112" s="17" t="str">
        <f>IF(AND(Table_Styles[[#This Row],[Selector]]&lt;&gt;"", Table_Styles[[#This Row],[Config Properties]]&lt;&gt;""),
Table_Styles[[#This Row],[Selector]]&amp;" { "&amp;Table_Styles[[#This Row],[Config Properties]]&amp;" }","")</f>
        <v>#sidebar buttons-field label.btn.selected { color: #FFFFFF;background: #777777;padding-right: 8px;padding-left: 8px }</v>
      </c>
      <c r="CG112" s="17" t="str">
        <f xml:space="preserve">
SUBSTITUTE(SUBSTITUTE(SUBSTITUTE(SUBSTITUTE(SUBSTITUTE(SUBSTITUTE(SUBSTITUTE(SUBSTITUTE(Table_Styles[[#This Row],[Config]],
" {","{"),
"{ ","{"),
" }","}"),
"} ","}"),
" ,",","),
", ",","),
" :",":"),
": ",":")</f>
        <v>#sidebar buttons-field label.btn.selected{color:#FFFFFF;background:#777777;padding-right:8px;padding-left:8px}</v>
      </c>
    </row>
    <row r="113" spans="2:85" ht="21.6" thickBot="1">
      <c r="B113" s="54" t="s">
        <v>810</v>
      </c>
      <c r="C113" s="54"/>
      <c r="D113" s="62"/>
      <c r="E113" s="62"/>
      <c r="F113" s="54" t="str">
        <f>IF(Table_Styles[[#This Row],[Font Family]]&lt;&gt;"",Table_Styles[[#This Row],[Font Family]],IF(Table_Styles[[#This Row],[Font Family Default]]&lt;&gt;"",Table_Styles[[#This Row],[Font Family Default]],""))</f>
        <v/>
      </c>
      <c r="G113" s="62"/>
      <c r="H113" s="62"/>
      <c r="I113" s="54" t="str">
        <f>IF(Table_Styles[[#This Row],[Font Size]]&lt;&gt;"",Table_Styles[[#This Row],[Font Size]],IF(Table_Styles[[#This Row],[Font Size Default]]&lt;&gt;"",Table_Styles[[#This Row],[Font Size Default]],""))</f>
        <v/>
      </c>
      <c r="J113" s="62"/>
      <c r="K113" s="62"/>
      <c r="L113" s="54" t="str">
        <f>IF(Table_Styles[[#This Row],[Font Weight]]&lt;&gt;"",Table_Styles[[#This Row],[Font Weight]],IF(Table_Styles[[#This Row],[Font Weight Default]]&lt;&gt;"",Table_Styles[[#This Row],[Font Weight Default]],""))</f>
        <v/>
      </c>
      <c r="M113" s="62"/>
      <c r="N113" s="62"/>
      <c r="O113" s="54" t="str">
        <f>IF(Table_Styles[[#This Row],[Colour]]&lt;&gt;"",Table_Styles[[#This Row],[Colour]],IF(Table_Styles[[#This Row],[Colour Default]]&lt;&gt;"",Table_Styles[[#This Row],[Colour Default]],""))</f>
        <v/>
      </c>
      <c r="P113" s="62"/>
      <c r="Q113" s="62"/>
      <c r="R113" s="54" t="str">
        <f>IF(Table_Styles[[#This Row],[Background]]&lt;&gt;"",Table_Styles[[#This Row],[Background]],IF(Table_Styles[[#This Row],[Background Default]]&lt;&gt;"",Table_Styles[[#This Row],[Background Default]],""))</f>
        <v/>
      </c>
      <c r="S113" s="62"/>
      <c r="T113" s="62"/>
      <c r="U113" s="54" t="str">
        <f>IF(Table_Styles[[#This Row],[Border]]&lt;&gt;"",Table_Styles[[#This Row],[Border]],IF(Table_Styles[[#This Row],[Border Default]]&lt;&gt;"",Table_Styles[[#This Row],[Border Default]],""))</f>
        <v/>
      </c>
      <c r="V113" s="62"/>
      <c r="W113" s="62"/>
      <c r="X113" s="54" t="str">
        <f>IF(Table_Styles[[#This Row],[Border Radius]]&lt;&gt;"",Table_Styles[[#This Row],[Border Radius]],IF(Table_Styles[[#This Row],[Border Radius Default]]&lt;&gt;"",Table_Styles[[#This Row],[Border Radius Default]],""))</f>
        <v/>
      </c>
      <c r="Y113" s="62"/>
      <c r="Z113" s="62"/>
      <c r="AA113" s="54" t="str">
        <f>IF(Table_Styles[[#This Row],[MT]]&lt;&gt;"",Table_Styles[[#This Row],[MT]],IF(Table_Styles[[#This Row],[MT Default]]&lt;&gt;"",Table_Styles[[#This Row],[MT Default]],""))</f>
        <v/>
      </c>
      <c r="AB113" s="62"/>
      <c r="AC113" s="62"/>
      <c r="AD113" s="54" t="str">
        <f>IF(Table_Styles[[#This Row],[MR]]&lt;&gt;"",Table_Styles[[#This Row],[MR]],IF(Table_Styles[[#This Row],[MR Default]]&lt;&gt;"",Table_Styles[[#This Row],[MR Default]],""))</f>
        <v/>
      </c>
      <c r="AE113" s="62"/>
      <c r="AF113" s="62"/>
      <c r="AG113" s="54" t="str">
        <f>IF(Table_Styles[[#This Row],[MB]]&lt;&gt;"",Table_Styles[[#This Row],[MB]],IF(Table_Styles[[#This Row],[MB Default]]&lt;&gt;"",Table_Styles[[#This Row],[MB Default]],""))</f>
        <v/>
      </c>
      <c r="AH113" s="62"/>
      <c r="AI113" s="62"/>
      <c r="AJ113" s="54" t="str">
        <f>IF(Table_Styles[[#This Row],[ML]]&lt;&gt;"",Table_Styles[[#This Row],[ML]],IF(Table_Styles[[#This Row],[ML Default]]&lt;&gt;"",Table_Styles[[#This Row],[ML Default]],""))</f>
        <v/>
      </c>
      <c r="AK113" s="62"/>
      <c r="AL113" s="62"/>
      <c r="AM113" s="54" t="str">
        <f>IF(Table_Styles[[#This Row],[PT]]&lt;&gt;"",Table_Styles[[#This Row],[PT]],IF(Table_Styles[[#This Row],[PT Default]]&lt;&gt;"",Table_Styles[[#This Row],[PT Default]],""))</f>
        <v/>
      </c>
      <c r="AN113" s="62"/>
      <c r="AO113" s="62"/>
      <c r="AP113" s="54" t="str">
        <f>IF(Table_Styles[[#This Row],[PR]]&lt;&gt;"",Table_Styles[[#This Row],[PR]],IF(Table_Styles[[#This Row],[PR Default]]&lt;&gt;"",Table_Styles[[#This Row],[PR Default]],""))</f>
        <v/>
      </c>
      <c r="AQ113" s="62"/>
      <c r="AR113" s="62"/>
      <c r="AS113" s="54" t="str">
        <f>IF(Table_Styles[[#This Row],[PB]]&lt;&gt;"",Table_Styles[[#This Row],[PB]],IF(Table_Styles[[#This Row],[PB Default]]&lt;&gt;"",Table_Styles[[#This Row],[PB Default]],""))</f>
        <v/>
      </c>
      <c r="AT113" s="62"/>
      <c r="AU113" s="62"/>
      <c r="AV113" s="54" t="str">
        <f>IF(Table_Styles[[#This Row],[PL]]&lt;&gt;"",Table_Styles[[#This Row],[PL]],IF(Table_Styles[[#This Row],[PL Default]]&lt;&gt;"",Table_Styles[[#This Row],[PL Default]],""))</f>
        <v/>
      </c>
      <c r="AW113" s="62"/>
      <c r="AX113" s="62"/>
      <c r="AY113" s="54" t="str">
        <f>IF(Table_Styles[[#This Row],[BT]]&lt;&gt;"",Table_Styles[[#This Row],[BT]],IF(Table_Styles[[#This Row],[BT Default]]&lt;&gt;"",Table_Styles[[#This Row],[BT Default]],""))</f>
        <v/>
      </c>
      <c r="AZ113" s="62"/>
      <c r="BA113" s="62"/>
      <c r="BB113" s="54" t="str">
        <f>IF(Table_Styles[[#This Row],[BR]]&lt;&gt;"",Table_Styles[[#This Row],[BR]],IF(Table_Styles[[#This Row],[BR Default]]&lt;&gt;"",Table_Styles[[#This Row],[BR Default]],""))</f>
        <v/>
      </c>
      <c r="BC113" s="62"/>
      <c r="BD113" s="62"/>
      <c r="BE113" s="54" t="str">
        <f>IF(Table_Styles[[#This Row],[BB]]&lt;&gt;"",Table_Styles[[#This Row],[BB]],IF(Table_Styles[[#This Row],[BB Default]]&lt;&gt;"",Table_Styles[[#This Row],[BB Default]],""))</f>
        <v/>
      </c>
      <c r="BF113" s="62"/>
      <c r="BG113" s="62"/>
      <c r="BH113" s="54" t="str">
        <f>IF(Table_Styles[[#This Row],[BL]]&lt;&gt;"",Table_Styles[[#This Row],[BL]],IF(Table_Styles[[#This Row],[BL Default]]&lt;&gt;"",Table_Styles[[#This Row],[BL Default]],""))</f>
        <v/>
      </c>
      <c r="BI113" s="62"/>
      <c r="BJ113" s="62"/>
      <c r="BK113" s="54" t="str">
        <f>IF(Table_Styles[[#This Row],[Width]]&lt;&gt;"",Table_Styles[[#This Row],[Width]],IF(Table_Styles[[#This Row],[Width Default]]&lt;&gt;"",Table_Styles[[#This Row],[Width Default]],""))</f>
        <v/>
      </c>
      <c r="BL113" s="62"/>
      <c r="BM113" s="62"/>
      <c r="BN113" s="54" t="str">
        <f>IF(Table_Styles[[#This Row],[Height]]&lt;&gt;"",Table_Styles[[#This Row],[Height]],IF(Table_Styles[[#This Row],[Height Default]]&lt;&gt;"",Table_Styles[[#This Row],[Height Default]],""))</f>
        <v/>
      </c>
      <c r="BO113" s="54"/>
      <c r="BP113" s="54"/>
      <c r="BQ113" s="54" t="str">
        <f>IF(Table_Styles[[#This Row],[Top]]&lt;&gt;"",Table_Styles[[#This Row],[Top]],IF(Table_Styles[[#This Row],[Top Default]]&lt;&gt;"",Table_Styles[[#This Row],[Top Default]],""))</f>
        <v/>
      </c>
      <c r="BR113" s="54"/>
      <c r="BS113" s="54"/>
      <c r="BT113" s="54" t="str">
        <f>IF(Table_Styles[[#This Row],[Right]]&lt;&gt;"",Table_Styles[[#This Row],[Right]],IF(Table_Styles[[#This Row],[Right Default]]&lt;&gt;"",Table_Styles[[#This Row],[Right Default]],""))</f>
        <v/>
      </c>
      <c r="BU113" s="54"/>
      <c r="BV113" s="54"/>
      <c r="BW113" s="54" t="str">
        <f>IF(Table_Styles[[#This Row],[Bottom]]&lt;&gt;"",Table_Styles[[#This Row],[Bottom]],IF(Table_Styles[[#This Row],[Bottom Default]]&lt;&gt;"",Table_Styles[[#This Row],[Bottom Default]],""))</f>
        <v/>
      </c>
      <c r="BX113" s="54"/>
      <c r="BY113" s="54"/>
      <c r="BZ113" s="54" t="str">
        <f>IF(Table_Styles[[#This Row],[Left]]&lt;&gt;"",Table_Styles[[#This Row],[Left]],IF(Table_Styles[[#This Row],[Left Default]]&lt;&gt;"",Table_Styles[[#This Row],[Left Default]],""))</f>
        <v/>
      </c>
      <c r="CA113" s="62"/>
      <c r="CB113" s="54" t="str">
        <f>IF(AND(Table_Styles[[#This Row],[Selector]]&lt;&gt;"",Table_Styles[[#This Row],[Font Family Used]]&lt;&gt;"",Table_Styles[[#This Row],[Font Weight Used]]&lt;&gt;""),Table_Styles[[#This Row],[Font Family Used]]&amp;" "&amp;Table_Styles[[#This Row],[Font Weight Used]],"")</f>
        <v/>
      </c>
      <c r="CC113" s="54" t="str">
        <f ca="1">IF(AND(Table_Styles[[#This Row],[Selector]],COUNTIF(OFFSET(CC:CC,0,0,ROW()-1,1),"="&amp;Table_Styles[[#This Row],[Font]])=0),Table_Styles[[#This Row],[Font]],"")</f>
        <v/>
      </c>
      <c r="CD113" s="54" t="str">
        <f ca="1">IF(Table_Styles[[#This Row],[Unique Font]]&lt;&gt;"",
"{""fontFamily"":"""&amp;Table_Styles[[#This Row],[Font Family Used]]&amp;""",""fontWeight"":"&amp;Table_Styles[[#This Row],[Font Weight Used]]&amp;"}","")</f>
        <v/>
      </c>
      <c r="CE113"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3" s="54" t="str">
        <f>IF(AND(Table_Styles[[#This Row],[Selector]]&lt;&gt;"", Table_Styles[[#This Row],[Config Properties]]&lt;&gt;""),
Table_Styles[[#This Row],[Selector]]&amp;" { "&amp;Table_Styles[[#This Row],[Config Properties]]&amp;" }","")</f>
        <v/>
      </c>
      <c r="CG113" s="54" t="str">
        <f xml:space="preserve">
SUBSTITUTE(SUBSTITUTE(SUBSTITUTE(SUBSTITUTE(SUBSTITUTE(SUBSTITUTE(SUBSTITUTE(SUBSTITUTE(Table_Styles[[#This Row],[Config]],
" {","{"),
"{ ","{"),
" }","}"),
"} ","}"),
" ,",","),
", ",","),
" :",":"),
": ",":")</f>
        <v/>
      </c>
    </row>
    <row r="114" spans="2:85" ht="21" customHeight="1">
      <c r="B114" s="37" t="s">
        <v>811</v>
      </c>
      <c r="C114" s="37" t="s">
        <v>812</v>
      </c>
      <c r="D114" s="34"/>
      <c r="E114" s="34"/>
      <c r="F114" s="15" t="str">
        <f>IF(Table_Styles[[#This Row],[Font Family]]&lt;&gt;"",Table_Styles[[#This Row],[Font Family]],IF(Table_Styles[[#This Row],[Font Family Default]]&lt;&gt;"",Table_Styles[[#This Row],[Font Family Default]],""))</f>
        <v/>
      </c>
      <c r="G114" s="34"/>
      <c r="H114" s="34"/>
      <c r="I114" s="15" t="str">
        <f>IF(Table_Styles[[#This Row],[Font Size]]&lt;&gt;"",Table_Styles[[#This Row],[Font Size]],IF(Table_Styles[[#This Row],[Font Size Default]]&lt;&gt;"",Table_Styles[[#This Row],[Font Size Default]],""))</f>
        <v/>
      </c>
      <c r="J114" s="34"/>
      <c r="K114" s="34"/>
      <c r="L114" s="15" t="str">
        <f>IF(Table_Styles[[#This Row],[Font Weight]]&lt;&gt;"",Table_Styles[[#This Row],[Font Weight]],IF(Table_Styles[[#This Row],[Font Weight Default]]&lt;&gt;"",Table_Styles[[#This Row],[Font Weight Default]],""))</f>
        <v/>
      </c>
      <c r="M114" s="34"/>
      <c r="N114" s="34"/>
      <c r="O114" s="15" t="str">
        <f>IF(Table_Styles[[#This Row],[Colour]]&lt;&gt;"",Table_Styles[[#This Row],[Colour]],IF(Table_Styles[[#This Row],[Colour Default]]&lt;&gt;"",Table_Styles[[#This Row],[Colour Default]],""))</f>
        <v/>
      </c>
      <c r="P114" s="34"/>
      <c r="Q114" s="34"/>
      <c r="R114" s="15" t="str">
        <f>IF(Table_Styles[[#This Row],[Background]]&lt;&gt;"",Table_Styles[[#This Row],[Background]],IF(Table_Styles[[#This Row],[Background Default]]&lt;&gt;"",Table_Styles[[#This Row],[Background Default]],""))</f>
        <v/>
      </c>
      <c r="S114" s="34"/>
      <c r="T114" s="34"/>
      <c r="U114" s="15" t="str">
        <f>IF(Table_Styles[[#This Row],[Border]]&lt;&gt;"",Table_Styles[[#This Row],[Border]],IF(Table_Styles[[#This Row],[Border Default]]&lt;&gt;"",Table_Styles[[#This Row],[Border Default]],""))</f>
        <v/>
      </c>
      <c r="V114" s="34"/>
      <c r="W114" s="34"/>
      <c r="X114" s="15" t="str">
        <f>IF(Table_Styles[[#This Row],[Border Radius]]&lt;&gt;"",Table_Styles[[#This Row],[Border Radius]],IF(Table_Styles[[#This Row],[Border Radius Default]]&lt;&gt;"",Table_Styles[[#This Row],[Border Radius Default]],""))</f>
        <v/>
      </c>
      <c r="Y114" s="34"/>
      <c r="Z114" s="86" t="s">
        <v>599</v>
      </c>
      <c r="AA114" s="15" t="str">
        <f>IF(Table_Styles[[#This Row],[MT]]&lt;&gt;"",Table_Styles[[#This Row],[MT]],IF(Table_Styles[[#This Row],[MT Default]]&lt;&gt;"",Table_Styles[[#This Row],[MT Default]],""))</f>
        <v>15px</v>
      </c>
      <c r="AB114" s="34"/>
      <c r="AC114" s="34"/>
      <c r="AD114" s="15" t="str">
        <f>IF(Table_Styles[[#This Row],[MR]]&lt;&gt;"",Table_Styles[[#This Row],[MR]],IF(Table_Styles[[#This Row],[MR Default]]&lt;&gt;"",Table_Styles[[#This Row],[MR Default]],""))</f>
        <v/>
      </c>
      <c r="AE114" s="34"/>
      <c r="AF114" s="34"/>
      <c r="AG114" s="15" t="str">
        <f>IF(Table_Styles[[#This Row],[MB]]&lt;&gt;"",Table_Styles[[#This Row],[MB]],IF(Table_Styles[[#This Row],[MB Default]]&lt;&gt;"",Table_Styles[[#This Row],[MB Default]],""))</f>
        <v/>
      </c>
      <c r="AH114" s="34"/>
      <c r="AI114" s="34"/>
      <c r="AJ114" s="15" t="str">
        <f>IF(Table_Styles[[#This Row],[ML]]&lt;&gt;"",Table_Styles[[#This Row],[ML]],IF(Table_Styles[[#This Row],[ML Default]]&lt;&gt;"",Table_Styles[[#This Row],[ML Default]],""))</f>
        <v/>
      </c>
      <c r="AK114" s="34"/>
      <c r="AL114" s="34"/>
      <c r="AM114" s="15" t="str">
        <f>IF(Table_Styles[[#This Row],[PT]]&lt;&gt;"",Table_Styles[[#This Row],[PT]],IF(Table_Styles[[#This Row],[PT Default]]&lt;&gt;"",Table_Styles[[#This Row],[PT Default]],""))</f>
        <v/>
      </c>
      <c r="AN114" s="34"/>
      <c r="AO114" s="34"/>
      <c r="AP114" s="15" t="str">
        <f>IF(Table_Styles[[#This Row],[PR]]&lt;&gt;"",Table_Styles[[#This Row],[PR]],IF(Table_Styles[[#This Row],[PR Default]]&lt;&gt;"",Table_Styles[[#This Row],[PR Default]],""))</f>
        <v/>
      </c>
      <c r="AQ114" s="34"/>
      <c r="AR114" s="34"/>
      <c r="AS114" s="15" t="str">
        <f>IF(Table_Styles[[#This Row],[PB]]&lt;&gt;"",Table_Styles[[#This Row],[PB]],IF(Table_Styles[[#This Row],[PB Default]]&lt;&gt;"",Table_Styles[[#This Row],[PB Default]],""))</f>
        <v/>
      </c>
      <c r="AT114" s="34"/>
      <c r="AU114" s="34"/>
      <c r="AV114" s="15" t="str">
        <f>IF(Table_Styles[[#This Row],[PL]]&lt;&gt;"",Table_Styles[[#This Row],[PL]],IF(Table_Styles[[#This Row],[PL Default]]&lt;&gt;"",Table_Styles[[#This Row],[PL Default]],""))</f>
        <v/>
      </c>
      <c r="AW114" s="34"/>
      <c r="AX114" s="34"/>
      <c r="AY114" s="15" t="str">
        <f>IF(Table_Styles[[#This Row],[BT]]&lt;&gt;"",Table_Styles[[#This Row],[BT]],IF(Table_Styles[[#This Row],[BT Default]]&lt;&gt;"",Table_Styles[[#This Row],[BT Default]],""))</f>
        <v/>
      </c>
      <c r="AZ114" s="34"/>
      <c r="BA114" s="34"/>
      <c r="BB114" s="15" t="str">
        <f>IF(Table_Styles[[#This Row],[BR]]&lt;&gt;"",Table_Styles[[#This Row],[BR]],IF(Table_Styles[[#This Row],[BR Default]]&lt;&gt;"",Table_Styles[[#This Row],[BR Default]],""))</f>
        <v/>
      </c>
      <c r="BC114" s="34"/>
      <c r="BD114" s="34"/>
      <c r="BE114" s="15" t="str">
        <f>IF(Table_Styles[[#This Row],[BB]]&lt;&gt;"",Table_Styles[[#This Row],[BB]],IF(Table_Styles[[#This Row],[BB Default]]&lt;&gt;"",Table_Styles[[#This Row],[BB Default]],""))</f>
        <v/>
      </c>
      <c r="BF114" s="34"/>
      <c r="BG114" s="34"/>
      <c r="BH114" s="15" t="str">
        <f>IF(Table_Styles[[#This Row],[BL]]&lt;&gt;"",Table_Styles[[#This Row],[BL]],IF(Table_Styles[[#This Row],[BL Default]]&lt;&gt;"",Table_Styles[[#This Row],[BL Default]],""))</f>
        <v/>
      </c>
      <c r="BI114" s="34"/>
      <c r="BJ114" s="34"/>
      <c r="BK114" s="15" t="str">
        <f>IF(Table_Styles[[#This Row],[Width]]&lt;&gt;"",Table_Styles[[#This Row],[Width]],IF(Table_Styles[[#This Row],[Width Default]]&lt;&gt;"",Table_Styles[[#This Row],[Width Default]],""))</f>
        <v/>
      </c>
      <c r="BL114" s="34"/>
      <c r="BM114" s="34"/>
      <c r="BN114" s="15" t="str">
        <f>IF(Table_Styles[[#This Row],[Height]]&lt;&gt;"",Table_Styles[[#This Row],[Height]],IF(Table_Styles[[#This Row],[Height Default]]&lt;&gt;"",Table_Styles[[#This Row],[Height Default]],""))</f>
        <v/>
      </c>
      <c r="BO114" s="15"/>
      <c r="BP114" s="15"/>
      <c r="BQ114" s="15" t="str">
        <f>IF(Table_Styles[[#This Row],[Top]]&lt;&gt;"",Table_Styles[[#This Row],[Top]],IF(Table_Styles[[#This Row],[Top Default]]&lt;&gt;"",Table_Styles[[#This Row],[Top Default]],""))</f>
        <v/>
      </c>
      <c r="BR114" s="15"/>
      <c r="BS114" s="15"/>
      <c r="BT114" s="15" t="str">
        <f>IF(Table_Styles[[#This Row],[Right]]&lt;&gt;"",Table_Styles[[#This Row],[Right]],IF(Table_Styles[[#This Row],[Right Default]]&lt;&gt;"",Table_Styles[[#This Row],[Right Default]],""))</f>
        <v/>
      </c>
      <c r="BU114" s="15"/>
      <c r="BV114" s="15"/>
      <c r="BW114" s="15" t="str">
        <f>IF(Table_Styles[[#This Row],[Bottom]]&lt;&gt;"",Table_Styles[[#This Row],[Bottom]],IF(Table_Styles[[#This Row],[Bottom Default]]&lt;&gt;"",Table_Styles[[#This Row],[Bottom Default]],""))</f>
        <v/>
      </c>
      <c r="BX114" s="15"/>
      <c r="BY114" s="15"/>
      <c r="BZ114" s="15" t="str">
        <f>IF(Table_Styles[[#This Row],[Left]]&lt;&gt;"",Table_Styles[[#This Row],[Left]],IF(Table_Styles[[#This Row],[Left Default]]&lt;&gt;"",Table_Styles[[#This Row],[Left Default]],""))</f>
        <v/>
      </c>
      <c r="CA114" s="34"/>
      <c r="CB114" s="17" t="str">
        <f>IF(AND(Table_Styles[[#This Row],[Selector]]&lt;&gt;"",Table_Styles[[#This Row],[Font Family Used]]&lt;&gt;"",Table_Styles[[#This Row],[Font Weight Used]]&lt;&gt;""),Table_Styles[[#This Row],[Font Family Used]]&amp;" "&amp;Table_Styles[[#This Row],[Font Weight Used]],"")</f>
        <v/>
      </c>
      <c r="CC114" s="17" t="str">
        <f ca="1">IF(AND(Table_Styles[[#This Row],[Selector]],COUNTIF(OFFSET(CC:CC,0,0,ROW()-1,1),"="&amp;Table_Styles[[#This Row],[Font]])=0),Table_Styles[[#This Row],[Font]],"")</f>
        <v/>
      </c>
      <c r="CD114" s="17" t="str">
        <f ca="1">IF(Table_Styles[[#This Row],[Unique Font]]&lt;&gt;"",
"{""fontFamily"":"""&amp;Table_Styles[[#This Row],[Font Family Used]]&amp;""",""fontWeight"":"&amp;Table_Styles[[#This Row],[Font Weight Used]]&amp;"}","")</f>
        <v/>
      </c>
      <c r="CE11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4" s="17" t="str">
        <f>IF(AND(Table_Styles[[#This Row],[Selector]]&lt;&gt;"", Table_Styles[[#This Row],[Config Properties]]&lt;&gt;""),
Table_Styles[[#This Row],[Selector]]&amp;" { "&amp;Table_Styles[[#This Row],[Config Properties]]&amp;" }","")</f>
        <v>#sidebar .body .summary { margin-top: 15px }</v>
      </c>
      <c r="CG114" s="17" t="str">
        <f xml:space="preserve">
SUBSTITUTE(SUBSTITUTE(SUBSTITUTE(SUBSTITUTE(SUBSTITUTE(SUBSTITUTE(SUBSTITUTE(SUBSTITUTE(Table_Styles[[#This Row],[Config]],
" {","{"),
"{ ","{"),
" }","}"),
"} ","}"),
" ,",","),
", ",","),
" :",":"),
": ",":")</f>
        <v>#sidebar .body .summary{margin-top:15px}</v>
      </c>
    </row>
    <row r="115" spans="2:85" ht="21" customHeight="1">
      <c r="B115" s="17" t="s">
        <v>43</v>
      </c>
      <c r="C115" s="37" t="s">
        <v>813</v>
      </c>
      <c r="D115" s="34"/>
      <c r="E115" s="34" t="str">
        <f>Settings_Styling_Font_Labels</f>
        <v>Nunito</v>
      </c>
      <c r="F115" s="15" t="str">
        <f>IF(Table_Styles[[#This Row],[Font Family]]&lt;&gt;"",Table_Styles[[#This Row],[Font Family]],IF(Table_Styles[[#This Row],[Font Family Default]]&lt;&gt;"",Table_Styles[[#This Row],[Font Family Default]],""))</f>
        <v>Nunito</v>
      </c>
      <c r="G115" s="34"/>
      <c r="H115" s="86" t="s">
        <v>599</v>
      </c>
      <c r="I115" s="15" t="str">
        <f>IF(Table_Styles[[#This Row],[Font Size]]&lt;&gt;"",Table_Styles[[#This Row],[Font Size]],IF(Table_Styles[[#This Row],[Font Size Default]]&lt;&gt;"",Table_Styles[[#This Row],[Font Size Default]],""))</f>
        <v>15px</v>
      </c>
      <c r="J115" s="34"/>
      <c r="K115" s="34">
        <f>Settings_Styling_Font_Weight_Labels</f>
        <v>700</v>
      </c>
      <c r="L115" s="15">
        <f>IF(Table_Styles[[#This Row],[Font Weight]]&lt;&gt;"",Table_Styles[[#This Row],[Font Weight]],IF(Table_Styles[[#This Row],[Font Weight Default]]&lt;&gt;"",Table_Styles[[#This Row],[Font Weight Default]],""))</f>
        <v>700</v>
      </c>
      <c r="M115" s="15"/>
      <c r="N115" s="29" t="str">
        <f>Colour_Foreground_1</f>
        <v>#1d1c1c</v>
      </c>
      <c r="O115" s="15" t="str">
        <f>IF(Table_Styles[[#This Row],[Colour]]&lt;&gt;"",Table_Styles[[#This Row],[Colour]],IF(Table_Styles[[#This Row],[Colour Default]]&lt;&gt;"",Table_Styles[[#This Row],[Colour Default]],""))</f>
        <v>#1d1c1c</v>
      </c>
      <c r="P115" s="34"/>
      <c r="Q115" s="34"/>
      <c r="R115" s="15" t="str">
        <f>IF(Table_Styles[[#This Row],[Background]]&lt;&gt;"",Table_Styles[[#This Row],[Background]],IF(Table_Styles[[#This Row],[Background Default]]&lt;&gt;"",Table_Styles[[#This Row],[Background Default]],""))</f>
        <v/>
      </c>
      <c r="S115" s="34"/>
      <c r="T115" s="34"/>
      <c r="U115" s="15" t="str">
        <f>IF(Table_Styles[[#This Row],[Border]]&lt;&gt;"",Table_Styles[[#This Row],[Border]],IF(Table_Styles[[#This Row],[Border Default]]&lt;&gt;"",Table_Styles[[#This Row],[Border Default]],""))</f>
        <v/>
      </c>
      <c r="V115" s="34"/>
      <c r="W115" s="34"/>
      <c r="X115" s="15" t="str">
        <f>IF(Table_Styles[[#This Row],[Border Radius]]&lt;&gt;"",Table_Styles[[#This Row],[Border Radius]],IF(Table_Styles[[#This Row],[Border Radius Default]]&lt;&gt;"",Table_Styles[[#This Row],[Border Radius Default]],""))</f>
        <v/>
      </c>
      <c r="Y115" s="34"/>
      <c r="Z115" s="34">
        <v>0</v>
      </c>
      <c r="AA115" s="15">
        <f>IF(Table_Styles[[#This Row],[MT]]&lt;&gt;"",Table_Styles[[#This Row],[MT]],IF(Table_Styles[[#This Row],[MT Default]]&lt;&gt;"",Table_Styles[[#This Row],[MT Default]],""))</f>
        <v>0</v>
      </c>
      <c r="AB115" s="34"/>
      <c r="AC115" s="34"/>
      <c r="AD115" s="15" t="str">
        <f>IF(Table_Styles[[#This Row],[MR]]&lt;&gt;"",Table_Styles[[#This Row],[MR]],IF(Table_Styles[[#This Row],[MR Default]]&lt;&gt;"",Table_Styles[[#This Row],[MR Default]],""))</f>
        <v/>
      </c>
      <c r="AE115" s="34"/>
      <c r="AF115" s="86" t="s">
        <v>623</v>
      </c>
      <c r="AG115" s="15" t="str">
        <f>IF(Table_Styles[[#This Row],[MB]]&lt;&gt;"",Table_Styles[[#This Row],[MB]],IF(Table_Styles[[#This Row],[MB Default]]&lt;&gt;"",Table_Styles[[#This Row],[MB Default]],""))</f>
        <v>10px</v>
      </c>
      <c r="AH115" s="34"/>
      <c r="AI115" s="34"/>
      <c r="AJ115" s="15" t="str">
        <f>IF(Table_Styles[[#This Row],[ML]]&lt;&gt;"",Table_Styles[[#This Row],[ML]],IF(Table_Styles[[#This Row],[ML Default]]&lt;&gt;"",Table_Styles[[#This Row],[ML Default]],""))</f>
        <v/>
      </c>
      <c r="AK115" s="34"/>
      <c r="AL115" s="34"/>
      <c r="AM115" s="15" t="str">
        <f>IF(Table_Styles[[#This Row],[PT]]&lt;&gt;"",Table_Styles[[#This Row],[PT]],IF(Table_Styles[[#This Row],[PT Default]]&lt;&gt;"",Table_Styles[[#This Row],[PT Default]],""))</f>
        <v/>
      </c>
      <c r="AN115" s="34"/>
      <c r="AO115" s="34"/>
      <c r="AP115" s="15" t="str">
        <f>IF(Table_Styles[[#This Row],[PR]]&lt;&gt;"",Table_Styles[[#This Row],[PR]],IF(Table_Styles[[#This Row],[PR Default]]&lt;&gt;"",Table_Styles[[#This Row],[PR Default]],""))</f>
        <v/>
      </c>
      <c r="AQ115" s="34"/>
      <c r="AR115" s="34"/>
      <c r="AS115" s="15" t="str">
        <f>IF(Table_Styles[[#This Row],[PB]]&lt;&gt;"",Table_Styles[[#This Row],[PB]],IF(Table_Styles[[#This Row],[PB Default]]&lt;&gt;"",Table_Styles[[#This Row],[PB Default]],""))</f>
        <v/>
      </c>
      <c r="AT115" s="34"/>
      <c r="AU115" s="34"/>
      <c r="AV115" s="15" t="str">
        <f>IF(Table_Styles[[#This Row],[PL]]&lt;&gt;"",Table_Styles[[#This Row],[PL]],IF(Table_Styles[[#This Row],[PL Default]]&lt;&gt;"",Table_Styles[[#This Row],[PL Default]],""))</f>
        <v/>
      </c>
      <c r="AW115" s="34"/>
      <c r="AX115" s="34"/>
      <c r="AY115" s="15" t="str">
        <f>IF(Table_Styles[[#This Row],[BT]]&lt;&gt;"",Table_Styles[[#This Row],[BT]],IF(Table_Styles[[#This Row],[BT Default]]&lt;&gt;"",Table_Styles[[#This Row],[BT Default]],""))</f>
        <v/>
      </c>
      <c r="AZ115" s="34"/>
      <c r="BA115" s="34"/>
      <c r="BB115" s="15" t="str">
        <f>IF(Table_Styles[[#This Row],[BR]]&lt;&gt;"",Table_Styles[[#This Row],[BR]],IF(Table_Styles[[#This Row],[BR Default]]&lt;&gt;"",Table_Styles[[#This Row],[BR Default]],""))</f>
        <v/>
      </c>
      <c r="BC115" s="34"/>
      <c r="BD115" s="34"/>
      <c r="BE115" s="15" t="str">
        <f>IF(Table_Styles[[#This Row],[BB]]&lt;&gt;"",Table_Styles[[#This Row],[BB]],IF(Table_Styles[[#This Row],[BB Default]]&lt;&gt;"",Table_Styles[[#This Row],[BB Default]],""))</f>
        <v/>
      </c>
      <c r="BF115" s="34"/>
      <c r="BG115" s="34"/>
      <c r="BH115" s="15" t="str">
        <f>IF(Table_Styles[[#This Row],[BL]]&lt;&gt;"",Table_Styles[[#This Row],[BL]],IF(Table_Styles[[#This Row],[BL Default]]&lt;&gt;"",Table_Styles[[#This Row],[BL Default]],""))</f>
        <v/>
      </c>
      <c r="BI115" s="34"/>
      <c r="BJ115" s="34"/>
      <c r="BK115" s="15" t="str">
        <f>IF(Table_Styles[[#This Row],[Width]]&lt;&gt;"",Table_Styles[[#This Row],[Width]],IF(Table_Styles[[#This Row],[Width Default]]&lt;&gt;"",Table_Styles[[#This Row],[Width Default]],""))</f>
        <v/>
      </c>
      <c r="BL115" s="34"/>
      <c r="BM115" s="34"/>
      <c r="BN115" s="15" t="str">
        <f>IF(Table_Styles[[#This Row],[Height]]&lt;&gt;"",Table_Styles[[#This Row],[Height]],IF(Table_Styles[[#This Row],[Height Default]]&lt;&gt;"",Table_Styles[[#This Row],[Height Default]],""))</f>
        <v/>
      </c>
      <c r="BO115" s="15"/>
      <c r="BP115" s="15"/>
      <c r="BQ115" s="15" t="str">
        <f>IF(Table_Styles[[#This Row],[Top]]&lt;&gt;"",Table_Styles[[#This Row],[Top]],IF(Table_Styles[[#This Row],[Top Default]]&lt;&gt;"",Table_Styles[[#This Row],[Top Default]],""))</f>
        <v/>
      </c>
      <c r="BR115" s="15"/>
      <c r="BS115" s="15"/>
      <c r="BT115" s="15" t="str">
        <f>IF(Table_Styles[[#This Row],[Right]]&lt;&gt;"",Table_Styles[[#This Row],[Right]],IF(Table_Styles[[#This Row],[Right Default]]&lt;&gt;"",Table_Styles[[#This Row],[Right Default]],""))</f>
        <v/>
      </c>
      <c r="BU115" s="15"/>
      <c r="BV115" s="15"/>
      <c r="BW115" s="15" t="str">
        <f>IF(Table_Styles[[#This Row],[Bottom]]&lt;&gt;"",Table_Styles[[#This Row],[Bottom]],IF(Table_Styles[[#This Row],[Bottom Default]]&lt;&gt;"",Table_Styles[[#This Row],[Bottom Default]],""))</f>
        <v/>
      </c>
      <c r="BX115" s="15"/>
      <c r="BY115" s="15"/>
      <c r="BZ115" s="15" t="str">
        <f>IF(Table_Styles[[#This Row],[Left]]&lt;&gt;"",Table_Styles[[#This Row],[Left]],IF(Table_Styles[[#This Row],[Left Default]]&lt;&gt;"",Table_Styles[[#This Row],[Left Default]],""))</f>
        <v/>
      </c>
      <c r="CA115" s="34"/>
      <c r="CB115" s="17" t="str">
        <f>IF(AND(Table_Styles[[#This Row],[Selector]]&lt;&gt;"",Table_Styles[[#This Row],[Font Family Used]]&lt;&gt;"",Table_Styles[[#This Row],[Font Weight Used]]&lt;&gt;""),Table_Styles[[#This Row],[Font Family Used]]&amp;" "&amp;Table_Styles[[#This Row],[Font Weight Used]],"")</f>
        <v>Nunito 700</v>
      </c>
      <c r="CC115" s="17" t="str">
        <f ca="1">IF(AND(Table_Styles[[#This Row],[Selector]],COUNTIF(OFFSET(CC:CC,0,0,ROW()-1,1),"="&amp;Table_Styles[[#This Row],[Font]])=0),Table_Styles[[#This Row],[Font]],"")</f>
        <v/>
      </c>
      <c r="CD115" s="17" t="str">
        <f ca="1">IF(Table_Styles[[#This Row],[Unique Font]]&lt;&gt;"",
"{""fontFamily"":"""&amp;Table_Styles[[#This Row],[Font Family Used]]&amp;""",""fontWeight"":"&amp;Table_Styles[[#This Row],[Font Weight Used]]&amp;"}","")</f>
        <v/>
      </c>
      <c r="CE11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700;color: #1d1c1c;margin-top: 0;margin-bottom: 10px</v>
      </c>
      <c r="CF115" s="17" t="str">
        <f>IF(AND(Table_Styles[[#This Row],[Selector]]&lt;&gt;"", Table_Styles[[#This Row],[Config Properties]]&lt;&gt;""),
Table_Styles[[#This Row],[Selector]]&amp;" { "&amp;Table_Styles[[#This Row],[Config Properties]]&amp;" }","")</f>
        <v>#sidebar .body .summary h4 { font-family: 'Nunito';font-size: 15px;font-weight: 700;color: #1d1c1c;margin-top: 0;margin-bottom: 10px }</v>
      </c>
      <c r="CG115" s="17" t="str">
        <f xml:space="preserve">
SUBSTITUTE(SUBSTITUTE(SUBSTITUTE(SUBSTITUTE(SUBSTITUTE(SUBSTITUTE(SUBSTITUTE(SUBSTITUTE(Table_Styles[[#This Row],[Config]],
" {","{"),
"{ ","{"),
" }","}"),
"} ","}"),
" ,",","),
", ",","),
" :",":"),
": ",":")</f>
        <v>#sidebar .body .summary h4{font-family:'Nunito';font-size:15px;font-weight:700;color:#1d1c1c;margin-top:0;margin-bottom:10px}</v>
      </c>
    </row>
    <row r="116" spans="2:85" ht="21" customHeight="1">
      <c r="B116" s="17" t="s">
        <v>814</v>
      </c>
      <c r="C116" s="37" t="s">
        <v>815</v>
      </c>
      <c r="D116" s="34"/>
      <c r="E116" s="34" t="str">
        <f>Settings_Styling_Font_Body_Text</f>
        <v>Nunito</v>
      </c>
      <c r="F116" s="15" t="str">
        <f>IF(Table_Styles[[#This Row],[Font Family]]&lt;&gt;"",Table_Styles[[#This Row],[Font Family]],IF(Table_Styles[[#This Row],[Font Family Default]]&lt;&gt;"",Table_Styles[[#This Row],[Font Family Default]],""))</f>
        <v>Nunito</v>
      </c>
      <c r="G116" s="34"/>
      <c r="H116" s="36" t="s">
        <v>640</v>
      </c>
      <c r="I116" s="15" t="str">
        <f>IF(Table_Styles[[#This Row],[Font Size]]&lt;&gt;"",Table_Styles[[#This Row],[Font Size]],IF(Table_Styles[[#This Row],[Font Size Default]]&lt;&gt;"",Table_Styles[[#This Row],[Font Size Default]],""))</f>
        <v>13px</v>
      </c>
      <c r="J116" s="34"/>
      <c r="K116" s="86" t="s">
        <v>816</v>
      </c>
      <c r="L116" s="15" t="str">
        <f>IF(Table_Styles[[#This Row],[Font Weight]]&lt;&gt;"",Table_Styles[[#This Row],[Font Weight]],IF(Table_Styles[[#This Row],[Font Weight Default]]&lt;&gt;"",Table_Styles[[#This Row],[Font Weight Default]],""))</f>
        <v>700</v>
      </c>
      <c r="M116" s="15"/>
      <c r="N116" s="29" t="str">
        <f>Colour_Foreground_1</f>
        <v>#1d1c1c</v>
      </c>
      <c r="O116" s="15" t="str">
        <f>IF(Table_Styles[[#This Row],[Colour]]&lt;&gt;"",Table_Styles[[#This Row],[Colour]],IF(Table_Styles[[#This Row],[Colour Default]]&lt;&gt;"",Table_Styles[[#This Row],[Colour Default]],""))</f>
        <v>#1d1c1c</v>
      </c>
      <c r="P116" s="34"/>
      <c r="Q116" s="34"/>
      <c r="R116" s="15" t="str">
        <f>IF(Table_Styles[[#This Row],[Background]]&lt;&gt;"",Table_Styles[[#This Row],[Background]],IF(Table_Styles[[#This Row],[Background Default]]&lt;&gt;"",Table_Styles[[#This Row],[Background Default]],""))</f>
        <v/>
      </c>
      <c r="S116" s="34"/>
      <c r="T116" s="34"/>
      <c r="U116" s="15" t="str">
        <f>IF(Table_Styles[[#This Row],[Border]]&lt;&gt;"",Table_Styles[[#This Row],[Border]],IF(Table_Styles[[#This Row],[Border Default]]&lt;&gt;"",Table_Styles[[#This Row],[Border Default]],""))</f>
        <v/>
      </c>
      <c r="V116" s="34"/>
      <c r="W116" s="34"/>
      <c r="X116" s="15" t="str">
        <f>IF(Table_Styles[[#This Row],[Border Radius]]&lt;&gt;"",Table_Styles[[#This Row],[Border Radius]],IF(Table_Styles[[#This Row],[Border Radius Default]]&lt;&gt;"",Table_Styles[[#This Row],[Border Radius Default]],""))</f>
        <v/>
      </c>
      <c r="Y116" s="34"/>
      <c r="Z116" s="34"/>
      <c r="AA116" s="15" t="str">
        <f>IF(Table_Styles[[#This Row],[MT]]&lt;&gt;"",Table_Styles[[#This Row],[MT]],IF(Table_Styles[[#This Row],[MT Default]]&lt;&gt;"",Table_Styles[[#This Row],[MT Default]],""))</f>
        <v/>
      </c>
      <c r="AB116" s="34"/>
      <c r="AC116" s="34"/>
      <c r="AD116" s="15" t="str">
        <f>IF(Table_Styles[[#This Row],[MR]]&lt;&gt;"",Table_Styles[[#This Row],[MR]],IF(Table_Styles[[#This Row],[MR Default]]&lt;&gt;"",Table_Styles[[#This Row],[MR Default]],""))</f>
        <v/>
      </c>
      <c r="AE116" s="34"/>
      <c r="AF116" s="34"/>
      <c r="AG116" s="15" t="str">
        <f>IF(Table_Styles[[#This Row],[MB]]&lt;&gt;"",Table_Styles[[#This Row],[MB]],IF(Table_Styles[[#This Row],[MB Default]]&lt;&gt;"",Table_Styles[[#This Row],[MB Default]],""))</f>
        <v/>
      </c>
      <c r="AH116" s="34"/>
      <c r="AI116" s="34"/>
      <c r="AJ116" s="15" t="str">
        <f>IF(Table_Styles[[#This Row],[ML]]&lt;&gt;"",Table_Styles[[#This Row],[ML]],IF(Table_Styles[[#This Row],[ML Default]]&lt;&gt;"",Table_Styles[[#This Row],[ML Default]],""))</f>
        <v/>
      </c>
      <c r="AK116" s="34"/>
      <c r="AL116" s="34"/>
      <c r="AM116" s="15" t="str">
        <f>IF(Table_Styles[[#This Row],[PT]]&lt;&gt;"",Table_Styles[[#This Row],[PT]],IF(Table_Styles[[#This Row],[PT Default]]&lt;&gt;"",Table_Styles[[#This Row],[PT Default]],""))</f>
        <v/>
      </c>
      <c r="AN116" s="34"/>
      <c r="AO116" s="86" t="s">
        <v>506</v>
      </c>
      <c r="AP116" s="15" t="str">
        <f>IF(Table_Styles[[#This Row],[PR]]&lt;&gt;"",Table_Styles[[#This Row],[PR]],IF(Table_Styles[[#This Row],[PR Default]]&lt;&gt;"",Table_Styles[[#This Row],[PR Default]],""))</f>
        <v>3px</v>
      </c>
      <c r="AQ116" s="34"/>
      <c r="AR116" s="34"/>
      <c r="AS116" s="15" t="str">
        <f>IF(Table_Styles[[#This Row],[PB]]&lt;&gt;"",Table_Styles[[#This Row],[PB]],IF(Table_Styles[[#This Row],[PB Default]]&lt;&gt;"",Table_Styles[[#This Row],[PB Default]],""))</f>
        <v/>
      </c>
      <c r="AT116" s="34"/>
      <c r="AU116" s="34"/>
      <c r="AV116" s="15" t="str">
        <f>IF(Table_Styles[[#This Row],[PL]]&lt;&gt;"",Table_Styles[[#This Row],[PL]],IF(Table_Styles[[#This Row],[PL Default]]&lt;&gt;"",Table_Styles[[#This Row],[PL Default]],""))</f>
        <v/>
      </c>
      <c r="AW116" s="34"/>
      <c r="AX116" s="34"/>
      <c r="AY116" s="15" t="str">
        <f>IF(Table_Styles[[#This Row],[BT]]&lt;&gt;"",Table_Styles[[#This Row],[BT]],IF(Table_Styles[[#This Row],[BT Default]]&lt;&gt;"",Table_Styles[[#This Row],[BT Default]],""))</f>
        <v/>
      </c>
      <c r="AZ116" s="34"/>
      <c r="BA116" s="34"/>
      <c r="BB116" s="15" t="str">
        <f>IF(Table_Styles[[#This Row],[BR]]&lt;&gt;"",Table_Styles[[#This Row],[BR]],IF(Table_Styles[[#This Row],[BR Default]]&lt;&gt;"",Table_Styles[[#This Row],[BR Default]],""))</f>
        <v/>
      </c>
      <c r="BC116" s="34"/>
      <c r="BD116" s="34"/>
      <c r="BE116" s="15" t="str">
        <f>IF(Table_Styles[[#This Row],[BB]]&lt;&gt;"",Table_Styles[[#This Row],[BB]],IF(Table_Styles[[#This Row],[BB Default]]&lt;&gt;"",Table_Styles[[#This Row],[BB Default]],""))</f>
        <v/>
      </c>
      <c r="BF116" s="34"/>
      <c r="BG116" s="34"/>
      <c r="BH116" s="15" t="str">
        <f>IF(Table_Styles[[#This Row],[BL]]&lt;&gt;"",Table_Styles[[#This Row],[BL]],IF(Table_Styles[[#This Row],[BL Default]]&lt;&gt;"",Table_Styles[[#This Row],[BL Default]],""))</f>
        <v/>
      </c>
      <c r="BI116" s="34"/>
      <c r="BJ116" s="34"/>
      <c r="BK116" s="15" t="str">
        <f>IF(Table_Styles[[#This Row],[Width]]&lt;&gt;"",Table_Styles[[#This Row],[Width]],IF(Table_Styles[[#This Row],[Width Default]]&lt;&gt;"",Table_Styles[[#This Row],[Width Default]],""))</f>
        <v/>
      </c>
      <c r="BL116" s="34"/>
      <c r="BM116" s="34"/>
      <c r="BN116" s="15" t="str">
        <f>IF(Table_Styles[[#This Row],[Height]]&lt;&gt;"",Table_Styles[[#This Row],[Height]],IF(Table_Styles[[#This Row],[Height Default]]&lt;&gt;"",Table_Styles[[#This Row],[Height Default]],""))</f>
        <v/>
      </c>
      <c r="BO116" s="15"/>
      <c r="BP116" s="15"/>
      <c r="BQ116" s="15" t="str">
        <f>IF(Table_Styles[[#This Row],[Top]]&lt;&gt;"",Table_Styles[[#This Row],[Top]],IF(Table_Styles[[#This Row],[Top Default]]&lt;&gt;"",Table_Styles[[#This Row],[Top Default]],""))</f>
        <v/>
      </c>
      <c r="BR116" s="15"/>
      <c r="BS116" s="15"/>
      <c r="BT116" s="15" t="str">
        <f>IF(Table_Styles[[#This Row],[Right]]&lt;&gt;"",Table_Styles[[#This Row],[Right]],IF(Table_Styles[[#This Row],[Right Default]]&lt;&gt;"",Table_Styles[[#This Row],[Right Default]],""))</f>
        <v/>
      </c>
      <c r="BU116" s="15"/>
      <c r="BV116" s="15"/>
      <c r="BW116" s="15" t="str">
        <f>IF(Table_Styles[[#This Row],[Bottom]]&lt;&gt;"",Table_Styles[[#This Row],[Bottom]],IF(Table_Styles[[#This Row],[Bottom Default]]&lt;&gt;"",Table_Styles[[#This Row],[Bottom Default]],""))</f>
        <v/>
      </c>
      <c r="BX116" s="15"/>
      <c r="BY116" s="15"/>
      <c r="BZ116" s="15" t="str">
        <f>IF(Table_Styles[[#This Row],[Left]]&lt;&gt;"",Table_Styles[[#This Row],[Left]],IF(Table_Styles[[#This Row],[Left Default]]&lt;&gt;"",Table_Styles[[#This Row],[Left Default]],""))</f>
        <v/>
      </c>
      <c r="CA116" s="34"/>
      <c r="CB116" s="17" t="str">
        <f>IF(AND(Table_Styles[[#This Row],[Selector]]&lt;&gt;"",Table_Styles[[#This Row],[Font Family Used]]&lt;&gt;"",Table_Styles[[#This Row],[Font Weight Used]]&lt;&gt;""),Table_Styles[[#This Row],[Font Family Used]]&amp;" "&amp;Table_Styles[[#This Row],[Font Weight Used]],"")</f>
        <v>Nunito 700</v>
      </c>
      <c r="CC116" s="17" t="str">
        <f ca="1">IF(AND(Table_Styles[[#This Row],[Selector]],COUNTIF(OFFSET(CC:CC,0,0,ROW()-1,1),"="&amp;Table_Styles[[#This Row],[Font]])=0),Table_Styles[[#This Row],[Font]],"")</f>
        <v/>
      </c>
      <c r="CD116" s="17" t="str">
        <f ca="1">IF(Table_Styles[[#This Row],[Unique Font]]&lt;&gt;"",
"{""fontFamily"":"""&amp;Table_Styles[[#This Row],[Font Family Used]]&amp;""",""fontWeight"":"&amp;Table_Styles[[#This Row],[Font Weight Used]]&amp;"}","")</f>
        <v/>
      </c>
      <c r="CE11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#1d1c1c;padding-right: 3px</v>
      </c>
      <c r="CF116" s="17" t="str">
        <f>IF(AND(Table_Styles[[#This Row],[Selector]]&lt;&gt;"", Table_Styles[[#This Row],[Config Properties]]&lt;&gt;""),
Table_Styles[[#This Row],[Selector]]&amp;" { "&amp;Table_Styles[[#This Row],[Config Properties]]&amp;" }","")</f>
        <v>#sidebar .body .summary .key { font-family: 'Nunito';font-size: 13px;font-weight: 700;color: #1d1c1c;padding-right: 3px }</v>
      </c>
      <c r="CG116" s="17" t="str">
        <f xml:space="preserve">
SUBSTITUTE(SUBSTITUTE(SUBSTITUTE(SUBSTITUTE(SUBSTITUTE(SUBSTITUTE(SUBSTITUTE(SUBSTITUTE(Table_Styles[[#This Row],[Config]],
" {","{"),
"{ ","{"),
" }","}"),
"} ","}"),
" ,",","),
", ",","),
" :",":"),
": ",":")</f>
        <v>#sidebar .body .summary .key{font-family:'Nunito';font-size:13px;font-weight:700;color:#1d1c1c;padding-right:3px}</v>
      </c>
    </row>
    <row r="117" spans="2:85" ht="21" customHeight="1">
      <c r="B117" s="17" t="s">
        <v>817</v>
      </c>
      <c r="C117" s="37" t="s">
        <v>818</v>
      </c>
      <c r="D117" s="34"/>
      <c r="E117" s="34" t="str">
        <f>Settings_Styling_Font_Body_Text</f>
        <v>Nunito</v>
      </c>
      <c r="F117" s="15" t="str">
        <f>IF(Table_Styles[[#This Row],[Font Family]]&lt;&gt;"",Table_Styles[[#This Row],[Font Family]],IF(Table_Styles[[#This Row],[Font Family Default]]&lt;&gt;"",Table_Styles[[#This Row],[Font Family Default]],""))</f>
        <v>Nunito</v>
      </c>
      <c r="G117" s="34"/>
      <c r="H117" s="36" t="s">
        <v>640</v>
      </c>
      <c r="I117" s="15" t="str">
        <f>IF(Table_Styles[[#This Row],[Font Size]]&lt;&gt;"",Table_Styles[[#This Row],[Font Size]],IF(Table_Styles[[#This Row],[Font Size Default]]&lt;&gt;"",Table_Styles[[#This Row],[Font Size Default]],""))</f>
        <v>13px</v>
      </c>
      <c r="J117" s="34"/>
      <c r="K117" s="34">
        <v>300</v>
      </c>
      <c r="L117" s="15">
        <f>IF(Table_Styles[[#This Row],[Font Weight]]&lt;&gt;"",Table_Styles[[#This Row],[Font Weight]],IF(Table_Styles[[#This Row],[Font Weight Default]]&lt;&gt;"",Table_Styles[[#This Row],[Font Weight Default]],""))</f>
        <v>300</v>
      </c>
      <c r="M117" s="15"/>
      <c r="N117" s="29" t="str">
        <f>Colour_Foreground_1</f>
        <v>#1d1c1c</v>
      </c>
      <c r="O117" s="15" t="str">
        <f>IF(Table_Styles[[#This Row],[Colour]]&lt;&gt;"",Table_Styles[[#This Row],[Colour]],IF(Table_Styles[[#This Row],[Colour Default]]&lt;&gt;"",Table_Styles[[#This Row],[Colour Default]],""))</f>
        <v>#1d1c1c</v>
      </c>
      <c r="P117" s="34"/>
      <c r="Q117" s="34"/>
      <c r="R117" s="15" t="str">
        <f>IF(Table_Styles[[#This Row],[Background]]&lt;&gt;"",Table_Styles[[#This Row],[Background]],IF(Table_Styles[[#This Row],[Background Default]]&lt;&gt;"",Table_Styles[[#This Row],[Background Default]],""))</f>
        <v/>
      </c>
      <c r="S117" s="34"/>
      <c r="T117" s="34"/>
      <c r="U117" s="15" t="str">
        <f>IF(Table_Styles[[#This Row],[Border]]&lt;&gt;"",Table_Styles[[#This Row],[Border]],IF(Table_Styles[[#This Row],[Border Default]]&lt;&gt;"",Table_Styles[[#This Row],[Border Default]],""))</f>
        <v/>
      </c>
      <c r="V117" s="34"/>
      <c r="W117" s="34"/>
      <c r="X117" s="15" t="str">
        <f>IF(Table_Styles[[#This Row],[Border Radius]]&lt;&gt;"",Table_Styles[[#This Row],[Border Radius]],IF(Table_Styles[[#This Row],[Border Radius Default]]&lt;&gt;"",Table_Styles[[#This Row],[Border Radius Default]],""))</f>
        <v/>
      </c>
      <c r="Y117" s="34"/>
      <c r="Z117" s="34"/>
      <c r="AA117" s="15" t="str">
        <f>IF(Table_Styles[[#This Row],[MT]]&lt;&gt;"",Table_Styles[[#This Row],[MT]],IF(Table_Styles[[#This Row],[MT Default]]&lt;&gt;"",Table_Styles[[#This Row],[MT Default]],""))</f>
        <v/>
      </c>
      <c r="AB117" s="34"/>
      <c r="AC117" s="34"/>
      <c r="AD117" s="15" t="str">
        <f>IF(Table_Styles[[#This Row],[MR]]&lt;&gt;"",Table_Styles[[#This Row],[MR]],IF(Table_Styles[[#This Row],[MR Default]]&lt;&gt;"",Table_Styles[[#This Row],[MR Default]],""))</f>
        <v/>
      </c>
      <c r="AE117" s="34"/>
      <c r="AF117" s="34"/>
      <c r="AG117" s="15" t="str">
        <f>IF(Table_Styles[[#This Row],[MB]]&lt;&gt;"",Table_Styles[[#This Row],[MB]],IF(Table_Styles[[#This Row],[MB Default]]&lt;&gt;"",Table_Styles[[#This Row],[MB Default]],""))</f>
        <v/>
      </c>
      <c r="AH117" s="34"/>
      <c r="AI117" s="34"/>
      <c r="AJ117" s="15" t="str">
        <f>IF(Table_Styles[[#This Row],[ML]]&lt;&gt;"",Table_Styles[[#This Row],[ML]],IF(Table_Styles[[#This Row],[ML Default]]&lt;&gt;"",Table_Styles[[#This Row],[ML Default]],""))</f>
        <v/>
      </c>
      <c r="AK117" s="34"/>
      <c r="AL117" s="34"/>
      <c r="AM117" s="15" t="str">
        <f>IF(Table_Styles[[#This Row],[PT]]&lt;&gt;"",Table_Styles[[#This Row],[PT]],IF(Table_Styles[[#This Row],[PT Default]]&lt;&gt;"",Table_Styles[[#This Row],[PT Default]],""))</f>
        <v/>
      </c>
      <c r="AN117" s="34"/>
      <c r="AO117" s="34"/>
      <c r="AP117" s="15" t="str">
        <f>IF(Table_Styles[[#This Row],[PR]]&lt;&gt;"",Table_Styles[[#This Row],[PR]],IF(Table_Styles[[#This Row],[PR Default]]&lt;&gt;"",Table_Styles[[#This Row],[PR Default]],""))</f>
        <v/>
      </c>
      <c r="AQ117" s="34"/>
      <c r="AR117" s="34"/>
      <c r="AS117" s="15" t="str">
        <f>IF(Table_Styles[[#This Row],[PB]]&lt;&gt;"",Table_Styles[[#This Row],[PB]],IF(Table_Styles[[#This Row],[PB Default]]&lt;&gt;"",Table_Styles[[#This Row],[PB Default]],""))</f>
        <v/>
      </c>
      <c r="AT117" s="34"/>
      <c r="AU117" s="34"/>
      <c r="AV117" s="15" t="str">
        <f>IF(Table_Styles[[#This Row],[PL]]&lt;&gt;"",Table_Styles[[#This Row],[PL]],IF(Table_Styles[[#This Row],[PL Default]]&lt;&gt;"",Table_Styles[[#This Row],[PL Default]],""))</f>
        <v/>
      </c>
      <c r="AW117" s="34"/>
      <c r="AX117" s="34"/>
      <c r="AY117" s="15" t="str">
        <f>IF(Table_Styles[[#This Row],[BT]]&lt;&gt;"",Table_Styles[[#This Row],[BT]],IF(Table_Styles[[#This Row],[BT Default]]&lt;&gt;"",Table_Styles[[#This Row],[BT Default]],""))</f>
        <v/>
      </c>
      <c r="AZ117" s="34"/>
      <c r="BA117" s="34"/>
      <c r="BB117" s="15" t="str">
        <f>IF(Table_Styles[[#This Row],[BR]]&lt;&gt;"",Table_Styles[[#This Row],[BR]],IF(Table_Styles[[#This Row],[BR Default]]&lt;&gt;"",Table_Styles[[#This Row],[BR Default]],""))</f>
        <v/>
      </c>
      <c r="BC117" s="34"/>
      <c r="BD117" s="34"/>
      <c r="BE117" s="15" t="str">
        <f>IF(Table_Styles[[#This Row],[BB]]&lt;&gt;"",Table_Styles[[#This Row],[BB]],IF(Table_Styles[[#This Row],[BB Default]]&lt;&gt;"",Table_Styles[[#This Row],[BB Default]],""))</f>
        <v/>
      </c>
      <c r="BF117" s="34"/>
      <c r="BG117" s="34"/>
      <c r="BH117" s="15" t="str">
        <f>IF(Table_Styles[[#This Row],[BL]]&lt;&gt;"",Table_Styles[[#This Row],[BL]],IF(Table_Styles[[#This Row],[BL Default]]&lt;&gt;"",Table_Styles[[#This Row],[BL Default]],""))</f>
        <v/>
      </c>
      <c r="BI117" s="34"/>
      <c r="BJ117" s="34"/>
      <c r="BK117" s="15" t="str">
        <f>IF(Table_Styles[[#This Row],[Width]]&lt;&gt;"",Table_Styles[[#This Row],[Width]],IF(Table_Styles[[#This Row],[Width Default]]&lt;&gt;"",Table_Styles[[#This Row],[Width Default]],""))</f>
        <v/>
      </c>
      <c r="BL117" s="34"/>
      <c r="BM117" s="34"/>
      <c r="BN117" s="15" t="str">
        <f>IF(Table_Styles[[#This Row],[Height]]&lt;&gt;"",Table_Styles[[#This Row],[Height]],IF(Table_Styles[[#This Row],[Height Default]]&lt;&gt;"",Table_Styles[[#This Row],[Height Default]],""))</f>
        <v/>
      </c>
      <c r="BO117" s="15"/>
      <c r="BP117" s="15"/>
      <c r="BQ117" s="15" t="str">
        <f>IF(Table_Styles[[#This Row],[Top]]&lt;&gt;"",Table_Styles[[#This Row],[Top]],IF(Table_Styles[[#This Row],[Top Default]]&lt;&gt;"",Table_Styles[[#This Row],[Top Default]],""))</f>
        <v/>
      </c>
      <c r="BR117" s="15"/>
      <c r="BS117" s="15"/>
      <c r="BT117" s="15" t="str">
        <f>IF(Table_Styles[[#This Row],[Right]]&lt;&gt;"",Table_Styles[[#This Row],[Right]],IF(Table_Styles[[#This Row],[Right Default]]&lt;&gt;"",Table_Styles[[#This Row],[Right Default]],""))</f>
        <v/>
      </c>
      <c r="BU117" s="15"/>
      <c r="BV117" s="15"/>
      <c r="BW117" s="15" t="str">
        <f>IF(Table_Styles[[#This Row],[Bottom]]&lt;&gt;"",Table_Styles[[#This Row],[Bottom]],IF(Table_Styles[[#This Row],[Bottom Default]]&lt;&gt;"",Table_Styles[[#This Row],[Bottom Default]],""))</f>
        <v/>
      </c>
      <c r="BX117" s="15"/>
      <c r="BY117" s="15"/>
      <c r="BZ117" s="15" t="str">
        <f>IF(Table_Styles[[#This Row],[Left]]&lt;&gt;"",Table_Styles[[#This Row],[Left]],IF(Table_Styles[[#This Row],[Left Default]]&lt;&gt;"",Table_Styles[[#This Row],[Left Default]],""))</f>
        <v/>
      </c>
      <c r="CA117" s="34"/>
      <c r="CB117" s="17" t="str">
        <f>IF(AND(Table_Styles[[#This Row],[Selector]]&lt;&gt;"",Table_Styles[[#This Row],[Font Family Used]]&lt;&gt;"",Table_Styles[[#This Row],[Font Weight Used]]&lt;&gt;""),Table_Styles[[#This Row],[Font Family Used]]&amp;" "&amp;Table_Styles[[#This Row],[Font Weight Used]],"")</f>
        <v>Nunito 300</v>
      </c>
      <c r="CC117" s="17" t="str">
        <f ca="1">IF(AND(Table_Styles[[#This Row],[Selector]],COUNTIF(OFFSET(CC:CC,0,0,ROW()-1,1),"="&amp;Table_Styles[[#This Row],[Font]])=0),Table_Styles[[#This Row],[Font]],"")</f>
        <v/>
      </c>
      <c r="CD117" s="17" t="str">
        <f ca="1">IF(Table_Styles[[#This Row],[Unique Font]]&lt;&gt;"",
"{""fontFamily"":"""&amp;Table_Styles[[#This Row],[Font Family Used]]&amp;""",""fontWeight"":"&amp;Table_Styles[[#This Row],[Font Weight Used]]&amp;"}","")</f>
        <v/>
      </c>
      <c r="CE11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v>
      </c>
      <c r="CF117" s="17" t="str">
        <f>IF(AND(Table_Styles[[#This Row],[Selector]]&lt;&gt;"", Table_Styles[[#This Row],[Config Properties]]&lt;&gt;""),
Table_Styles[[#This Row],[Selector]]&amp;" { "&amp;Table_Styles[[#This Row],[Config Properties]]&amp;" }","")</f>
        <v>#sidebar .body .summary .value { font-family: 'Nunito';font-size: 13px;font-weight: 300;color: #1d1c1c }</v>
      </c>
      <c r="CG117" s="17" t="str">
        <f xml:space="preserve">
SUBSTITUTE(SUBSTITUTE(SUBSTITUTE(SUBSTITUTE(SUBSTITUTE(SUBSTITUTE(SUBSTITUTE(SUBSTITUTE(Table_Styles[[#This Row],[Config]],
" {","{"),
"{ ","{"),
" }","}"),
"} ","}"),
" ,",","),
", ",","),
" :",":"),
": ",":")</f>
        <v>#sidebar .body .summary .value{font-family:'Nunito';font-size:13px;font-weight:300;color:#1d1c1c}</v>
      </c>
    </row>
    <row r="118" spans="2:85" ht="21.6" thickBot="1">
      <c r="B118" s="54" t="s">
        <v>819</v>
      </c>
      <c r="C118" s="54"/>
      <c r="D118" s="54"/>
      <c r="E118" s="54"/>
      <c r="F118" s="54" t="str">
        <f>IF(Table_Styles[[#This Row],[Font Family]]&lt;&gt;"",Table_Styles[[#This Row],[Font Family]],IF(Table_Styles[[#This Row],[Font Family Default]]&lt;&gt;"",Table_Styles[[#This Row],[Font Family Default]],""))</f>
        <v/>
      </c>
      <c r="G118" s="54"/>
      <c r="H118" s="54"/>
      <c r="I118" s="54" t="str">
        <f>IF(Table_Styles[[#This Row],[Font Size]]&lt;&gt;"",Table_Styles[[#This Row],[Font Size]],IF(Table_Styles[[#This Row],[Font Size Default]]&lt;&gt;"",Table_Styles[[#This Row],[Font Size Default]],""))</f>
        <v/>
      </c>
      <c r="J118" s="54"/>
      <c r="K118" s="54"/>
      <c r="L118" s="54" t="str">
        <f>IF(Table_Styles[[#This Row],[Font Weight]]&lt;&gt;"",Table_Styles[[#This Row],[Font Weight]],IF(Table_Styles[[#This Row],[Font Weight Default]]&lt;&gt;"",Table_Styles[[#This Row],[Font Weight Default]],""))</f>
        <v/>
      </c>
      <c r="M118" s="54"/>
      <c r="N118" s="54"/>
      <c r="O118" s="54" t="str">
        <f>IF(Table_Styles[[#This Row],[Colour]]&lt;&gt;"",Table_Styles[[#This Row],[Colour]],IF(Table_Styles[[#This Row],[Colour Default]]&lt;&gt;"",Table_Styles[[#This Row],[Colour Default]],""))</f>
        <v/>
      </c>
      <c r="P118" s="54"/>
      <c r="Q118" s="54"/>
      <c r="R118" s="54" t="str">
        <f>IF(Table_Styles[[#This Row],[Background]]&lt;&gt;"",Table_Styles[[#This Row],[Background]],IF(Table_Styles[[#This Row],[Background Default]]&lt;&gt;"",Table_Styles[[#This Row],[Background Default]],""))</f>
        <v/>
      </c>
      <c r="S118" s="54"/>
      <c r="T118" s="54"/>
      <c r="U118" s="54" t="str">
        <f>IF(Table_Styles[[#This Row],[Border]]&lt;&gt;"",Table_Styles[[#This Row],[Border]],IF(Table_Styles[[#This Row],[Border Default]]&lt;&gt;"",Table_Styles[[#This Row],[Border Default]],""))</f>
        <v/>
      </c>
      <c r="V118" s="54"/>
      <c r="W118" s="54"/>
      <c r="X118" s="54" t="str">
        <f>IF(Table_Styles[[#This Row],[Border Radius]]&lt;&gt;"",Table_Styles[[#This Row],[Border Radius]],IF(Table_Styles[[#This Row],[Border Radius Default]]&lt;&gt;"",Table_Styles[[#This Row],[Border Radius Default]],""))</f>
        <v/>
      </c>
      <c r="Y118" s="54"/>
      <c r="Z118" s="54"/>
      <c r="AA118" s="54" t="str">
        <f>IF(Table_Styles[[#This Row],[MT]]&lt;&gt;"",Table_Styles[[#This Row],[MT]],IF(Table_Styles[[#This Row],[MT Default]]&lt;&gt;"",Table_Styles[[#This Row],[MT Default]],""))</f>
        <v/>
      </c>
      <c r="AB118" s="54"/>
      <c r="AC118" s="54"/>
      <c r="AD118" s="54" t="str">
        <f>IF(Table_Styles[[#This Row],[MR]]&lt;&gt;"",Table_Styles[[#This Row],[MR]],IF(Table_Styles[[#This Row],[MR Default]]&lt;&gt;"",Table_Styles[[#This Row],[MR Default]],""))</f>
        <v/>
      </c>
      <c r="AE118" s="54"/>
      <c r="AF118" s="54"/>
      <c r="AG118" s="54" t="str">
        <f>IF(Table_Styles[[#This Row],[MB]]&lt;&gt;"",Table_Styles[[#This Row],[MB]],IF(Table_Styles[[#This Row],[MB Default]]&lt;&gt;"",Table_Styles[[#This Row],[MB Default]],""))</f>
        <v/>
      </c>
      <c r="AH118" s="54"/>
      <c r="AI118" s="54"/>
      <c r="AJ118" s="54" t="str">
        <f>IF(Table_Styles[[#This Row],[ML]]&lt;&gt;"",Table_Styles[[#This Row],[ML]],IF(Table_Styles[[#This Row],[ML Default]]&lt;&gt;"",Table_Styles[[#This Row],[ML Default]],""))</f>
        <v/>
      </c>
      <c r="AK118" s="54"/>
      <c r="AL118" s="54"/>
      <c r="AM118" s="54" t="str">
        <f>IF(Table_Styles[[#This Row],[PT]]&lt;&gt;"",Table_Styles[[#This Row],[PT]],IF(Table_Styles[[#This Row],[PT Default]]&lt;&gt;"",Table_Styles[[#This Row],[PT Default]],""))</f>
        <v/>
      </c>
      <c r="AN118" s="54"/>
      <c r="AO118" s="54"/>
      <c r="AP118" s="54" t="str">
        <f>IF(Table_Styles[[#This Row],[PR]]&lt;&gt;"",Table_Styles[[#This Row],[PR]],IF(Table_Styles[[#This Row],[PR Default]]&lt;&gt;"",Table_Styles[[#This Row],[PR Default]],""))</f>
        <v/>
      </c>
      <c r="AQ118" s="54"/>
      <c r="AR118" s="54"/>
      <c r="AS118" s="54" t="str">
        <f>IF(Table_Styles[[#This Row],[PB]]&lt;&gt;"",Table_Styles[[#This Row],[PB]],IF(Table_Styles[[#This Row],[PB Default]]&lt;&gt;"",Table_Styles[[#This Row],[PB Default]],""))</f>
        <v/>
      </c>
      <c r="AT118" s="54"/>
      <c r="AU118" s="54"/>
      <c r="AV118" s="54" t="str">
        <f>IF(Table_Styles[[#This Row],[PL]]&lt;&gt;"",Table_Styles[[#This Row],[PL]],IF(Table_Styles[[#This Row],[PL Default]]&lt;&gt;"",Table_Styles[[#This Row],[PL Default]],""))</f>
        <v/>
      </c>
      <c r="AW118" s="54"/>
      <c r="AX118" s="54"/>
      <c r="AY118" s="54" t="str">
        <f>IF(Table_Styles[[#This Row],[BT]]&lt;&gt;"",Table_Styles[[#This Row],[BT]],IF(Table_Styles[[#This Row],[BT Default]]&lt;&gt;"",Table_Styles[[#This Row],[BT Default]],""))</f>
        <v/>
      </c>
      <c r="AZ118" s="54"/>
      <c r="BA118" s="54"/>
      <c r="BB118" s="54" t="str">
        <f>IF(Table_Styles[[#This Row],[BR]]&lt;&gt;"",Table_Styles[[#This Row],[BR]],IF(Table_Styles[[#This Row],[BR Default]]&lt;&gt;"",Table_Styles[[#This Row],[BR Default]],""))</f>
        <v/>
      </c>
      <c r="BC118" s="54"/>
      <c r="BD118" s="54"/>
      <c r="BE118" s="54" t="str">
        <f>IF(Table_Styles[[#This Row],[BB]]&lt;&gt;"",Table_Styles[[#This Row],[BB]],IF(Table_Styles[[#This Row],[BB Default]]&lt;&gt;"",Table_Styles[[#This Row],[BB Default]],""))</f>
        <v/>
      </c>
      <c r="BF118" s="54"/>
      <c r="BG118" s="54"/>
      <c r="BH118" s="54" t="str">
        <f>IF(Table_Styles[[#This Row],[BL]]&lt;&gt;"",Table_Styles[[#This Row],[BL]],IF(Table_Styles[[#This Row],[BL Default]]&lt;&gt;"",Table_Styles[[#This Row],[BL Default]],""))</f>
        <v/>
      </c>
      <c r="BI118" s="54"/>
      <c r="BJ118" s="62"/>
      <c r="BK118" s="54" t="str">
        <f>IF(Table_Styles[[#This Row],[Width]]&lt;&gt;"",Table_Styles[[#This Row],[Width]],IF(Table_Styles[[#This Row],[Width Default]]&lt;&gt;"",Table_Styles[[#This Row],[Width Default]],""))</f>
        <v/>
      </c>
      <c r="BL118" s="54"/>
      <c r="BM118" s="54"/>
      <c r="BN118" s="54" t="str">
        <f>IF(Table_Styles[[#This Row],[Height]]&lt;&gt;"",Table_Styles[[#This Row],[Height]],IF(Table_Styles[[#This Row],[Height Default]]&lt;&gt;"",Table_Styles[[#This Row],[Height Default]],""))</f>
        <v/>
      </c>
      <c r="BO118" s="54"/>
      <c r="BP118" s="54"/>
      <c r="BQ118" s="54" t="str">
        <f>IF(Table_Styles[[#This Row],[Top]]&lt;&gt;"",Table_Styles[[#This Row],[Top]],IF(Table_Styles[[#This Row],[Top Default]]&lt;&gt;"",Table_Styles[[#This Row],[Top Default]],""))</f>
        <v/>
      </c>
      <c r="BR118" s="54"/>
      <c r="BS118" s="54"/>
      <c r="BT118" s="54" t="str">
        <f>IF(Table_Styles[[#This Row],[Right]]&lt;&gt;"",Table_Styles[[#This Row],[Right]],IF(Table_Styles[[#This Row],[Right Default]]&lt;&gt;"",Table_Styles[[#This Row],[Right Default]],""))</f>
        <v/>
      </c>
      <c r="BU118" s="54"/>
      <c r="BV118" s="54"/>
      <c r="BW118" s="54" t="str">
        <f>IF(Table_Styles[[#This Row],[Bottom]]&lt;&gt;"",Table_Styles[[#This Row],[Bottom]],IF(Table_Styles[[#This Row],[Bottom Default]]&lt;&gt;"",Table_Styles[[#This Row],[Bottom Default]],""))</f>
        <v/>
      </c>
      <c r="BX118" s="54"/>
      <c r="BY118" s="54"/>
      <c r="BZ118" s="54" t="str">
        <f>IF(Table_Styles[[#This Row],[Left]]&lt;&gt;"",Table_Styles[[#This Row],[Left]],IF(Table_Styles[[#This Row],[Left Default]]&lt;&gt;"",Table_Styles[[#This Row],[Left Default]],""))</f>
        <v/>
      </c>
      <c r="CA118" s="54"/>
      <c r="CB118" s="54" t="str">
        <f>IF(AND(Table_Styles[[#This Row],[Selector]]&lt;&gt;"",Table_Styles[[#This Row],[Font Family Used]]&lt;&gt;"",Table_Styles[[#This Row],[Font Weight Used]]&lt;&gt;""),Table_Styles[[#This Row],[Font Family Used]]&amp;" "&amp;Table_Styles[[#This Row],[Font Weight Used]],"")</f>
        <v/>
      </c>
      <c r="CC118" s="54" t="str">
        <f ca="1">IF(AND(Table_Styles[[#This Row],[Selector]],COUNTIF(OFFSET(CC:CC,0,0,ROW()-1,1),"="&amp;Table_Styles[[#This Row],[Font]])=0),Table_Styles[[#This Row],[Font]],"")</f>
        <v/>
      </c>
      <c r="CD118" s="54" t="str">
        <f ca="1">IF(Table_Styles[[#This Row],[Unique Font]]&lt;&gt;"",
"{""fontFamily"":"""&amp;Table_Styles[[#This Row],[Font Family Used]]&amp;""",""fontWeight"":"&amp;Table_Styles[[#This Row],[Font Weight Used]]&amp;"}","")</f>
        <v/>
      </c>
      <c r="CE118"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54" t="str">
        <f>IF(AND(Table_Styles[[#This Row],[Selector]]&lt;&gt;"", Table_Styles[[#This Row],[Config Properties]]&lt;&gt;""),
Table_Styles[[#This Row],[Selector]]&amp;" { "&amp;Table_Styles[[#This Row],[Config Properties]]&amp;" }","")</f>
        <v/>
      </c>
      <c r="CG118" s="54" t="str">
        <f xml:space="preserve">
SUBSTITUTE(SUBSTITUTE(SUBSTITUTE(SUBSTITUTE(SUBSTITUTE(SUBSTITUTE(SUBSTITUTE(SUBSTITUTE(Table_Styles[[#This Row],[Config]],
" {","{"),
"{ ","{"),
" }","}"),
"} ","}"),
" ,",","),
", ",","),
" :",":"),
": ",":")</f>
        <v/>
      </c>
    </row>
    <row r="119" spans="2:85" ht="21" customHeight="1">
      <c r="B119" s="82" t="s">
        <v>820</v>
      </c>
      <c r="C119" s="1" t="s">
        <v>821</v>
      </c>
      <c r="D119" s="7"/>
      <c r="E119" s="7"/>
      <c r="F119" s="7" t="str">
        <f>IF(Table_Styles[[#This Row],[Font Family]]&lt;&gt;"",Table_Styles[[#This Row],[Font Family]],IF(Table_Styles[[#This Row],[Font Family Default]]&lt;&gt;"",Table_Styles[[#This Row],[Font Family Default]],""))</f>
        <v/>
      </c>
      <c r="G119" s="7"/>
      <c r="H119" s="7"/>
      <c r="I119" s="7" t="str">
        <f>IF(Table_Styles[[#This Row],[Font Size]]&lt;&gt;"",Table_Styles[[#This Row],[Font Size]],IF(Table_Styles[[#This Row],[Font Size Default]]&lt;&gt;"",Table_Styles[[#This Row],[Font Size Default]],""))</f>
        <v/>
      </c>
      <c r="J119" s="7"/>
      <c r="K119" s="7"/>
      <c r="L119" s="7" t="str">
        <f>IF(Table_Styles[[#This Row],[Font Weight]]&lt;&gt;"",Table_Styles[[#This Row],[Font Weight]],IF(Table_Styles[[#This Row],[Font Weight Default]]&lt;&gt;"",Table_Styles[[#This Row],[Font Weight Default]],""))</f>
        <v/>
      </c>
      <c r="M119" s="7"/>
      <c r="N119" s="7"/>
      <c r="O119" s="7" t="str">
        <f>IF(Table_Styles[[#This Row],[Colour]]&lt;&gt;"",Table_Styles[[#This Row],[Colour]],IF(Table_Styles[[#This Row],[Colour Default]]&lt;&gt;"",Table_Styles[[#This Row],[Colour Default]],""))</f>
        <v/>
      </c>
      <c r="P119" s="7"/>
      <c r="Q119" s="7"/>
      <c r="R119" s="7" t="str">
        <f>IF(Table_Styles[[#This Row],[Background]]&lt;&gt;"",Table_Styles[[#This Row],[Background]],IF(Table_Styles[[#This Row],[Background Default]]&lt;&gt;"",Table_Styles[[#This Row],[Background Default]],""))</f>
        <v/>
      </c>
      <c r="S119" s="7"/>
      <c r="T119" s="7"/>
      <c r="U119" s="7" t="str">
        <f>IF(Table_Styles[[#This Row],[Border]]&lt;&gt;"",Table_Styles[[#This Row],[Border]],IF(Table_Styles[[#This Row],[Border Default]]&lt;&gt;"",Table_Styles[[#This Row],[Border Default]],""))</f>
        <v/>
      </c>
      <c r="V119" s="7"/>
      <c r="W119" s="7"/>
      <c r="X119" s="7" t="str">
        <f>IF(Table_Styles[[#This Row],[Border Radius]]&lt;&gt;"",Table_Styles[[#This Row],[Border Radius]],IF(Table_Styles[[#This Row],[Border Radius Default]]&lt;&gt;"",Table_Styles[[#This Row],[Border Radius Default]],""))</f>
        <v/>
      </c>
      <c r="Y119" s="7"/>
      <c r="Z119" s="15"/>
      <c r="AA119" s="7" t="str">
        <f>IF(Table_Styles[[#This Row],[MT]]&lt;&gt;"",Table_Styles[[#This Row],[MT]],IF(Table_Styles[[#This Row],[MT Default]]&lt;&gt;"",Table_Styles[[#This Row],[MT Default]],""))</f>
        <v/>
      </c>
      <c r="AB119" s="7"/>
      <c r="AC119" s="7"/>
      <c r="AD119" s="7" t="str">
        <f>IF(Table_Styles[[#This Row],[MR]]&lt;&gt;"",Table_Styles[[#This Row],[MR]],IF(Table_Styles[[#This Row],[MR Default]]&lt;&gt;"",Table_Styles[[#This Row],[MR Default]],""))</f>
        <v/>
      </c>
      <c r="AE119" s="7"/>
      <c r="AF119" s="7"/>
      <c r="AG119" s="7" t="str">
        <f>IF(Table_Styles[[#This Row],[MB]]&lt;&gt;"",Table_Styles[[#This Row],[MB]],IF(Table_Styles[[#This Row],[MB Default]]&lt;&gt;"",Table_Styles[[#This Row],[MB Default]],""))</f>
        <v/>
      </c>
      <c r="AH119" s="7"/>
      <c r="AI119" s="7"/>
      <c r="AJ119" s="7" t="str">
        <f>IF(Table_Styles[[#This Row],[ML]]&lt;&gt;"",Table_Styles[[#This Row],[ML]],IF(Table_Styles[[#This Row],[ML Default]]&lt;&gt;"",Table_Styles[[#This Row],[ML Default]],""))</f>
        <v/>
      </c>
      <c r="AK119" s="7"/>
      <c r="AL119" s="7"/>
      <c r="AM119" s="7" t="str">
        <f>IF(Table_Styles[[#This Row],[PT]]&lt;&gt;"",Table_Styles[[#This Row],[PT]],IF(Table_Styles[[#This Row],[PT Default]]&lt;&gt;"",Table_Styles[[#This Row],[PT Default]],""))</f>
        <v/>
      </c>
      <c r="AN119" s="7"/>
      <c r="AO119" s="7"/>
      <c r="AP119" s="7" t="str">
        <f>IF(Table_Styles[[#This Row],[PR]]&lt;&gt;"",Table_Styles[[#This Row],[PR]],IF(Table_Styles[[#This Row],[PR Default]]&lt;&gt;"",Table_Styles[[#This Row],[PR Default]],""))</f>
        <v/>
      </c>
      <c r="AQ119" s="7"/>
      <c r="AR119" s="7"/>
      <c r="AS119" s="7" t="str">
        <f>IF(Table_Styles[[#This Row],[PB]]&lt;&gt;"",Table_Styles[[#This Row],[PB]],IF(Table_Styles[[#This Row],[PB Default]]&lt;&gt;"",Table_Styles[[#This Row],[PB Default]],""))</f>
        <v/>
      </c>
      <c r="AT119" s="7"/>
      <c r="AU119" s="7"/>
      <c r="AV119" s="7" t="str">
        <f>IF(Table_Styles[[#This Row],[PL]]&lt;&gt;"",Table_Styles[[#This Row],[PL]],IF(Table_Styles[[#This Row],[PL Default]]&lt;&gt;"",Table_Styles[[#This Row],[PL Default]],""))</f>
        <v/>
      </c>
      <c r="AW119" s="7"/>
      <c r="AX119" s="7"/>
      <c r="AY119" s="7" t="str">
        <f>IF(Table_Styles[[#This Row],[BT]]&lt;&gt;"",Table_Styles[[#This Row],[BT]],IF(Table_Styles[[#This Row],[BT Default]]&lt;&gt;"",Table_Styles[[#This Row],[BT Default]],""))</f>
        <v/>
      </c>
      <c r="AZ119" s="7"/>
      <c r="BA119" s="7"/>
      <c r="BB119" s="7" t="str">
        <f>IF(Table_Styles[[#This Row],[BR]]&lt;&gt;"",Table_Styles[[#This Row],[BR]],IF(Table_Styles[[#This Row],[BR Default]]&lt;&gt;"",Table_Styles[[#This Row],[BR Default]],""))</f>
        <v/>
      </c>
      <c r="BC119" s="7"/>
      <c r="BD119" s="7"/>
      <c r="BE119" s="7" t="str">
        <f>IF(Table_Styles[[#This Row],[BB]]&lt;&gt;"",Table_Styles[[#This Row],[BB]],IF(Table_Styles[[#This Row],[BB Default]]&lt;&gt;"",Table_Styles[[#This Row],[BB Default]],""))</f>
        <v/>
      </c>
      <c r="BF119" s="7"/>
      <c r="BG119" s="7"/>
      <c r="BH119" s="7" t="str">
        <f>IF(Table_Styles[[#This Row],[BL]]&lt;&gt;"",Table_Styles[[#This Row],[BL]],IF(Table_Styles[[#This Row],[BL Default]]&lt;&gt;"",Table_Styles[[#This Row],[BL Default]],""))</f>
        <v/>
      </c>
      <c r="BI119" s="7"/>
      <c r="BJ119" s="7"/>
      <c r="BK119" s="7" t="str">
        <f>IF(Table_Styles[[#This Row],[Width]]&lt;&gt;"",Table_Styles[[#This Row],[Width]],IF(Table_Styles[[#This Row],[Width Default]]&lt;&gt;"",Table_Styles[[#This Row],[Width Default]],""))</f>
        <v/>
      </c>
      <c r="BL119" s="7"/>
      <c r="BM119" s="7"/>
      <c r="BN119" s="7" t="str">
        <f>IF(Table_Styles[[#This Row],[Height]]&lt;&gt;"",Table_Styles[[#This Row],[Height]],IF(Table_Styles[[#This Row],[Height Default]]&lt;&gt;"",Table_Styles[[#This Row],[Height Default]],""))</f>
        <v/>
      </c>
      <c r="BO119" s="7"/>
      <c r="BP119" s="7"/>
      <c r="BQ119" s="7" t="str">
        <f>IF(Table_Styles[[#This Row],[Top]]&lt;&gt;"",Table_Styles[[#This Row],[Top]],IF(Table_Styles[[#This Row],[Top Default]]&lt;&gt;"",Table_Styles[[#This Row],[Top Default]],""))</f>
        <v/>
      </c>
      <c r="BR119" s="7"/>
      <c r="BS119" s="7"/>
      <c r="BT119" s="7" t="str">
        <f>IF(Table_Styles[[#This Row],[Right]]&lt;&gt;"",Table_Styles[[#This Row],[Right]],IF(Table_Styles[[#This Row],[Right Default]]&lt;&gt;"",Table_Styles[[#This Row],[Right Default]],""))</f>
        <v/>
      </c>
      <c r="BU119" s="7"/>
      <c r="BV119" s="7"/>
      <c r="BW119" s="7" t="str">
        <f>IF(Table_Styles[[#This Row],[Bottom]]&lt;&gt;"",Table_Styles[[#This Row],[Bottom]],IF(Table_Styles[[#This Row],[Bottom Default]]&lt;&gt;"",Table_Styles[[#This Row],[Bottom Default]],""))</f>
        <v/>
      </c>
      <c r="BX119" s="7"/>
      <c r="BY119" s="7"/>
      <c r="BZ119" s="7" t="str">
        <f>IF(Table_Styles[[#This Row],[Left]]&lt;&gt;"",Table_Styles[[#This Row],[Left]],IF(Table_Styles[[#This Row],[Left Default]]&lt;&gt;"",Table_Styles[[#This Row],[Left Default]],""))</f>
        <v/>
      </c>
      <c r="CA119" s="7"/>
      <c r="CB119" t="str">
        <f>IF(AND(Table_Styles[[#This Row],[Selector]]&lt;&gt;"",Table_Styles[[#This Row],[Font Family Used]]&lt;&gt;"",Table_Styles[[#This Row],[Font Weight Used]]&lt;&gt;""),Table_Styles[[#This Row],[Font Family Used]]&amp;" "&amp;Table_Styles[[#This Row],[Font Weight Used]],"")</f>
        <v/>
      </c>
      <c r="CC119" t="str">
        <f ca="1">IF(AND(Table_Styles[[#This Row],[Selector]],COUNTIF(OFFSET(CC:CC,0,0,ROW()-1,1),"="&amp;Table_Styles[[#This Row],[Font]])=0),Table_Styles[[#This Row],[Font]],"")</f>
        <v/>
      </c>
      <c r="CD119" t="str">
        <f ca="1">IF(Table_Styles[[#This Row],[Unique Font]]&lt;&gt;"",
"{""fontFamily"":"""&amp;Table_Styles[[#This Row],[Font Family Used]]&amp;""",""fontWeight"":"&amp;Table_Styles[[#This Row],[Font Weight Used]]&amp;"}","")</f>
        <v/>
      </c>
      <c r="CE1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t="str">
        <f>IF(AND(Table_Styles[[#This Row],[Selector]]&lt;&gt;"", Table_Styles[[#This Row],[Config Properties]]&lt;&gt;""),
Table_Styles[[#This Row],[Selector]]&amp;" { "&amp;Table_Styles[[#This Row],[Config Properties]]&amp;" }","")</f>
        <v/>
      </c>
      <c r="CG119" t="str">
        <f xml:space="preserve">
SUBSTITUTE(SUBSTITUTE(SUBSTITUTE(SUBSTITUTE(SUBSTITUTE(SUBSTITUTE(SUBSTITUTE(SUBSTITUTE(Table_Styles[[#This Row],[Config]],
" {","{"),
"{ ","{"),
" }","}"),
"} ","}"),
" ,",","),
", ",","),
" :",":"),
": ",":")</f>
        <v/>
      </c>
    </row>
    <row r="120" spans="2:85" ht="21" customHeight="1">
      <c r="B120" s="83" t="s">
        <v>762</v>
      </c>
      <c r="C120" s="82" t="s">
        <v>822</v>
      </c>
      <c r="D120" s="34"/>
      <c r="E120" s="34"/>
      <c r="F120" s="15" t="str">
        <f>IF(Table_Styles[[#This Row],[Font Family]]&lt;&gt;"",Table_Styles[[#This Row],[Font Family]],IF(Table_Styles[[#This Row],[Font Family Default]]&lt;&gt;"",Table_Styles[[#This Row],[Font Family Default]],""))</f>
        <v/>
      </c>
      <c r="G120" s="34"/>
      <c r="H120" s="34"/>
      <c r="I120" s="15" t="str">
        <f>IF(Table_Styles[[#This Row],[Font Size]]&lt;&gt;"",Table_Styles[[#This Row],[Font Size]],IF(Table_Styles[[#This Row],[Font Size Default]]&lt;&gt;"",Table_Styles[[#This Row],[Font Size Default]],""))</f>
        <v/>
      </c>
      <c r="J120" s="34"/>
      <c r="K120" s="34"/>
      <c r="L120" s="15" t="str">
        <f>IF(Table_Styles[[#This Row],[Font Weight]]&lt;&gt;"",Table_Styles[[#This Row],[Font Weight]],IF(Table_Styles[[#This Row],[Font Weight Default]]&lt;&gt;"",Table_Styles[[#This Row],[Font Weight Default]],""))</f>
        <v/>
      </c>
      <c r="M120" s="34"/>
      <c r="N120" s="34"/>
      <c r="O120" s="15" t="str">
        <f>IF(Table_Styles[[#This Row],[Colour]]&lt;&gt;"",Table_Styles[[#This Row],[Colour]],IF(Table_Styles[[#This Row],[Colour Default]]&lt;&gt;"",Table_Styles[[#This Row],[Colour Default]],""))</f>
        <v/>
      </c>
      <c r="P120" s="34"/>
      <c r="Q120" s="34"/>
      <c r="R120" s="15" t="str">
        <f>IF(Table_Styles[[#This Row],[Background]]&lt;&gt;"",Table_Styles[[#This Row],[Background]],IF(Table_Styles[[#This Row],[Background Default]]&lt;&gt;"",Table_Styles[[#This Row],[Background Default]],""))</f>
        <v/>
      </c>
      <c r="S120" s="34"/>
      <c r="T120" s="34"/>
      <c r="U120" s="15" t="str">
        <f>IF(Table_Styles[[#This Row],[Border]]&lt;&gt;"",Table_Styles[[#This Row],[Border]],IF(Table_Styles[[#This Row],[Border Default]]&lt;&gt;"",Table_Styles[[#This Row],[Border Default]],""))</f>
        <v/>
      </c>
      <c r="V120" s="34"/>
      <c r="W120" s="34"/>
      <c r="X120" s="15" t="str">
        <f>IF(Table_Styles[[#This Row],[Border Radius]]&lt;&gt;"",Table_Styles[[#This Row],[Border Radius]],IF(Table_Styles[[#This Row],[Border Radius Default]]&lt;&gt;"",Table_Styles[[#This Row],[Border Radius Default]],""))</f>
        <v/>
      </c>
      <c r="Y120" s="34"/>
      <c r="Z120" s="34"/>
      <c r="AA120" s="15" t="str">
        <f>IF(Table_Styles[[#This Row],[MT]]&lt;&gt;"",Table_Styles[[#This Row],[MT]],IF(Table_Styles[[#This Row],[MT Default]]&lt;&gt;"",Table_Styles[[#This Row],[MT Default]],""))</f>
        <v/>
      </c>
      <c r="AB120" s="34"/>
      <c r="AC120" s="34"/>
      <c r="AD120" s="15" t="str">
        <f>IF(Table_Styles[[#This Row],[MR]]&lt;&gt;"",Table_Styles[[#This Row],[MR]],IF(Table_Styles[[#This Row],[MR Default]]&lt;&gt;"",Table_Styles[[#This Row],[MR Default]],""))</f>
        <v/>
      </c>
      <c r="AE120" s="34"/>
      <c r="AF120" s="34"/>
      <c r="AG120" s="15" t="str">
        <f>IF(Table_Styles[[#This Row],[MB]]&lt;&gt;"",Table_Styles[[#This Row],[MB]],IF(Table_Styles[[#This Row],[MB Default]]&lt;&gt;"",Table_Styles[[#This Row],[MB Default]],""))</f>
        <v/>
      </c>
      <c r="AH120" s="34"/>
      <c r="AI120" s="34"/>
      <c r="AJ120" s="15" t="str">
        <f>IF(Table_Styles[[#This Row],[ML]]&lt;&gt;"",Table_Styles[[#This Row],[ML]],IF(Table_Styles[[#This Row],[ML Default]]&lt;&gt;"",Table_Styles[[#This Row],[ML Default]],""))</f>
        <v/>
      </c>
      <c r="AK120" s="34"/>
      <c r="AL120" s="34"/>
      <c r="AM120" s="15" t="str">
        <f>IF(Table_Styles[[#This Row],[PT]]&lt;&gt;"",Table_Styles[[#This Row],[PT]],IF(Table_Styles[[#This Row],[PT Default]]&lt;&gt;"",Table_Styles[[#This Row],[PT Default]],""))</f>
        <v/>
      </c>
      <c r="AN120" s="34"/>
      <c r="AO120" s="34"/>
      <c r="AP120" s="15" t="str">
        <f>IF(Table_Styles[[#This Row],[PR]]&lt;&gt;"",Table_Styles[[#This Row],[PR]],IF(Table_Styles[[#This Row],[PR Default]]&lt;&gt;"",Table_Styles[[#This Row],[PR Default]],""))</f>
        <v/>
      </c>
      <c r="AQ120" s="34"/>
      <c r="AR120" s="34"/>
      <c r="AS120" s="15" t="str">
        <f>IF(Table_Styles[[#This Row],[PB]]&lt;&gt;"",Table_Styles[[#This Row],[PB]],IF(Table_Styles[[#This Row],[PB Default]]&lt;&gt;"",Table_Styles[[#This Row],[PB Default]],""))</f>
        <v/>
      </c>
      <c r="AT120" s="34"/>
      <c r="AU120" s="34"/>
      <c r="AV120" s="15" t="str">
        <f>IF(Table_Styles[[#This Row],[PL]]&lt;&gt;"",Table_Styles[[#This Row],[PL]],IF(Table_Styles[[#This Row],[PL Default]]&lt;&gt;"",Table_Styles[[#This Row],[PL Default]],""))</f>
        <v/>
      </c>
      <c r="AW120" s="34"/>
      <c r="AX120" s="34"/>
      <c r="AY120" s="15" t="str">
        <f>IF(Table_Styles[[#This Row],[BT]]&lt;&gt;"",Table_Styles[[#This Row],[BT]],IF(Table_Styles[[#This Row],[BT Default]]&lt;&gt;"",Table_Styles[[#This Row],[BT Default]],""))</f>
        <v/>
      </c>
      <c r="AZ120" s="34"/>
      <c r="BA120" s="34"/>
      <c r="BB120" s="15" t="str">
        <f>IF(Table_Styles[[#This Row],[BR]]&lt;&gt;"",Table_Styles[[#This Row],[BR]],IF(Table_Styles[[#This Row],[BR Default]]&lt;&gt;"",Table_Styles[[#This Row],[BR Default]],""))</f>
        <v/>
      </c>
      <c r="BC120" s="34"/>
      <c r="BD120" s="34"/>
      <c r="BE120" s="15" t="str">
        <f>IF(Table_Styles[[#This Row],[BB]]&lt;&gt;"",Table_Styles[[#This Row],[BB]],IF(Table_Styles[[#This Row],[BB Default]]&lt;&gt;"",Table_Styles[[#This Row],[BB Default]],""))</f>
        <v/>
      </c>
      <c r="BF120" s="34"/>
      <c r="BG120" s="34"/>
      <c r="BH120" s="15" t="str">
        <f>IF(Table_Styles[[#This Row],[BL]]&lt;&gt;"",Table_Styles[[#This Row],[BL]],IF(Table_Styles[[#This Row],[BL Default]]&lt;&gt;"",Table_Styles[[#This Row],[BL Default]],""))</f>
        <v/>
      </c>
      <c r="BI120" s="34"/>
      <c r="BJ120" s="34"/>
      <c r="BK120" s="15" t="str">
        <f>IF(Table_Styles[[#This Row],[Width]]&lt;&gt;"",Table_Styles[[#This Row],[Width]],IF(Table_Styles[[#This Row],[Width Default]]&lt;&gt;"",Table_Styles[[#This Row],[Width Default]],""))</f>
        <v/>
      </c>
      <c r="BL120" s="34"/>
      <c r="BM120" s="34"/>
      <c r="BN120" s="15" t="str">
        <f>IF(Table_Styles[[#This Row],[Height]]&lt;&gt;"",Table_Styles[[#This Row],[Height]],IF(Table_Styles[[#This Row],[Height Default]]&lt;&gt;"",Table_Styles[[#This Row],[Height Default]],""))</f>
        <v/>
      </c>
      <c r="BO120" s="15"/>
      <c r="BP120" s="15"/>
      <c r="BQ120" s="15" t="str">
        <f>IF(Table_Styles[[#This Row],[Top]]&lt;&gt;"",Table_Styles[[#This Row],[Top]],IF(Table_Styles[[#This Row],[Top Default]]&lt;&gt;"",Table_Styles[[#This Row],[Top Default]],""))</f>
        <v/>
      </c>
      <c r="BR120" s="15"/>
      <c r="BS120" s="15"/>
      <c r="BT120" s="15" t="str">
        <f>IF(Table_Styles[[#This Row],[Right]]&lt;&gt;"",Table_Styles[[#This Row],[Right]],IF(Table_Styles[[#This Row],[Right Default]]&lt;&gt;"",Table_Styles[[#This Row],[Right Default]],""))</f>
        <v/>
      </c>
      <c r="BU120" s="15"/>
      <c r="BV120" s="15"/>
      <c r="BW120" s="15" t="str">
        <f>IF(Table_Styles[[#This Row],[Bottom]]&lt;&gt;"",Table_Styles[[#This Row],[Bottom]],IF(Table_Styles[[#This Row],[Bottom Default]]&lt;&gt;"",Table_Styles[[#This Row],[Bottom Default]],""))</f>
        <v/>
      </c>
      <c r="BX120" s="15"/>
      <c r="BY120" s="15"/>
      <c r="BZ120" s="15" t="str">
        <f>IF(Table_Styles[[#This Row],[Left]]&lt;&gt;"",Table_Styles[[#This Row],[Left]],IF(Table_Styles[[#This Row],[Left Default]]&lt;&gt;"",Table_Styles[[#This Row],[Left Default]],""))</f>
        <v/>
      </c>
      <c r="CA120" s="34"/>
      <c r="CB120" s="17" t="str">
        <f>IF(AND(Table_Styles[[#This Row],[Selector]]&lt;&gt;"",Table_Styles[[#This Row],[Font Family Used]]&lt;&gt;"",Table_Styles[[#This Row],[Font Weight Used]]&lt;&gt;""),Table_Styles[[#This Row],[Font Family Used]]&amp;" "&amp;Table_Styles[[#This Row],[Font Weight Used]],"")</f>
        <v/>
      </c>
      <c r="CC120" s="17" t="str">
        <f ca="1">IF(AND(Table_Styles[[#This Row],[Selector]],COUNTIF(OFFSET(CC:CC,0,0,ROW()-1,1),"="&amp;Table_Styles[[#This Row],[Font]])=0),Table_Styles[[#This Row],[Font]],"")</f>
        <v/>
      </c>
      <c r="CD120" s="17" t="str">
        <f ca="1">IF(Table_Styles[[#This Row],[Unique Font]]&lt;&gt;"",
"{""fontFamily"":"""&amp;Table_Styles[[#This Row],[Font Family Used]]&amp;""",""fontWeight"":"&amp;Table_Styles[[#This Row],[Font Weight Used]]&amp;"}","")</f>
        <v/>
      </c>
      <c r="CE12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7" t="str">
        <f>IF(AND(Table_Styles[[#This Row],[Selector]]&lt;&gt;"", Table_Styles[[#This Row],[Config Properties]]&lt;&gt;""),
Table_Styles[[#This Row],[Selector]]&amp;" { "&amp;Table_Styles[[#This Row],[Config Properties]]&amp;" }","")</f>
        <v/>
      </c>
      <c r="CG120" s="17" t="str">
        <f xml:space="preserve">
SUBSTITUTE(SUBSTITUTE(SUBSTITUTE(SUBSTITUTE(SUBSTITUTE(SUBSTITUTE(SUBSTITUTE(SUBSTITUTE(Table_Styles[[#This Row],[Config]],
" {","{"),
"{ ","{"),
" }","}"),
"} ","}"),
" ,",","),
", ",","),
" :",":"),
": ",":")</f>
        <v/>
      </c>
    </row>
    <row r="121" spans="2:85" ht="21" customHeight="1">
      <c r="B121" s="83" t="s">
        <v>764</v>
      </c>
      <c r="C121" s="37" t="s">
        <v>823</v>
      </c>
      <c r="D121" s="15"/>
      <c r="E121" s="15"/>
      <c r="F121" s="15" t="str">
        <f>IF(Table_Styles[[#This Row],[Font Family]]&lt;&gt;"",Table_Styles[[#This Row],[Font Family]],IF(Table_Styles[[#This Row],[Font Family Default]]&lt;&gt;"",Table_Styles[[#This Row],[Font Family Default]],""))</f>
        <v/>
      </c>
      <c r="G121" s="15"/>
      <c r="H121" s="15"/>
      <c r="I121" s="15" t="str">
        <f>IF(Table_Styles[[#This Row],[Font Size]]&lt;&gt;"",Table_Styles[[#This Row],[Font Size]],IF(Table_Styles[[#This Row],[Font Size Default]]&lt;&gt;"",Table_Styles[[#This Row],[Font Size Default]],""))</f>
        <v/>
      </c>
      <c r="J121" s="15"/>
      <c r="K121" s="15"/>
      <c r="L121" s="15" t="str">
        <f>IF(Table_Styles[[#This Row],[Font Weight]]&lt;&gt;"",Table_Styles[[#This Row],[Font Weight]],IF(Table_Styles[[#This Row],[Font Weight Default]]&lt;&gt;"",Table_Styles[[#This Row],[Font Weight Default]],""))</f>
        <v/>
      </c>
      <c r="M121" s="15"/>
      <c r="N121" s="15"/>
      <c r="O121" s="15" t="str">
        <f>IF(Table_Styles[[#This Row],[Colour]]&lt;&gt;"",Table_Styles[[#This Row],[Colour]],IF(Table_Styles[[#This Row],[Colour Default]]&lt;&gt;"",Table_Styles[[#This Row],[Colour Default]],""))</f>
        <v/>
      </c>
      <c r="P121" s="15"/>
      <c r="Q121" s="15"/>
      <c r="R121" s="15" t="str">
        <f>IF(Table_Styles[[#This Row],[Background]]&lt;&gt;"",Table_Styles[[#This Row],[Background]],IF(Table_Styles[[#This Row],[Background Default]]&lt;&gt;"",Table_Styles[[#This Row],[Background Default]],""))</f>
        <v/>
      </c>
      <c r="S121" s="15"/>
      <c r="T121" s="15"/>
      <c r="U121" s="15" t="str">
        <f>IF(Table_Styles[[#This Row],[Border]]&lt;&gt;"",Table_Styles[[#This Row],[Border]],IF(Table_Styles[[#This Row],[Border Default]]&lt;&gt;"",Table_Styles[[#This Row],[Border Default]],""))</f>
        <v/>
      </c>
      <c r="V121" s="15"/>
      <c r="W121" s="15"/>
      <c r="X121" s="15" t="str">
        <f>IF(Table_Styles[[#This Row],[Border Radius]]&lt;&gt;"",Table_Styles[[#This Row],[Border Radius]],IF(Table_Styles[[#This Row],[Border Radius Default]]&lt;&gt;"",Table_Styles[[#This Row],[Border Radius Default]],""))</f>
        <v/>
      </c>
      <c r="Y121" s="15"/>
      <c r="Z121" s="15" t="s">
        <v>616</v>
      </c>
      <c r="AA121" s="15" t="str">
        <f>IF(Table_Styles[[#This Row],[MT]]&lt;&gt;"",Table_Styles[[#This Row],[MT]],IF(Table_Styles[[#This Row],[MT Default]]&lt;&gt;"",Table_Styles[[#This Row],[MT Default]],""))</f>
        <v>20px</v>
      </c>
      <c r="AB121" s="15"/>
      <c r="AC121" s="15"/>
      <c r="AD121" s="15" t="str">
        <f>IF(Table_Styles[[#This Row],[MR]]&lt;&gt;"",Table_Styles[[#This Row],[MR]],IF(Table_Styles[[#This Row],[MR Default]]&lt;&gt;"",Table_Styles[[#This Row],[MR Default]],""))</f>
        <v/>
      </c>
      <c r="AE121" s="15"/>
      <c r="AF121" s="15"/>
      <c r="AG121" s="15" t="str">
        <f>IF(Table_Styles[[#This Row],[MB]]&lt;&gt;"",Table_Styles[[#This Row],[MB]],IF(Table_Styles[[#This Row],[MB Default]]&lt;&gt;"",Table_Styles[[#This Row],[MB Default]],""))</f>
        <v/>
      </c>
      <c r="AH121" s="15"/>
      <c r="AI121" s="15"/>
      <c r="AJ121" s="15" t="str">
        <f>IF(Table_Styles[[#This Row],[ML]]&lt;&gt;"",Table_Styles[[#This Row],[ML]],IF(Table_Styles[[#This Row],[ML Default]]&lt;&gt;"",Table_Styles[[#This Row],[ML Default]],""))</f>
        <v/>
      </c>
      <c r="AK121" s="15"/>
      <c r="AL121" s="81" t="s">
        <v>640</v>
      </c>
      <c r="AM121" s="15" t="str">
        <f>IF(Table_Styles[[#This Row],[PT]]&lt;&gt;"",Table_Styles[[#This Row],[PT]],IF(Table_Styles[[#This Row],[PT Default]]&lt;&gt;"",Table_Styles[[#This Row],[PT Default]],""))</f>
        <v>13px</v>
      </c>
      <c r="AN121" s="15"/>
      <c r="AO121" s="81"/>
      <c r="AP121" s="15" t="str">
        <f>IF(Table_Styles[[#This Row],[PR]]&lt;&gt;"",Table_Styles[[#This Row],[PR]],IF(Table_Styles[[#This Row],[PR Default]]&lt;&gt;"",Table_Styles[[#This Row],[PR Default]],""))</f>
        <v/>
      </c>
      <c r="AQ121" s="15"/>
      <c r="AR121" s="81" t="s">
        <v>640</v>
      </c>
      <c r="AS121" s="15" t="str">
        <f>IF(Table_Styles[[#This Row],[PB]]&lt;&gt;"",Table_Styles[[#This Row],[PB]],IF(Table_Styles[[#This Row],[PB Default]]&lt;&gt;"",Table_Styles[[#This Row],[PB Default]],""))</f>
        <v>13px</v>
      </c>
      <c r="AT121" s="15"/>
      <c r="AU121" s="81"/>
      <c r="AV121" s="15" t="str">
        <f>IF(Table_Styles[[#This Row],[PL]]&lt;&gt;"",Table_Styles[[#This Row],[PL]],IF(Table_Styles[[#This Row],[PL Default]]&lt;&gt;"",Table_Styles[[#This Row],[PL Default]],""))</f>
        <v/>
      </c>
      <c r="AW121" s="15"/>
      <c r="AX121" s="15"/>
      <c r="AY121" s="15" t="str">
        <f>IF(Table_Styles[[#This Row],[BT]]&lt;&gt;"",Table_Styles[[#This Row],[BT]],IF(Table_Styles[[#This Row],[BT Default]]&lt;&gt;"",Table_Styles[[#This Row],[BT Default]],""))</f>
        <v/>
      </c>
      <c r="AZ121" s="15"/>
      <c r="BA121" s="15"/>
      <c r="BB121" s="15" t="str">
        <f>IF(Table_Styles[[#This Row],[BR]]&lt;&gt;"",Table_Styles[[#This Row],[BR]],IF(Table_Styles[[#This Row],[BR Default]]&lt;&gt;"",Table_Styles[[#This Row],[BR Default]],""))</f>
        <v/>
      </c>
      <c r="BC121" s="15"/>
      <c r="BD121" s="15"/>
      <c r="BE121" s="15" t="str">
        <f>IF(Table_Styles[[#This Row],[BB]]&lt;&gt;"",Table_Styles[[#This Row],[BB]],IF(Table_Styles[[#This Row],[BB Default]]&lt;&gt;"",Table_Styles[[#This Row],[BB Default]],""))</f>
        <v/>
      </c>
      <c r="BF121" s="15"/>
      <c r="BG121" s="15"/>
      <c r="BH121" s="15" t="str">
        <f>IF(Table_Styles[[#This Row],[BL]]&lt;&gt;"",Table_Styles[[#This Row],[BL]],IF(Table_Styles[[#This Row],[BL Default]]&lt;&gt;"",Table_Styles[[#This Row],[BL Default]],""))</f>
        <v/>
      </c>
      <c r="BI121" s="15"/>
      <c r="BJ121" s="86" t="s">
        <v>740</v>
      </c>
      <c r="BK121" s="15" t="str">
        <f>IF(Table_Styles[[#This Row],[Width]]&lt;&gt;"",Table_Styles[[#This Row],[Width]],IF(Table_Styles[[#This Row],[Width Default]]&lt;&gt;"",Table_Styles[[#This Row],[Width Default]],""))</f>
        <v>100%</v>
      </c>
      <c r="BL121" s="15"/>
      <c r="BM121" s="15"/>
      <c r="BN121" s="15" t="str">
        <f>IF(Table_Styles[[#This Row],[Height]]&lt;&gt;"",Table_Styles[[#This Row],[Height]],IF(Table_Styles[[#This Row],[Height Default]]&lt;&gt;"",Table_Styles[[#This Row],[Height Default]],""))</f>
        <v/>
      </c>
      <c r="BO121" s="15"/>
      <c r="BP121" s="15"/>
      <c r="BQ121" s="15" t="str">
        <f>IF(Table_Styles[[#This Row],[Top]]&lt;&gt;"",Table_Styles[[#This Row],[Top]],IF(Table_Styles[[#This Row],[Top Default]]&lt;&gt;"",Table_Styles[[#This Row],[Top Default]],""))</f>
        <v/>
      </c>
      <c r="BR121" s="15"/>
      <c r="BS121" s="15"/>
      <c r="BT121" s="15" t="str">
        <f>IF(Table_Styles[[#This Row],[Right]]&lt;&gt;"",Table_Styles[[#This Row],[Right]],IF(Table_Styles[[#This Row],[Right Default]]&lt;&gt;"",Table_Styles[[#This Row],[Right Default]],""))</f>
        <v/>
      </c>
      <c r="BU121" s="15"/>
      <c r="BV121" s="15"/>
      <c r="BW121" s="15" t="str">
        <f>IF(Table_Styles[[#This Row],[Bottom]]&lt;&gt;"",Table_Styles[[#This Row],[Bottom]],IF(Table_Styles[[#This Row],[Bottom Default]]&lt;&gt;"",Table_Styles[[#This Row],[Bottom Default]],""))</f>
        <v/>
      </c>
      <c r="BX121" s="15"/>
      <c r="BY121" s="15"/>
      <c r="BZ121" s="15" t="str">
        <f>IF(Table_Styles[[#This Row],[Left]]&lt;&gt;"",Table_Styles[[#This Row],[Left]],IF(Table_Styles[[#This Row],[Left Default]]&lt;&gt;"",Table_Styles[[#This Row],[Left Default]],""))</f>
        <v/>
      </c>
      <c r="CA121" s="15"/>
      <c r="CB121" s="17" t="str">
        <f>IF(AND(Table_Styles[[#This Row],[Selector]]&lt;&gt;"",Table_Styles[[#This Row],[Font Family Used]]&lt;&gt;"",Table_Styles[[#This Row],[Font Weight Used]]&lt;&gt;""),Table_Styles[[#This Row],[Font Family Used]]&amp;" "&amp;Table_Styles[[#This Row],[Font Weight Used]],"")</f>
        <v/>
      </c>
      <c r="CC121" s="17" t="str">
        <f ca="1">IF(AND(Table_Styles[[#This Row],[Selector]],COUNTIF(OFFSET(CC:CC,0,0,ROW()-1,1),"="&amp;Table_Styles[[#This Row],[Font]])=0),Table_Styles[[#This Row],[Font]],"")</f>
        <v/>
      </c>
      <c r="CD121" s="17" t="str">
        <f ca="1">IF(Table_Styles[[#This Row],[Unique Font]]&lt;&gt;"",
"{""fontFamily"":"""&amp;Table_Styles[[#This Row],[Font Family Used]]&amp;""",""fontWeight"":"&amp;Table_Styles[[#This Row],[Font Weight Used]]&amp;"}","")</f>
        <v/>
      </c>
      <c r="CE12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21" s="17" t="str">
        <f>IF(AND(Table_Styles[[#This Row],[Selector]]&lt;&gt;"", Table_Styles[[#This Row],[Config Properties]]&lt;&gt;""),
Table_Styles[[#This Row],[Selector]]&amp;" { "&amp;Table_Styles[[#This Row],[Config Properties]]&amp;" }","")</f>
        <v>#sidebar .body nav .btn { margin-top: 20px;padding-top: 13px;padding-bottom: 13px;width: 100% }</v>
      </c>
      <c r="CG121" s="17" t="str">
        <f xml:space="preserve">
SUBSTITUTE(SUBSTITUTE(SUBSTITUTE(SUBSTITUTE(SUBSTITUTE(SUBSTITUTE(SUBSTITUTE(SUBSTITUTE(Table_Styles[[#This Row],[Config]],
" {","{"),
"{ ","{"),
" }","}"),
"} ","}"),
" ,",","),
", ",","),
" :",":"),
": ",":")</f>
        <v>#sidebar .body nav .btn{margin-top:20px;padding-top:13px;padding-bottom:13px;width:100%}</v>
      </c>
    </row>
    <row r="122" spans="2:85" ht="21" customHeight="1">
      <c r="B122" s="83" t="s">
        <v>766</v>
      </c>
      <c r="C122" s="37" t="s">
        <v>824</v>
      </c>
      <c r="D122" s="15"/>
      <c r="E122" s="15"/>
      <c r="F122" s="15" t="str">
        <f>IF(Table_Styles[[#This Row],[Font Family]]&lt;&gt;"",Table_Styles[[#This Row],[Font Family]],IF(Table_Styles[[#This Row],[Font Family Default]]&lt;&gt;"",Table_Styles[[#This Row],[Font Family Default]],""))</f>
        <v/>
      </c>
      <c r="G122" s="15"/>
      <c r="H122" s="15"/>
      <c r="I122" s="15" t="str">
        <f>IF(Table_Styles[[#This Row],[Font Size]]&lt;&gt;"",Table_Styles[[#This Row],[Font Size]],IF(Table_Styles[[#This Row],[Font Size Default]]&lt;&gt;"",Table_Styles[[#This Row],[Font Size Default]],""))</f>
        <v/>
      </c>
      <c r="J122" s="15"/>
      <c r="K122" s="15"/>
      <c r="L122" s="15" t="str">
        <f>IF(Table_Styles[[#This Row],[Font Weight]]&lt;&gt;"",Table_Styles[[#This Row],[Font Weight]],IF(Table_Styles[[#This Row],[Font Weight Default]]&lt;&gt;"",Table_Styles[[#This Row],[Font Weight Default]],""))</f>
        <v/>
      </c>
      <c r="M122" s="15"/>
      <c r="N122" s="15"/>
      <c r="O122" s="15" t="str">
        <f>IF(Table_Styles[[#This Row],[Colour]]&lt;&gt;"",Table_Styles[[#This Row],[Colour]],IF(Table_Styles[[#This Row],[Colour Default]]&lt;&gt;"",Table_Styles[[#This Row],[Colour Default]],""))</f>
        <v/>
      </c>
      <c r="P122" s="15"/>
      <c r="Q122" s="15"/>
      <c r="R122" s="15" t="str">
        <f>IF(Table_Styles[[#This Row],[Background]]&lt;&gt;"",Table_Styles[[#This Row],[Background]],IF(Table_Styles[[#This Row],[Background Default]]&lt;&gt;"",Table_Styles[[#This Row],[Background Default]],""))</f>
        <v/>
      </c>
      <c r="S122" s="15"/>
      <c r="T122" s="15"/>
      <c r="U122" s="15" t="str">
        <f>IF(Table_Styles[[#This Row],[Border]]&lt;&gt;"",Table_Styles[[#This Row],[Border]],IF(Table_Styles[[#This Row],[Border Default]]&lt;&gt;"",Table_Styles[[#This Row],[Border Default]],""))</f>
        <v/>
      </c>
      <c r="V122" s="15"/>
      <c r="W122" s="15"/>
      <c r="X122" s="15" t="str">
        <f>IF(Table_Styles[[#This Row],[Border Radius]]&lt;&gt;"",Table_Styles[[#This Row],[Border Radius]],IF(Table_Styles[[#This Row],[Border Radius Default]]&lt;&gt;"",Table_Styles[[#This Row],[Border Radius Default]],""))</f>
        <v/>
      </c>
      <c r="Y122" s="15"/>
      <c r="Z122" s="15"/>
      <c r="AA122" s="15" t="str">
        <f>IF(Table_Styles[[#This Row],[MT]]&lt;&gt;"",Table_Styles[[#This Row],[MT]],IF(Table_Styles[[#This Row],[MT Default]]&lt;&gt;"",Table_Styles[[#This Row],[MT Default]],""))</f>
        <v/>
      </c>
      <c r="AB122" s="15"/>
      <c r="AC122" s="15"/>
      <c r="AD122" s="15" t="str">
        <f>IF(Table_Styles[[#This Row],[MR]]&lt;&gt;"",Table_Styles[[#This Row],[MR]],IF(Table_Styles[[#This Row],[MR Default]]&lt;&gt;"",Table_Styles[[#This Row],[MR Default]],""))</f>
        <v/>
      </c>
      <c r="AE122" s="15"/>
      <c r="AF122" s="15"/>
      <c r="AG122" s="15" t="str">
        <f>IF(Table_Styles[[#This Row],[MB]]&lt;&gt;"",Table_Styles[[#This Row],[MB]],IF(Table_Styles[[#This Row],[MB Default]]&lt;&gt;"",Table_Styles[[#This Row],[MB Default]],""))</f>
        <v/>
      </c>
      <c r="AH122" s="15"/>
      <c r="AI122" s="15"/>
      <c r="AJ122" s="15" t="str">
        <f>IF(Table_Styles[[#This Row],[ML]]&lt;&gt;"",Table_Styles[[#This Row],[ML]],IF(Table_Styles[[#This Row],[ML Default]]&lt;&gt;"",Table_Styles[[#This Row],[ML Default]],""))</f>
        <v/>
      </c>
      <c r="AK122" s="15"/>
      <c r="AL122" s="15"/>
      <c r="AM122" s="15" t="str">
        <f>IF(Table_Styles[[#This Row],[PT]]&lt;&gt;"",Table_Styles[[#This Row],[PT]],IF(Table_Styles[[#This Row],[PT Default]]&lt;&gt;"",Table_Styles[[#This Row],[PT Default]],""))</f>
        <v/>
      </c>
      <c r="AN122" s="15"/>
      <c r="AO122" s="15"/>
      <c r="AP122" s="15" t="str">
        <f>IF(Table_Styles[[#This Row],[PR]]&lt;&gt;"",Table_Styles[[#This Row],[PR]],IF(Table_Styles[[#This Row],[PR Default]]&lt;&gt;"",Table_Styles[[#This Row],[PR Default]],""))</f>
        <v/>
      </c>
      <c r="AQ122" s="15"/>
      <c r="AR122" s="15"/>
      <c r="AS122" s="15" t="str">
        <f>IF(Table_Styles[[#This Row],[PB]]&lt;&gt;"",Table_Styles[[#This Row],[PB]],IF(Table_Styles[[#This Row],[PB Default]]&lt;&gt;"",Table_Styles[[#This Row],[PB Default]],""))</f>
        <v/>
      </c>
      <c r="AT122" s="15"/>
      <c r="AU122" s="15"/>
      <c r="AV122" s="15" t="str">
        <f>IF(Table_Styles[[#This Row],[PL]]&lt;&gt;"",Table_Styles[[#This Row],[PL]],IF(Table_Styles[[#This Row],[PL Default]]&lt;&gt;"",Table_Styles[[#This Row],[PL Default]],""))</f>
        <v/>
      </c>
      <c r="AW122" s="15"/>
      <c r="AX122" s="15"/>
      <c r="AY122" s="15" t="str">
        <f>IF(Table_Styles[[#This Row],[BT]]&lt;&gt;"",Table_Styles[[#This Row],[BT]],IF(Table_Styles[[#This Row],[BT Default]]&lt;&gt;"",Table_Styles[[#This Row],[BT Default]],""))</f>
        <v/>
      </c>
      <c r="AZ122" s="15"/>
      <c r="BA122" s="15"/>
      <c r="BB122" s="15" t="str">
        <f>IF(Table_Styles[[#This Row],[BR]]&lt;&gt;"",Table_Styles[[#This Row],[BR]],IF(Table_Styles[[#This Row],[BR Default]]&lt;&gt;"",Table_Styles[[#This Row],[BR Default]],""))</f>
        <v/>
      </c>
      <c r="BC122" s="15"/>
      <c r="BD122" s="15"/>
      <c r="BE122" s="15" t="str">
        <f>IF(Table_Styles[[#This Row],[BB]]&lt;&gt;"",Table_Styles[[#This Row],[BB]],IF(Table_Styles[[#This Row],[BB Default]]&lt;&gt;"",Table_Styles[[#This Row],[BB Default]],""))</f>
        <v/>
      </c>
      <c r="BF122" s="15"/>
      <c r="BG122" s="15"/>
      <c r="BH122" s="15" t="str">
        <f>IF(Table_Styles[[#This Row],[BL]]&lt;&gt;"",Table_Styles[[#This Row],[BL]],IF(Table_Styles[[#This Row],[BL Default]]&lt;&gt;"",Table_Styles[[#This Row],[BL Default]],""))</f>
        <v/>
      </c>
      <c r="BI122" s="15"/>
      <c r="BJ122" s="34"/>
      <c r="BK122" s="15" t="str">
        <f>IF(Table_Styles[[#This Row],[Width]]&lt;&gt;"",Table_Styles[[#This Row],[Width]],IF(Table_Styles[[#This Row],[Width Default]]&lt;&gt;"",Table_Styles[[#This Row],[Width Default]],""))</f>
        <v/>
      </c>
      <c r="BL122" s="15"/>
      <c r="BM122" s="15"/>
      <c r="BN122" s="15" t="str">
        <f>IF(Table_Styles[[#This Row],[Height]]&lt;&gt;"",Table_Styles[[#This Row],[Height]],IF(Table_Styles[[#This Row],[Height Default]]&lt;&gt;"",Table_Styles[[#This Row],[Height Default]],""))</f>
        <v/>
      </c>
      <c r="BO122" s="15"/>
      <c r="BP122" s="15"/>
      <c r="BQ122" s="15" t="str">
        <f>IF(Table_Styles[[#This Row],[Top]]&lt;&gt;"",Table_Styles[[#This Row],[Top]],IF(Table_Styles[[#This Row],[Top Default]]&lt;&gt;"",Table_Styles[[#This Row],[Top Default]],""))</f>
        <v/>
      </c>
      <c r="BR122" s="15"/>
      <c r="BS122" s="15"/>
      <c r="BT122" s="15" t="str">
        <f>IF(Table_Styles[[#This Row],[Right]]&lt;&gt;"",Table_Styles[[#This Row],[Right]],IF(Table_Styles[[#This Row],[Right Default]]&lt;&gt;"",Table_Styles[[#This Row],[Right Default]],""))</f>
        <v/>
      </c>
      <c r="BU122" s="15"/>
      <c r="BV122" s="15"/>
      <c r="BW122" s="15" t="str">
        <f>IF(Table_Styles[[#This Row],[Bottom]]&lt;&gt;"",Table_Styles[[#This Row],[Bottom]],IF(Table_Styles[[#This Row],[Bottom Default]]&lt;&gt;"",Table_Styles[[#This Row],[Bottom Default]],""))</f>
        <v/>
      </c>
      <c r="BX122" s="15"/>
      <c r="BY122" s="15"/>
      <c r="BZ122" s="15" t="str">
        <f>IF(Table_Styles[[#This Row],[Left]]&lt;&gt;"",Table_Styles[[#This Row],[Left]],IF(Table_Styles[[#This Row],[Left Default]]&lt;&gt;"",Table_Styles[[#This Row],[Left Default]],""))</f>
        <v/>
      </c>
      <c r="CA122" s="15"/>
      <c r="CB122" s="17" t="str">
        <f>IF(AND(Table_Styles[[#This Row],[Selector]]&lt;&gt;"",Table_Styles[[#This Row],[Font Family Used]]&lt;&gt;"",Table_Styles[[#This Row],[Font Weight Used]]&lt;&gt;""),Table_Styles[[#This Row],[Font Family Used]]&amp;" "&amp;Table_Styles[[#This Row],[Font Weight Used]],"")</f>
        <v/>
      </c>
      <c r="CC122" s="17" t="str">
        <f ca="1">IF(AND(Table_Styles[[#This Row],[Selector]],COUNTIF(OFFSET(CC:CC,0,0,ROW()-1,1),"="&amp;Table_Styles[[#This Row],[Font]])=0),Table_Styles[[#This Row],[Font]],"")</f>
        <v/>
      </c>
      <c r="CD122" s="17" t="str">
        <f ca="1">IF(Table_Styles[[#This Row],[Unique Font]]&lt;&gt;"",
"{""fontFamily"":"""&amp;Table_Styles[[#This Row],[Font Family Used]]&amp;""",""fontWeight"":"&amp;Table_Styles[[#This Row],[Font Weight Used]]&amp;"}","")</f>
        <v/>
      </c>
      <c r="CE12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17" t="str">
        <f>IF(AND(Table_Styles[[#This Row],[Selector]]&lt;&gt;"", Table_Styles[[#This Row],[Config Properties]]&lt;&gt;""),
Table_Styles[[#This Row],[Selector]]&amp;" { "&amp;Table_Styles[[#This Row],[Config Properties]]&amp;" }","")</f>
        <v/>
      </c>
      <c r="CG122" s="17" t="str">
        <f xml:space="preserve">
SUBSTITUTE(SUBSTITUTE(SUBSTITUTE(SUBSTITUTE(SUBSTITUTE(SUBSTITUTE(SUBSTITUTE(SUBSTITUTE(Table_Styles[[#This Row],[Config]],
" {","{"),
"{ ","{"),
" }","}"),
"} ","}"),
" ,",","),
", ",","),
" :",":"),
": ",":")</f>
        <v/>
      </c>
    </row>
    <row r="123" spans="2:85" ht="21" customHeight="1">
      <c r="B123" s="83" t="s">
        <v>768</v>
      </c>
      <c r="C123" s="37" t="s">
        <v>825</v>
      </c>
      <c r="D123" s="15"/>
      <c r="E123" s="15"/>
      <c r="F123" s="15" t="str">
        <f>IF(Table_Styles[[#This Row],[Font Family]]&lt;&gt;"",Table_Styles[[#This Row],[Font Family]],IF(Table_Styles[[#This Row],[Font Family Default]]&lt;&gt;"",Table_Styles[[#This Row],[Font Family Default]],""))</f>
        <v/>
      </c>
      <c r="G123" s="15"/>
      <c r="H123" s="15"/>
      <c r="I123" s="15" t="str">
        <f>IF(Table_Styles[[#This Row],[Font Size]]&lt;&gt;"",Table_Styles[[#This Row],[Font Size]],IF(Table_Styles[[#This Row],[Font Size Default]]&lt;&gt;"",Table_Styles[[#This Row],[Font Size Default]],""))</f>
        <v/>
      </c>
      <c r="J123" s="15"/>
      <c r="K123" s="15"/>
      <c r="L123" s="15" t="str">
        <f>IF(Table_Styles[[#This Row],[Font Weight]]&lt;&gt;"",Table_Styles[[#This Row],[Font Weight]],IF(Table_Styles[[#This Row],[Font Weight Default]]&lt;&gt;"",Table_Styles[[#This Row],[Font Weight Default]],""))</f>
        <v/>
      </c>
      <c r="M123" s="15"/>
      <c r="N123" s="15"/>
      <c r="O123" s="15" t="str">
        <f>IF(Table_Styles[[#This Row],[Colour]]&lt;&gt;"",Table_Styles[[#This Row],[Colour]],IF(Table_Styles[[#This Row],[Colour Default]]&lt;&gt;"",Table_Styles[[#This Row],[Colour Default]],""))</f>
        <v/>
      </c>
      <c r="P123" s="15"/>
      <c r="Q123" s="15"/>
      <c r="R123" s="15" t="str">
        <f>IF(Table_Styles[[#This Row],[Background]]&lt;&gt;"",Table_Styles[[#This Row],[Background]],IF(Table_Styles[[#This Row],[Background Default]]&lt;&gt;"",Table_Styles[[#This Row],[Background Default]],""))</f>
        <v/>
      </c>
      <c r="S123" s="15"/>
      <c r="T123" s="15"/>
      <c r="U123" s="15" t="str">
        <f>IF(Table_Styles[[#This Row],[Border]]&lt;&gt;"",Table_Styles[[#This Row],[Border]],IF(Table_Styles[[#This Row],[Border Default]]&lt;&gt;"",Table_Styles[[#This Row],[Border Default]],""))</f>
        <v/>
      </c>
      <c r="V123" s="15"/>
      <c r="W123" s="15"/>
      <c r="X123" s="15" t="str">
        <f>IF(Table_Styles[[#This Row],[Border Radius]]&lt;&gt;"",Table_Styles[[#This Row],[Border Radius]],IF(Table_Styles[[#This Row],[Border Radius Default]]&lt;&gt;"",Table_Styles[[#This Row],[Border Radius Default]],""))</f>
        <v/>
      </c>
      <c r="Y123" s="15"/>
      <c r="Z123" s="15"/>
      <c r="AA123" s="15" t="str">
        <f>IF(Table_Styles[[#This Row],[MT]]&lt;&gt;"",Table_Styles[[#This Row],[MT]],IF(Table_Styles[[#This Row],[MT Default]]&lt;&gt;"",Table_Styles[[#This Row],[MT Default]],""))</f>
        <v/>
      </c>
      <c r="AB123" s="15"/>
      <c r="AC123" s="15"/>
      <c r="AD123" s="15" t="str">
        <f>IF(Table_Styles[[#This Row],[MR]]&lt;&gt;"",Table_Styles[[#This Row],[MR]],IF(Table_Styles[[#This Row],[MR Default]]&lt;&gt;"",Table_Styles[[#This Row],[MR Default]],""))</f>
        <v/>
      </c>
      <c r="AE123" s="15"/>
      <c r="AF123" s="15"/>
      <c r="AG123" s="15" t="str">
        <f>IF(Table_Styles[[#This Row],[MB]]&lt;&gt;"",Table_Styles[[#This Row],[MB]],IF(Table_Styles[[#This Row],[MB Default]]&lt;&gt;"",Table_Styles[[#This Row],[MB Default]],""))</f>
        <v/>
      </c>
      <c r="AH123" s="15"/>
      <c r="AI123" s="15"/>
      <c r="AJ123" s="15" t="str">
        <f>IF(Table_Styles[[#This Row],[ML]]&lt;&gt;"",Table_Styles[[#This Row],[ML]],IF(Table_Styles[[#This Row],[ML Default]]&lt;&gt;"",Table_Styles[[#This Row],[ML Default]],""))</f>
        <v/>
      </c>
      <c r="AK123" s="15"/>
      <c r="AL123" s="15"/>
      <c r="AM123" s="15" t="str">
        <f>IF(Table_Styles[[#This Row],[PT]]&lt;&gt;"",Table_Styles[[#This Row],[PT]],IF(Table_Styles[[#This Row],[PT Default]]&lt;&gt;"",Table_Styles[[#This Row],[PT Default]],""))</f>
        <v/>
      </c>
      <c r="AN123" s="15"/>
      <c r="AO123" s="15"/>
      <c r="AP123" s="15" t="str">
        <f>IF(Table_Styles[[#This Row],[PR]]&lt;&gt;"",Table_Styles[[#This Row],[PR]],IF(Table_Styles[[#This Row],[PR Default]]&lt;&gt;"",Table_Styles[[#This Row],[PR Default]],""))</f>
        <v/>
      </c>
      <c r="AQ123" s="15"/>
      <c r="AR123" s="15"/>
      <c r="AS123" s="15" t="str">
        <f>IF(Table_Styles[[#This Row],[PB]]&lt;&gt;"",Table_Styles[[#This Row],[PB]],IF(Table_Styles[[#This Row],[PB Default]]&lt;&gt;"",Table_Styles[[#This Row],[PB Default]],""))</f>
        <v/>
      </c>
      <c r="AT123" s="15"/>
      <c r="AU123" s="15"/>
      <c r="AV123" s="15" t="str">
        <f>IF(Table_Styles[[#This Row],[PL]]&lt;&gt;"",Table_Styles[[#This Row],[PL]],IF(Table_Styles[[#This Row],[PL Default]]&lt;&gt;"",Table_Styles[[#This Row],[PL Default]],""))</f>
        <v/>
      </c>
      <c r="AW123" s="15"/>
      <c r="AX123" s="15"/>
      <c r="AY123" s="15" t="str">
        <f>IF(Table_Styles[[#This Row],[BT]]&lt;&gt;"",Table_Styles[[#This Row],[BT]],IF(Table_Styles[[#This Row],[BT Default]]&lt;&gt;"",Table_Styles[[#This Row],[BT Default]],""))</f>
        <v/>
      </c>
      <c r="AZ123" s="15"/>
      <c r="BA123" s="15"/>
      <c r="BB123" s="15" t="str">
        <f>IF(Table_Styles[[#This Row],[BR]]&lt;&gt;"",Table_Styles[[#This Row],[BR]],IF(Table_Styles[[#This Row],[BR Default]]&lt;&gt;"",Table_Styles[[#This Row],[BR Default]],""))</f>
        <v/>
      </c>
      <c r="BC123" s="15"/>
      <c r="BD123" s="15"/>
      <c r="BE123" s="15" t="str">
        <f>IF(Table_Styles[[#This Row],[BB]]&lt;&gt;"",Table_Styles[[#This Row],[BB]],IF(Table_Styles[[#This Row],[BB Default]]&lt;&gt;"",Table_Styles[[#This Row],[BB Default]],""))</f>
        <v/>
      </c>
      <c r="BF123" s="15"/>
      <c r="BG123" s="15"/>
      <c r="BH123" s="15" t="str">
        <f>IF(Table_Styles[[#This Row],[BL]]&lt;&gt;"",Table_Styles[[#This Row],[BL]],IF(Table_Styles[[#This Row],[BL Default]]&lt;&gt;"",Table_Styles[[#This Row],[BL Default]],""))</f>
        <v/>
      </c>
      <c r="BI123" s="15"/>
      <c r="BJ123" s="34"/>
      <c r="BK123" s="15" t="str">
        <f>IF(Table_Styles[[#This Row],[Width]]&lt;&gt;"",Table_Styles[[#This Row],[Width]],IF(Table_Styles[[#This Row],[Width Default]]&lt;&gt;"",Table_Styles[[#This Row],[Width Default]],""))</f>
        <v/>
      </c>
      <c r="BL123" s="15"/>
      <c r="BM123" s="15"/>
      <c r="BN123" s="15" t="str">
        <f>IF(Table_Styles[[#This Row],[Height]]&lt;&gt;"",Table_Styles[[#This Row],[Height]],IF(Table_Styles[[#This Row],[Height Default]]&lt;&gt;"",Table_Styles[[#This Row],[Height Default]],""))</f>
        <v/>
      </c>
      <c r="BO123" s="15"/>
      <c r="BP123" s="15"/>
      <c r="BQ123" s="15" t="str">
        <f>IF(Table_Styles[[#This Row],[Top]]&lt;&gt;"",Table_Styles[[#This Row],[Top]],IF(Table_Styles[[#This Row],[Top Default]]&lt;&gt;"",Table_Styles[[#This Row],[Top Default]],""))</f>
        <v/>
      </c>
      <c r="BR123" s="15"/>
      <c r="BS123" s="15"/>
      <c r="BT123" s="15" t="str">
        <f>IF(Table_Styles[[#This Row],[Right]]&lt;&gt;"",Table_Styles[[#This Row],[Right]],IF(Table_Styles[[#This Row],[Right Default]]&lt;&gt;"",Table_Styles[[#This Row],[Right Default]],""))</f>
        <v/>
      </c>
      <c r="BU123" s="15"/>
      <c r="BV123" s="15"/>
      <c r="BW123" s="15" t="str">
        <f>IF(Table_Styles[[#This Row],[Bottom]]&lt;&gt;"",Table_Styles[[#This Row],[Bottom]],IF(Table_Styles[[#This Row],[Bottom Default]]&lt;&gt;"",Table_Styles[[#This Row],[Bottom Default]],""))</f>
        <v/>
      </c>
      <c r="BX123" s="15"/>
      <c r="BY123" s="15"/>
      <c r="BZ123" s="15" t="str">
        <f>IF(Table_Styles[[#This Row],[Left]]&lt;&gt;"",Table_Styles[[#This Row],[Left]],IF(Table_Styles[[#This Row],[Left Default]]&lt;&gt;"",Table_Styles[[#This Row],[Left Default]],""))</f>
        <v/>
      </c>
      <c r="CA123" s="15"/>
      <c r="CB123" s="17" t="str">
        <f>IF(AND(Table_Styles[[#This Row],[Selector]]&lt;&gt;"",Table_Styles[[#This Row],[Font Family Used]]&lt;&gt;"",Table_Styles[[#This Row],[Font Weight Used]]&lt;&gt;""),Table_Styles[[#This Row],[Font Family Used]]&amp;" "&amp;Table_Styles[[#This Row],[Font Weight Used]],"")</f>
        <v/>
      </c>
      <c r="CC123" s="17" t="str">
        <f ca="1">IF(AND(Table_Styles[[#This Row],[Selector]],COUNTIF(OFFSET(CC:CC,0,0,ROW()-1,1),"="&amp;Table_Styles[[#This Row],[Font]])=0),Table_Styles[[#This Row],[Font]],"")</f>
        <v/>
      </c>
      <c r="CD123" s="17" t="str">
        <f ca="1">IF(Table_Styles[[#This Row],[Unique Font]]&lt;&gt;"",
"{""fontFamily"":"""&amp;Table_Styles[[#This Row],[Font Family Used]]&amp;""",""fontWeight"":"&amp;Table_Styles[[#This Row],[Font Weight Used]]&amp;"}","")</f>
        <v/>
      </c>
      <c r="CE12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17" t="str">
        <f>IF(AND(Table_Styles[[#This Row],[Selector]]&lt;&gt;"", Table_Styles[[#This Row],[Config Properties]]&lt;&gt;""),
Table_Styles[[#This Row],[Selector]]&amp;" { "&amp;Table_Styles[[#This Row],[Config Properties]]&amp;" }","")</f>
        <v/>
      </c>
      <c r="CG123" s="17" t="str">
        <f xml:space="preserve">
SUBSTITUTE(SUBSTITUTE(SUBSTITUTE(SUBSTITUTE(SUBSTITUTE(SUBSTITUTE(SUBSTITUTE(SUBSTITUTE(Table_Styles[[#This Row],[Config]],
" {","{"),
"{ ","{"),
" }","}"),
"} ","}"),
" ,",","),
", ",","),
" :",":"),
": ",":")</f>
        <v/>
      </c>
    </row>
    <row r="124" spans="2:85" ht="21" customHeight="1">
      <c r="B124" s="83" t="s">
        <v>770</v>
      </c>
      <c r="C124" s="37" t="s">
        <v>826</v>
      </c>
      <c r="D124" s="15"/>
      <c r="E124" s="15"/>
      <c r="F124" s="15" t="str">
        <f>IF(Table_Styles[[#This Row],[Font Family]]&lt;&gt;"",Table_Styles[[#This Row],[Font Family]],IF(Table_Styles[[#This Row],[Font Family Default]]&lt;&gt;"",Table_Styles[[#This Row],[Font Family Default]],""))</f>
        <v/>
      </c>
      <c r="G124" s="15"/>
      <c r="H124" s="15"/>
      <c r="I124" s="15" t="str">
        <f>IF(Table_Styles[[#This Row],[Font Size]]&lt;&gt;"",Table_Styles[[#This Row],[Font Size]],IF(Table_Styles[[#This Row],[Font Size Default]]&lt;&gt;"",Table_Styles[[#This Row],[Font Size Default]],""))</f>
        <v/>
      </c>
      <c r="J124" s="15"/>
      <c r="K124" s="15"/>
      <c r="L124" s="15" t="str">
        <f>IF(Table_Styles[[#This Row],[Font Weight]]&lt;&gt;"",Table_Styles[[#This Row],[Font Weight]],IF(Table_Styles[[#This Row],[Font Weight Default]]&lt;&gt;"",Table_Styles[[#This Row],[Font Weight Default]],""))</f>
        <v/>
      </c>
      <c r="M124" s="15"/>
      <c r="N124" s="15"/>
      <c r="O124" s="15" t="str">
        <f>IF(Table_Styles[[#This Row],[Colour]]&lt;&gt;"",Table_Styles[[#This Row],[Colour]],IF(Table_Styles[[#This Row],[Colour Default]]&lt;&gt;"",Table_Styles[[#This Row],[Colour Default]],""))</f>
        <v/>
      </c>
      <c r="P124" s="15"/>
      <c r="Q124" s="15"/>
      <c r="R124" s="15" t="str">
        <f>IF(Table_Styles[[#This Row],[Background]]&lt;&gt;"",Table_Styles[[#This Row],[Background]],IF(Table_Styles[[#This Row],[Background Default]]&lt;&gt;"",Table_Styles[[#This Row],[Background Default]],""))</f>
        <v/>
      </c>
      <c r="S124" s="15"/>
      <c r="T124" s="15"/>
      <c r="U124" s="15" t="str">
        <f>IF(Table_Styles[[#This Row],[Border]]&lt;&gt;"",Table_Styles[[#This Row],[Border]],IF(Table_Styles[[#This Row],[Border Default]]&lt;&gt;"",Table_Styles[[#This Row],[Border Default]],""))</f>
        <v/>
      </c>
      <c r="V124" s="15"/>
      <c r="W124" s="15"/>
      <c r="X124" s="15" t="str">
        <f>IF(Table_Styles[[#This Row],[Border Radius]]&lt;&gt;"",Table_Styles[[#This Row],[Border Radius]],IF(Table_Styles[[#This Row],[Border Radius Default]]&lt;&gt;"",Table_Styles[[#This Row],[Border Radius Default]],""))</f>
        <v/>
      </c>
      <c r="Y124" s="15"/>
      <c r="Z124" s="15"/>
      <c r="AA124" s="15" t="str">
        <f>IF(Table_Styles[[#This Row],[MT]]&lt;&gt;"",Table_Styles[[#This Row],[MT]],IF(Table_Styles[[#This Row],[MT Default]]&lt;&gt;"",Table_Styles[[#This Row],[MT Default]],""))</f>
        <v/>
      </c>
      <c r="AB124" s="15"/>
      <c r="AC124" s="15"/>
      <c r="AD124" s="15" t="str">
        <f>IF(Table_Styles[[#This Row],[MR]]&lt;&gt;"",Table_Styles[[#This Row],[MR]],IF(Table_Styles[[#This Row],[MR Default]]&lt;&gt;"",Table_Styles[[#This Row],[MR Default]],""))</f>
        <v/>
      </c>
      <c r="AE124" s="15"/>
      <c r="AF124" s="15"/>
      <c r="AG124" s="15" t="str">
        <f>IF(Table_Styles[[#This Row],[MB]]&lt;&gt;"",Table_Styles[[#This Row],[MB]],IF(Table_Styles[[#This Row],[MB Default]]&lt;&gt;"",Table_Styles[[#This Row],[MB Default]],""))</f>
        <v/>
      </c>
      <c r="AH124" s="15"/>
      <c r="AI124" s="15"/>
      <c r="AJ124" s="15" t="str">
        <f>IF(Table_Styles[[#This Row],[ML]]&lt;&gt;"",Table_Styles[[#This Row],[ML]],IF(Table_Styles[[#This Row],[ML Default]]&lt;&gt;"",Table_Styles[[#This Row],[ML Default]],""))</f>
        <v/>
      </c>
      <c r="AK124" s="15"/>
      <c r="AL124" s="15"/>
      <c r="AM124" s="15" t="str">
        <f>IF(Table_Styles[[#This Row],[PT]]&lt;&gt;"",Table_Styles[[#This Row],[PT]],IF(Table_Styles[[#This Row],[PT Default]]&lt;&gt;"",Table_Styles[[#This Row],[PT Default]],""))</f>
        <v/>
      </c>
      <c r="AN124" s="15"/>
      <c r="AO124" s="15"/>
      <c r="AP124" s="15" t="str">
        <f>IF(Table_Styles[[#This Row],[PR]]&lt;&gt;"",Table_Styles[[#This Row],[PR]],IF(Table_Styles[[#This Row],[PR Default]]&lt;&gt;"",Table_Styles[[#This Row],[PR Default]],""))</f>
        <v/>
      </c>
      <c r="AQ124" s="15"/>
      <c r="AR124" s="15"/>
      <c r="AS124" s="15" t="str">
        <f>IF(Table_Styles[[#This Row],[PB]]&lt;&gt;"",Table_Styles[[#This Row],[PB]],IF(Table_Styles[[#This Row],[PB Default]]&lt;&gt;"",Table_Styles[[#This Row],[PB Default]],""))</f>
        <v/>
      </c>
      <c r="AT124" s="15"/>
      <c r="AU124" s="15"/>
      <c r="AV124" s="15" t="str">
        <f>IF(Table_Styles[[#This Row],[PL]]&lt;&gt;"",Table_Styles[[#This Row],[PL]],IF(Table_Styles[[#This Row],[PL Default]]&lt;&gt;"",Table_Styles[[#This Row],[PL Default]],""))</f>
        <v/>
      </c>
      <c r="AW124" s="15"/>
      <c r="AX124" s="15"/>
      <c r="AY124" s="15" t="str">
        <f>IF(Table_Styles[[#This Row],[BT]]&lt;&gt;"",Table_Styles[[#This Row],[BT]],IF(Table_Styles[[#This Row],[BT Default]]&lt;&gt;"",Table_Styles[[#This Row],[BT Default]],""))</f>
        <v/>
      </c>
      <c r="AZ124" s="15"/>
      <c r="BA124" s="15"/>
      <c r="BB124" s="15" t="str">
        <f>IF(Table_Styles[[#This Row],[BR]]&lt;&gt;"",Table_Styles[[#This Row],[BR]],IF(Table_Styles[[#This Row],[BR Default]]&lt;&gt;"",Table_Styles[[#This Row],[BR Default]],""))</f>
        <v/>
      </c>
      <c r="BC124" s="15"/>
      <c r="BD124" s="15"/>
      <c r="BE124" s="15" t="str">
        <f>IF(Table_Styles[[#This Row],[BB]]&lt;&gt;"",Table_Styles[[#This Row],[BB]],IF(Table_Styles[[#This Row],[BB Default]]&lt;&gt;"",Table_Styles[[#This Row],[BB Default]],""))</f>
        <v/>
      </c>
      <c r="BF124" s="15"/>
      <c r="BG124" s="15"/>
      <c r="BH124" s="15" t="str">
        <f>IF(Table_Styles[[#This Row],[BL]]&lt;&gt;"",Table_Styles[[#This Row],[BL]],IF(Table_Styles[[#This Row],[BL Default]]&lt;&gt;"",Table_Styles[[#This Row],[BL Default]],""))</f>
        <v/>
      </c>
      <c r="BI124" s="15"/>
      <c r="BJ124" s="34"/>
      <c r="BK124" s="15" t="str">
        <f>IF(Table_Styles[[#This Row],[Width]]&lt;&gt;"",Table_Styles[[#This Row],[Width]],IF(Table_Styles[[#This Row],[Width Default]]&lt;&gt;"",Table_Styles[[#This Row],[Width Default]],""))</f>
        <v/>
      </c>
      <c r="BL124" s="15"/>
      <c r="BM124" s="15"/>
      <c r="BN124" s="15" t="str">
        <f>IF(Table_Styles[[#This Row],[Height]]&lt;&gt;"",Table_Styles[[#This Row],[Height]],IF(Table_Styles[[#This Row],[Height Default]]&lt;&gt;"",Table_Styles[[#This Row],[Height Default]],""))</f>
        <v/>
      </c>
      <c r="BO124" s="15"/>
      <c r="BP124" s="15"/>
      <c r="BQ124" s="15" t="str">
        <f>IF(Table_Styles[[#This Row],[Top]]&lt;&gt;"",Table_Styles[[#This Row],[Top]],IF(Table_Styles[[#This Row],[Top Default]]&lt;&gt;"",Table_Styles[[#This Row],[Top Default]],""))</f>
        <v/>
      </c>
      <c r="BR124" s="15"/>
      <c r="BS124" s="15"/>
      <c r="BT124" s="15" t="str">
        <f>IF(Table_Styles[[#This Row],[Right]]&lt;&gt;"",Table_Styles[[#This Row],[Right]],IF(Table_Styles[[#This Row],[Right Default]]&lt;&gt;"",Table_Styles[[#This Row],[Right Default]],""))</f>
        <v/>
      </c>
      <c r="BU124" s="15"/>
      <c r="BV124" s="15"/>
      <c r="BW124" s="15" t="str">
        <f>IF(Table_Styles[[#This Row],[Bottom]]&lt;&gt;"",Table_Styles[[#This Row],[Bottom]],IF(Table_Styles[[#This Row],[Bottom Default]]&lt;&gt;"",Table_Styles[[#This Row],[Bottom Default]],""))</f>
        <v/>
      </c>
      <c r="BX124" s="15"/>
      <c r="BY124" s="15"/>
      <c r="BZ124" s="15" t="str">
        <f>IF(Table_Styles[[#This Row],[Left]]&lt;&gt;"",Table_Styles[[#This Row],[Left]],IF(Table_Styles[[#This Row],[Left Default]]&lt;&gt;"",Table_Styles[[#This Row],[Left Default]],""))</f>
        <v/>
      </c>
      <c r="CA124" s="15"/>
      <c r="CB124" s="17" t="str">
        <f>IF(AND(Table_Styles[[#This Row],[Selector]]&lt;&gt;"",Table_Styles[[#This Row],[Font Family Used]]&lt;&gt;"",Table_Styles[[#This Row],[Font Weight Used]]&lt;&gt;""),Table_Styles[[#This Row],[Font Family Used]]&amp;" "&amp;Table_Styles[[#This Row],[Font Weight Used]],"")</f>
        <v/>
      </c>
      <c r="CC124" s="17" t="str">
        <f ca="1">IF(AND(Table_Styles[[#This Row],[Selector]],COUNTIF(OFFSET(CC:CC,0,0,ROW()-1,1),"="&amp;Table_Styles[[#This Row],[Font]])=0),Table_Styles[[#This Row],[Font]],"")</f>
        <v/>
      </c>
      <c r="CD124" s="17" t="str">
        <f ca="1">IF(Table_Styles[[#This Row],[Unique Font]]&lt;&gt;"",
"{""fontFamily"":"""&amp;Table_Styles[[#This Row],[Font Family Used]]&amp;""",""fontWeight"":"&amp;Table_Styles[[#This Row],[Font Weight Used]]&amp;"}","")</f>
        <v/>
      </c>
      <c r="CE12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17" t="str">
        <f>IF(AND(Table_Styles[[#This Row],[Selector]]&lt;&gt;"", Table_Styles[[#This Row],[Config Properties]]&lt;&gt;""),
Table_Styles[[#This Row],[Selector]]&amp;" { "&amp;Table_Styles[[#This Row],[Config Properties]]&amp;" }","")</f>
        <v/>
      </c>
      <c r="CG124" s="17" t="str">
        <f xml:space="preserve">
SUBSTITUTE(SUBSTITUTE(SUBSTITUTE(SUBSTITUTE(SUBSTITUTE(SUBSTITUTE(SUBSTITUTE(SUBSTITUTE(Table_Styles[[#This Row],[Config]],
" {","{"),
"{ ","{"),
" }","}"),
"} ","}"),
" ,",","),
", ",","),
" :",":"),
": ",":")</f>
        <v/>
      </c>
    </row>
    <row r="125" spans="2:85" ht="21" customHeight="1">
      <c r="B125" s="83" t="s">
        <v>772</v>
      </c>
      <c r="C125" s="37" t="s">
        <v>827</v>
      </c>
      <c r="D125" s="15"/>
      <c r="E125" s="15"/>
      <c r="F125" s="15" t="str">
        <f>IF(Table_Styles[[#This Row],[Font Family]]&lt;&gt;"",Table_Styles[[#This Row],[Font Family]],IF(Table_Styles[[#This Row],[Font Family Default]]&lt;&gt;"",Table_Styles[[#This Row],[Font Family Default]],""))</f>
        <v/>
      </c>
      <c r="G125" s="15"/>
      <c r="H125" s="15"/>
      <c r="I125" s="15" t="str">
        <f>IF(Table_Styles[[#This Row],[Font Size]]&lt;&gt;"",Table_Styles[[#This Row],[Font Size]],IF(Table_Styles[[#This Row],[Font Size Default]]&lt;&gt;"",Table_Styles[[#This Row],[Font Size Default]],""))</f>
        <v/>
      </c>
      <c r="J125" s="15"/>
      <c r="K125" s="15"/>
      <c r="L125" s="15" t="str">
        <f>IF(Table_Styles[[#This Row],[Font Weight]]&lt;&gt;"",Table_Styles[[#This Row],[Font Weight]],IF(Table_Styles[[#This Row],[Font Weight Default]]&lt;&gt;"",Table_Styles[[#This Row],[Font Weight Default]],""))</f>
        <v/>
      </c>
      <c r="M125" s="15"/>
      <c r="N125" s="15"/>
      <c r="O125" s="15" t="str">
        <f>IF(Table_Styles[[#This Row],[Colour]]&lt;&gt;"",Table_Styles[[#This Row],[Colour]],IF(Table_Styles[[#This Row],[Colour Default]]&lt;&gt;"",Table_Styles[[#This Row],[Colour Default]],""))</f>
        <v/>
      </c>
      <c r="P125" s="15"/>
      <c r="Q125" s="15"/>
      <c r="R125" s="15" t="str">
        <f>IF(Table_Styles[[#This Row],[Background]]&lt;&gt;"",Table_Styles[[#This Row],[Background]],IF(Table_Styles[[#This Row],[Background Default]]&lt;&gt;"",Table_Styles[[#This Row],[Background Default]],""))</f>
        <v/>
      </c>
      <c r="S125" s="15"/>
      <c r="T125" s="15"/>
      <c r="U125" s="15" t="str">
        <f>IF(Table_Styles[[#This Row],[Border]]&lt;&gt;"",Table_Styles[[#This Row],[Border]],IF(Table_Styles[[#This Row],[Border Default]]&lt;&gt;"",Table_Styles[[#This Row],[Border Default]],""))</f>
        <v/>
      </c>
      <c r="V125" s="15"/>
      <c r="W125" s="15"/>
      <c r="X125" s="15" t="str">
        <f>IF(Table_Styles[[#This Row],[Border Radius]]&lt;&gt;"",Table_Styles[[#This Row],[Border Radius]],IF(Table_Styles[[#This Row],[Border Radius Default]]&lt;&gt;"",Table_Styles[[#This Row],[Border Radius Default]],""))</f>
        <v/>
      </c>
      <c r="Y125" s="15"/>
      <c r="Z125" s="15"/>
      <c r="AA125" s="15" t="str">
        <f>IF(Table_Styles[[#This Row],[MT]]&lt;&gt;"",Table_Styles[[#This Row],[MT]],IF(Table_Styles[[#This Row],[MT Default]]&lt;&gt;"",Table_Styles[[#This Row],[MT Default]],""))</f>
        <v/>
      </c>
      <c r="AB125" s="15"/>
      <c r="AC125" s="15"/>
      <c r="AD125" s="15" t="str">
        <f>IF(Table_Styles[[#This Row],[MR]]&lt;&gt;"",Table_Styles[[#This Row],[MR]],IF(Table_Styles[[#This Row],[MR Default]]&lt;&gt;"",Table_Styles[[#This Row],[MR Default]],""))</f>
        <v/>
      </c>
      <c r="AE125" s="15"/>
      <c r="AF125" s="15"/>
      <c r="AG125" s="15" t="str">
        <f>IF(Table_Styles[[#This Row],[MB]]&lt;&gt;"",Table_Styles[[#This Row],[MB]],IF(Table_Styles[[#This Row],[MB Default]]&lt;&gt;"",Table_Styles[[#This Row],[MB Default]],""))</f>
        <v/>
      </c>
      <c r="AH125" s="15"/>
      <c r="AI125" s="15"/>
      <c r="AJ125" s="15" t="str">
        <f>IF(Table_Styles[[#This Row],[ML]]&lt;&gt;"",Table_Styles[[#This Row],[ML]],IF(Table_Styles[[#This Row],[ML Default]]&lt;&gt;"",Table_Styles[[#This Row],[ML Default]],""))</f>
        <v/>
      </c>
      <c r="AK125" s="15"/>
      <c r="AL125" s="15"/>
      <c r="AM125" s="15" t="str">
        <f>IF(Table_Styles[[#This Row],[PT]]&lt;&gt;"",Table_Styles[[#This Row],[PT]],IF(Table_Styles[[#This Row],[PT Default]]&lt;&gt;"",Table_Styles[[#This Row],[PT Default]],""))</f>
        <v/>
      </c>
      <c r="AN125" s="15"/>
      <c r="AO125" s="15"/>
      <c r="AP125" s="15" t="str">
        <f>IF(Table_Styles[[#This Row],[PR]]&lt;&gt;"",Table_Styles[[#This Row],[PR]],IF(Table_Styles[[#This Row],[PR Default]]&lt;&gt;"",Table_Styles[[#This Row],[PR Default]],""))</f>
        <v/>
      </c>
      <c r="AQ125" s="15"/>
      <c r="AR125" s="15"/>
      <c r="AS125" s="15" t="str">
        <f>IF(Table_Styles[[#This Row],[PB]]&lt;&gt;"",Table_Styles[[#This Row],[PB]],IF(Table_Styles[[#This Row],[PB Default]]&lt;&gt;"",Table_Styles[[#This Row],[PB Default]],""))</f>
        <v/>
      </c>
      <c r="AT125" s="15"/>
      <c r="AU125" s="15"/>
      <c r="AV125" s="15" t="str">
        <f>IF(Table_Styles[[#This Row],[PL]]&lt;&gt;"",Table_Styles[[#This Row],[PL]],IF(Table_Styles[[#This Row],[PL Default]]&lt;&gt;"",Table_Styles[[#This Row],[PL Default]],""))</f>
        <v/>
      </c>
      <c r="AW125" s="15"/>
      <c r="AX125" s="15"/>
      <c r="AY125" s="15" t="str">
        <f>IF(Table_Styles[[#This Row],[BT]]&lt;&gt;"",Table_Styles[[#This Row],[BT]],IF(Table_Styles[[#This Row],[BT Default]]&lt;&gt;"",Table_Styles[[#This Row],[BT Default]],""))</f>
        <v/>
      </c>
      <c r="AZ125" s="15"/>
      <c r="BA125" s="15"/>
      <c r="BB125" s="15" t="str">
        <f>IF(Table_Styles[[#This Row],[BR]]&lt;&gt;"",Table_Styles[[#This Row],[BR]],IF(Table_Styles[[#This Row],[BR Default]]&lt;&gt;"",Table_Styles[[#This Row],[BR Default]],""))</f>
        <v/>
      </c>
      <c r="BC125" s="15"/>
      <c r="BD125" s="15"/>
      <c r="BE125" s="15" t="str">
        <f>IF(Table_Styles[[#This Row],[BB]]&lt;&gt;"",Table_Styles[[#This Row],[BB]],IF(Table_Styles[[#This Row],[BB Default]]&lt;&gt;"",Table_Styles[[#This Row],[BB Default]],""))</f>
        <v/>
      </c>
      <c r="BF125" s="15"/>
      <c r="BG125" s="15"/>
      <c r="BH125" s="15" t="str">
        <f>IF(Table_Styles[[#This Row],[BL]]&lt;&gt;"",Table_Styles[[#This Row],[BL]],IF(Table_Styles[[#This Row],[BL Default]]&lt;&gt;"",Table_Styles[[#This Row],[BL Default]],""))</f>
        <v/>
      </c>
      <c r="BI125" s="15"/>
      <c r="BJ125" s="34"/>
      <c r="BK125" s="15" t="str">
        <f>IF(Table_Styles[[#This Row],[Width]]&lt;&gt;"",Table_Styles[[#This Row],[Width]],IF(Table_Styles[[#This Row],[Width Default]]&lt;&gt;"",Table_Styles[[#This Row],[Width Default]],""))</f>
        <v/>
      </c>
      <c r="BL125" s="15"/>
      <c r="BM125" s="15"/>
      <c r="BN125" s="15" t="str">
        <f>IF(Table_Styles[[#This Row],[Height]]&lt;&gt;"",Table_Styles[[#This Row],[Height]],IF(Table_Styles[[#This Row],[Height Default]]&lt;&gt;"",Table_Styles[[#This Row],[Height Default]],""))</f>
        <v/>
      </c>
      <c r="BO125" s="15"/>
      <c r="BP125" s="15"/>
      <c r="BQ125" s="15" t="str">
        <f>IF(Table_Styles[[#This Row],[Top]]&lt;&gt;"",Table_Styles[[#This Row],[Top]],IF(Table_Styles[[#This Row],[Top Default]]&lt;&gt;"",Table_Styles[[#This Row],[Top Default]],""))</f>
        <v/>
      </c>
      <c r="BR125" s="15"/>
      <c r="BS125" s="15"/>
      <c r="BT125" s="15" t="str">
        <f>IF(Table_Styles[[#This Row],[Right]]&lt;&gt;"",Table_Styles[[#This Row],[Right]],IF(Table_Styles[[#This Row],[Right Default]]&lt;&gt;"",Table_Styles[[#This Row],[Right Default]],""))</f>
        <v/>
      </c>
      <c r="BU125" s="15"/>
      <c r="BV125" s="15"/>
      <c r="BW125" s="15" t="str">
        <f>IF(Table_Styles[[#This Row],[Bottom]]&lt;&gt;"",Table_Styles[[#This Row],[Bottom]],IF(Table_Styles[[#This Row],[Bottom Default]]&lt;&gt;"",Table_Styles[[#This Row],[Bottom Default]],""))</f>
        <v/>
      </c>
      <c r="BX125" s="15"/>
      <c r="BY125" s="15"/>
      <c r="BZ125" s="15" t="str">
        <f>IF(Table_Styles[[#This Row],[Left]]&lt;&gt;"",Table_Styles[[#This Row],[Left]],IF(Table_Styles[[#This Row],[Left Default]]&lt;&gt;"",Table_Styles[[#This Row],[Left Default]],""))</f>
        <v/>
      </c>
      <c r="CA125" s="15"/>
      <c r="CB125" s="17" t="str">
        <f>IF(AND(Table_Styles[[#This Row],[Selector]]&lt;&gt;"",Table_Styles[[#This Row],[Font Family Used]]&lt;&gt;"",Table_Styles[[#This Row],[Font Weight Used]]&lt;&gt;""),Table_Styles[[#This Row],[Font Family Used]]&amp;" "&amp;Table_Styles[[#This Row],[Font Weight Used]],"")</f>
        <v/>
      </c>
      <c r="CC125" s="17" t="str">
        <f ca="1">IF(AND(Table_Styles[[#This Row],[Selector]],COUNTIF(OFFSET(CC:CC,0,0,ROW()-1,1),"="&amp;Table_Styles[[#This Row],[Font]])=0),Table_Styles[[#This Row],[Font]],"")</f>
        <v/>
      </c>
      <c r="CD125" s="17" t="str">
        <f ca="1">IF(Table_Styles[[#This Row],[Unique Font]]&lt;&gt;"",
"{""fontFamily"":"""&amp;Table_Styles[[#This Row],[Font Family Used]]&amp;""",""fontWeight"":"&amp;Table_Styles[[#This Row],[Font Weight Used]]&amp;"}","")</f>
        <v/>
      </c>
      <c r="CE12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5" s="17" t="str">
        <f>IF(AND(Table_Styles[[#This Row],[Selector]]&lt;&gt;"", Table_Styles[[#This Row],[Config Properties]]&lt;&gt;""),
Table_Styles[[#This Row],[Selector]]&amp;" { "&amp;Table_Styles[[#This Row],[Config Properties]]&amp;" }","")</f>
        <v/>
      </c>
      <c r="CG125" s="17" t="str">
        <f xml:space="preserve">
SUBSTITUTE(SUBSTITUTE(SUBSTITUTE(SUBSTITUTE(SUBSTITUTE(SUBSTITUTE(SUBSTITUTE(SUBSTITUTE(Table_Styles[[#This Row],[Config]],
" {","{"),
"{ ","{"),
" }","}"),
"} ","}"),
" ,",","),
", ",","),
" :",":"),
": ",":")</f>
        <v/>
      </c>
    </row>
    <row r="126" spans="2:85" ht="21" customHeight="1">
      <c r="B126" s="83" t="s">
        <v>774</v>
      </c>
      <c r="C126" s="37" t="s">
        <v>828</v>
      </c>
      <c r="D126" s="15"/>
      <c r="E126" s="15"/>
      <c r="F126" s="15" t="str">
        <f>IF(Table_Styles[[#This Row],[Font Family]]&lt;&gt;"",Table_Styles[[#This Row],[Font Family]],IF(Table_Styles[[#This Row],[Font Family Default]]&lt;&gt;"",Table_Styles[[#This Row],[Font Family Default]],""))</f>
        <v/>
      </c>
      <c r="G126" s="15"/>
      <c r="H126" s="15"/>
      <c r="I126" s="15" t="str">
        <f>IF(Table_Styles[[#This Row],[Font Size]]&lt;&gt;"",Table_Styles[[#This Row],[Font Size]],IF(Table_Styles[[#This Row],[Font Size Default]]&lt;&gt;"",Table_Styles[[#This Row],[Font Size Default]],""))</f>
        <v/>
      </c>
      <c r="J126" s="15"/>
      <c r="K126" s="15"/>
      <c r="L126" s="15" t="str">
        <f>IF(Table_Styles[[#This Row],[Font Weight]]&lt;&gt;"",Table_Styles[[#This Row],[Font Weight]],IF(Table_Styles[[#This Row],[Font Weight Default]]&lt;&gt;"",Table_Styles[[#This Row],[Font Weight Default]],""))</f>
        <v/>
      </c>
      <c r="M126" s="15"/>
      <c r="N126" s="15"/>
      <c r="O126" s="15" t="str">
        <f>IF(Table_Styles[[#This Row],[Colour]]&lt;&gt;"",Table_Styles[[#This Row],[Colour]],IF(Table_Styles[[#This Row],[Colour Default]]&lt;&gt;"",Table_Styles[[#This Row],[Colour Default]],""))</f>
        <v/>
      </c>
      <c r="P126" s="15"/>
      <c r="Q126" s="15"/>
      <c r="R126" s="15" t="str">
        <f>IF(Table_Styles[[#This Row],[Background]]&lt;&gt;"",Table_Styles[[#This Row],[Background]],IF(Table_Styles[[#This Row],[Background Default]]&lt;&gt;"",Table_Styles[[#This Row],[Background Default]],""))</f>
        <v/>
      </c>
      <c r="S126" s="15"/>
      <c r="T126" s="15"/>
      <c r="U126" s="15" t="str">
        <f>IF(Table_Styles[[#This Row],[Border]]&lt;&gt;"",Table_Styles[[#This Row],[Border]],IF(Table_Styles[[#This Row],[Border Default]]&lt;&gt;"",Table_Styles[[#This Row],[Border Default]],""))</f>
        <v/>
      </c>
      <c r="V126" s="15"/>
      <c r="W126" s="15"/>
      <c r="X126" s="15" t="str">
        <f>IF(Table_Styles[[#This Row],[Border Radius]]&lt;&gt;"",Table_Styles[[#This Row],[Border Radius]],IF(Table_Styles[[#This Row],[Border Radius Default]]&lt;&gt;"",Table_Styles[[#This Row],[Border Radius Default]],""))</f>
        <v/>
      </c>
      <c r="Y126" s="15"/>
      <c r="Z126" s="15"/>
      <c r="AA126" s="15" t="str">
        <f>IF(Table_Styles[[#This Row],[MT]]&lt;&gt;"",Table_Styles[[#This Row],[MT]],IF(Table_Styles[[#This Row],[MT Default]]&lt;&gt;"",Table_Styles[[#This Row],[MT Default]],""))</f>
        <v/>
      </c>
      <c r="AB126" s="15"/>
      <c r="AC126" s="15"/>
      <c r="AD126" s="15" t="str">
        <f>IF(Table_Styles[[#This Row],[MR]]&lt;&gt;"",Table_Styles[[#This Row],[MR]],IF(Table_Styles[[#This Row],[MR Default]]&lt;&gt;"",Table_Styles[[#This Row],[MR Default]],""))</f>
        <v/>
      </c>
      <c r="AE126" s="15"/>
      <c r="AF126" s="15"/>
      <c r="AG126" s="15" t="str">
        <f>IF(Table_Styles[[#This Row],[MB]]&lt;&gt;"",Table_Styles[[#This Row],[MB]],IF(Table_Styles[[#This Row],[MB Default]]&lt;&gt;"",Table_Styles[[#This Row],[MB Default]],""))</f>
        <v/>
      </c>
      <c r="AH126" s="15"/>
      <c r="AI126" s="15"/>
      <c r="AJ126" s="15" t="str">
        <f>IF(Table_Styles[[#This Row],[ML]]&lt;&gt;"",Table_Styles[[#This Row],[ML]],IF(Table_Styles[[#This Row],[ML Default]]&lt;&gt;"",Table_Styles[[#This Row],[ML Default]],""))</f>
        <v/>
      </c>
      <c r="AK126" s="15"/>
      <c r="AL126" s="15"/>
      <c r="AM126" s="15" t="str">
        <f>IF(Table_Styles[[#This Row],[PT]]&lt;&gt;"",Table_Styles[[#This Row],[PT]],IF(Table_Styles[[#This Row],[PT Default]]&lt;&gt;"",Table_Styles[[#This Row],[PT Default]],""))</f>
        <v/>
      </c>
      <c r="AN126" s="15"/>
      <c r="AO126" s="15"/>
      <c r="AP126" s="15" t="str">
        <f>IF(Table_Styles[[#This Row],[PR]]&lt;&gt;"",Table_Styles[[#This Row],[PR]],IF(Table_Styles[[#This Row],[PR Default]]&lt;&gt;"",Table_Styles[[#This Row],[PR Default]],""))</f>
        <v/>
      </c>
      <c r="AQ126" s="15"/>
      <c r="AR126" s="15"/>
      <c r="AS126" s="15" t="str">
        <f>IF(Table_Styles[[#This Row],[PB]]&lt;&gt;"",Table_Styles[[#This Row],[PB]],IF(Table_Styles[[#This Row],[PB Default]]&lt;&gt;"",Table_Styles[[#This Row],[PB Default]],""))</f>
        <v/>
      </c>
      <c r="AT126" s="15"/>
      <c r="AU126" s="15"/>
      <c r="AV126" s="15" t="str">
        <f>IF(Table_Styles[[#This Row],[PL]]&lt;&gt;"",Table_Styles[[#This Row],[PL]],IF(Table_Styles[[#This Row],[PL Default]]&lt;&gt;"",Table_Styles[[#This Row],[PL Default]],""))</f>
        <v/>
      </c>
      <c r="AW126" s="15"/>
      <c r="AX126" s="15"/>
      <c r="AY126" s="15" t="str">
        <f>IF(Table_Styles[[#This Row],[BT]]&lt;&gt;"",Table_Styles[[#This Row],[BT]],IF(Table_Styles[[#This Row],[BT Default]]&lt;&gt;"",Table_Styles[[#This Row],[BT Default]],""))</f>
        <v/>
      </c>
      <c r="AZ126" s="15"/>
      <c r="BA126" s="15"/>
      <c r="BB126" s="15" t="str">
        <f>IF(Table_Styles[[#This Row],[BR]]&lt;&gt;"",Table_Styles[[#This Row],[BR]],IF(Table_Styles[[#This Row],[BR Default]]&lt;&gt;"",Table_Styles[[#This Row],[BR Default]],""))</f>
        <v/>
      </c>
      <c r="BC126" s="15"/>
      <c r="BD126" s="15"/>
      <c r="BE126" s="15" t="str">
        <f>IF(Table_Styles[[#This Row],[BB]]&lt;&gt;"",Table_Styles[[#This Row],[BB]],IF(Table_Styles[[#This Row],[BB Default]]&lt;&gt;"",Table_Styles[[#This Row],[BB Default]],""))</f>
        <v/>
      </c>
      <c r="BF126" s="15"/>
      <c r="BG126" s="15"/>
      <c r="BH126" s="15" t="str">
        <f>IF(Table_Styles[[#This Row],[BL]]&lt;&gt;"",Table_Styles[[#This Row],[BL]],IF(Table_Styles[[#This Row],[BL Default]]&lt;&gt;"",Table_Styles[[#This Row],[BL Default]],""))</f>
        <v/>
      </c>
      <c r="BI126" s="15"/>
      <c r="BJ126" s="34"/>
      <c r="BK126" s="15" t="str">
        <f>IF(Table_Styles[[#This Row],[Width]]&lt;&gt;"",Table_Styles[[#This Row],[Width]],IF(Table_Styles[[#This Row],[Width Default]]&lt;&gt;"",Table_Styles[[#This Row],[Width Default]],""))</f>
        <v/>
      </c>
      <c r="BL126" s="15"/>
      <c r="BM126" s="15"/>
      <c r="BN126" s="15" t="str">
        <f>IF(Table_Styles[[#This Row],[Height]]&lt;&gt;"",Table_Styles[[#This Row],[Height]],IF(Table_Styles[[#This Row],[Height Default]]&lt;&gt;"",Table_Styles[[#This Row],[Height Default]],""))</f>
        <v/>
      </c>
      <c r="BO126" s="15"/>
      <c r="BP126" s="15"/>
      <c r="BQ126" s="15" t="str">
        <f>IF(Table_Styles[[#This Row],[Top]]&lt;&gt;"",Table_Styles[[#This Row],[Top]],IF(Table_Styles[[#This Row],[Top Default]]&lt;&gt;"",Table_Styles[[#This Row],[Top Default]],""))</f>
        <v/>
      </c>
      <c r="BR126" s="15"/>
      <c r="BS126" s="15"/>
      <c r="BT126" s="15" t="str">
        <f>IF(Table_Styles[[#This Row],[Right]]&lt;&gt;"",Table_Styles[[#This Row],[Right]],IF(Table_Styles[[#This Row],[Right Default]]&lt;&gt;"",Table_Styles[[#This Row],[Right Default]],""))</f>
        <v/>
      </c>
      <c r="BU126" s="15"/>
      <c r="BV126" s="15"/>
      <c r="BW126" s="15" t="str">
        <f>IF(Table_Styles[[#This Row],[Bottom]]&lt;&gt;"",Table_Styles[[#This Row],[Bottom]],IF(Table_Styles[[#This Row],[Bottom Default]]&lt;&gt;"",Table_Styles[[#This Row],[Bottom Default]],""))</f>
        <v/>
      </c>
      <c r="BX126" s="15"/>
      <c r="BY126" s="15"/>
      <c r="BZ126" s="15" t="str">
        <f>IF(Table_Styles[[#This Row],[Left]]&lt;&gt;"",Table_Styles[[#This Row],[Left]],IF(Table_Styles[[#This Row],[Left Default]]&lt;&gt;"",Table_Styles[[#This Row],[Left Default]],""))</f>
        <v/>
      </c>
      <c r="CA126" s="15"/>
      <c r="CB126" s="17" t="str">
        <f>IF(AND(Table_Styles[[#This Row],[Selector]]&lt;&gt;"",Table_Styles[[#This Row],[Font Family Used]]&lt;&gt;"",Table_Styles[[#This Row],[Font Weight Used]]&lt;&gt;""),Table_Styles[[#This Row],[Font Family Used]]&amp;" "&amp;Table_Styles[[#This Row],[Font Weight Used]],"")</f>
        <v/>
      </c>
      <c r="CC126" s="17" t="str">
        <f ca="1">IF(AND(Table_Styles[[#This Row],[Selector]],COUNTIF(OFFSET(CC:CC,0,0,ROW()-1,1),"="&amp;Table_Styles[[#This Row],[Font]])=0),Table_Styles[[#This Row],[Font]],"")</f>
        <v/>
      </c>
      <c r="CD126" s="17" t="str">
        <f ca="1">IF(Table_Styles[[#This Row],[Unique Font]]&lt;&gt;"",
"{""fontFamily"":"""&amp;Table_Styles[[#This Row],[Font Family Used]]&amp;""",""fontWeight"":"&amp;Table_Styles[[#This Row],[Font Weight Used]]&amp;"}","")</f>
        <v/>
      </c>
      <c r="CE12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17" t="str">
        <f>IF(AND(Table_Styles[[#This Row],[Selector]]&lt;&gt;"", Table_Styles[[#This Row],[Config Properties]]&lt;&gt;""),
Table_Styles[[#This Row],[Selector]]&amp;" { "&amp;Table_Styles[[#This Row],[Config Properties]]&amp;" }","")</f>
        <v/>
      </c>
      <c r="CG126" s="17" t="str">
        <f xml:space="preserve">
SUBSTITUTE(SUBSTITUTE(SUBSTITUTE(SUBSTITUTE(SUBSTITUTE(SUBSTITUTE(SUBSTITUTE(SUBSTITUTE(Table_Styles[[#This Row],[Config]],
" {","{"),
"{ ","{"),
" }","}"),
"} ","}"),
" ,",","),
", ",","),
" :",":"),
": ",":")</f>
        <v/>
      </c>
    </row>
    <row r="127" spans="2:85" ht="21" customHeight="1">
      <c r="B127" s="83" t="s">
        <v>776</v>
      </c>
      <c r="C127" s="37" t="s">
        <v>829</v>
      </c>
      <c r="D127" s="15"/>
      <c r="E127" s="15"/>
      <c r="F127" s="15" t="str">
        <f>IF(Table_Styles[[#This Row],[Font Family]]&lt;&gt;"",Table_Styles[[#This Row],[Font Family]],IF(Table_Styles[[#This Row],[Font Family Default]]&lt;&gt;"",Table_Styles[[#This Row],[Font Family Default]],""))</f>
        <v/>
      </c>
      <c r="G127" s="15"/>
      <c r="H127" s="15"/>
      <c r="I127" s="15" t="str">
        <f>IF(Table_Styles[[#This Row],[Font Size]]&lt;&gt;"",Table_Styles[[#This Row],[Font Size]],IF(Table_Styles[[#This Row],[Font Size Default]]&lt;&gt;"",Table_Styles[[#This Row],[Font Size Default]],""))</f>
        <v/>
      </c>
      <c r="J127" s="15"/>
      <c r="K127" s="15"/>
      <c r="L127" s="15" t="str">
        <f>IF(Table_Styles[[#This Row],[Font Weight]]&lt;&gt;"",Table_Styles[[#This Row],[Font Weight]],IF(Table_Styles[[#This Row],[Font Weight Default]]&lt;&gt;"",Table_Styles[[#This Row],[Font Weight Default]],""))</f>
        <v/>
      </c>
      <c r="M127" s="15"/>
      <c r="N127" s="15"/>
      <c r="O127" s="15" t="str">
        <f>IF(Table_Styles[[#This Row],[Colour]]&lt;&gt;"",Table_Styles[[#This Row],[Colour]],IF(Table_Styles[[#This Row],[Colour Default]]&lt;&gt;"",Table_Styles[[#This Row],[Colour Default]],""))</f>
        <v/>
      </c>
      <c r="P127" s="15"/>
      <c r="Q127" s="15"/>
      <c r="R127" s="15" t="str">
        <f>IF(Table_Styles[[#This Row],[Background]]&lt;&gt;"",Table_Styles[[#This Row],[Background]],IF(Table_Styles[[#This Row],[Background Default]]&lt;&gt;"",Table_Styles[[#This Row],[Background Default]],""))</f>
        <v/>
      </c>
      <c r="S127" s="15"/>
      <c r="T127" s="15"/>
      <c r="U127" s="15" t="str">
        <f>IF(Table_Styles[[#This Row],[Border]]&lt;&gt;"",Table_Styles[[#This Row],[Border]],IF(Table_Styles[[#This Row],[Border Default]]&lt;&gt;"",Table_Styles[[#This Row],[Border Default]],""))</f>
        <v/>
      </c>
      <c r="V127" s="15"/>
      <c r="W127" s="15"/>
      <c r="X127" s="15" t="str">
        <f>IF(Table_Styles[[#This Row],[Border Radius]]&lt;&gt;"",Table_Styles[[#This Row],[Border Radius]],IF(Table_Styles[[#This Row],[Border Radius Default]]&lt;&gt;"",Table_Styles[[#This Row],[Border Radius Default]],""))</f>
        <v/>
      </c>
      <c r="Y127" s="15"/>
      <c r="Z127" s="15"/>
      <c r="AA127" s="15" t="str">
        <f>IF(Table_Styles[[#This Row],[MT]]&lt;&gt;"",Table_Styles[[#This Row],[MT]],IF(Table_Styles[[#This Row],[MT Default]]&lt;&gt;"",Table_Styles[[#This Row],[MT Default]],""))</f>
        <v/>
      </c>
      <c r="AB127" s="15"/>
      <c r="AC127" s="15"/>
      <c r="AD127" s="15" t="str">
        <f>IF(Table_Styles[[#This Row],[MR]]&lt;&gt;"",Table_Styles[[#This Row],[MR]],IF(Table_Styles[[#This Row],[MR Default]]&lt;&gt;"",Table_Styles[[#This Row],[MR Default]],""))</f>
        <v/>
      </c>
      <c r="AE127" s="15"/>
      <c r="AF127" s="15"/>
      <c r="AG127" s="15" t="str">
        <f>IF(Table_Styles[[#This Row],[MB]]&lt;&gt;"",Table_Styles[[#This Row],[MB]],IF(Table_Styles[[#This Row],[MB Default]]&lt;&gt;"",Table_Styles[[#This Row],[MB Default]],""))</f>
        <v/>
      </c>
      <c r="AH127" s="15"/>
      <c r="AI127" s="15"/>
      <c r="AJ127" s="15" t="str">
        <f>IF(Table_Styles[[#This Row],[ML]]&lt;&gt;"",Table_Styles[[#This Row],[ML]],IF(Table_Styles[[#This Row],[ML Default]]&lt;&gt;"",Table_Styles[[#This Row],[ML Default]],""))</f>
        <v/>
      </c>
      <c r="AK127" s="15"/>
      <c r="AL127" s="15"/>
      <c r="AM127" s="15" t="str">
        <f>IF(Table_Styles[[#This Row],[PT]]&lt;&gt;"",Table_Styles[[#This Row],[PT]],IF(Table_Styles[[#This Row],[PT Default]]&lt;&gt;"",Table_Styles[[#This Row],[PT Default]],""))</f>
        <v/>
      </c>
      <c r="AN127" s="15"/>
      <c r="AO127" s="15"/>
      <c r="AP127" s="15" t="str">
        <f>IF(Table_Styles[[#This Row],[PR]]&lt;&gt;"",Table_Styles[[#This Row],[PR]],IF(Table_Styles[[#This Row],[PR Default]]&lt;&gt;"",Table_Styles[[#This Row],[PR Default]],""))</f>
        <v/>
      </c>
      <c r="AQ127" s="15"/>
      <c r="AR127" s="15"/>
      <c r="AS127" s="15" t="str">
        <f>IF(Table_Styles[[#This Row],[PB]]&lt;&gt;"",Table_Styles[[#This Row],[PB]],IF(Table_Styles[[#This Row],[PB Default]]&lt;&gt;"",Table_Styles[[#This Row],[PB Default]],""))</f>
        <v/>
      </c>
      <c r="AT127" s="15"/>
      <c r="AU127" s="15"/>
      <c r="AV127" s="15" t="str">
        <f>IF(Table_Styles[[#This Row],[PL]]&lt;&gt;"",Table_Styles[[#This Row],[PL]],IF(Table_Styles[[#This Row],[PL Default]]&lt;&gt;"",Table_Styles[[#This Row],[PL Default]],""))</f>
        <v/>
      </c>
      <c r="AW127" s="15"/>
      <c r="AX127" s="15"/>
      <c r="AY127" s="15" t="str">
        <f>IF(Table_Styles[[#This Row],[BT]]&lt;&gt;"",Table_Styles[[#This Row],[BT]],IF(Table_Styles[[#This Row],[BT Default]]&lt;&gt;"",Table_Styles[[#This Row],[BT Default]],""))</f>
        <v/>
      </c>
      <c r="AZ127" s="15"/>
      <c r="BA127" s="15"/>
      <c r="BB127" s="15" t="str">
        <f>IF(Table_Styles[[#This Row],[BR]]&lt;&gt;"",Table_Styles[[#This Row],[BR]],IF(Table_Styles[[#This Row],[BR Default]]&lt;&gt;"",Table_Styles[[#This Row],[BR Default]],""))</f>
        <v/>
      </c>
      <c r="BC127" s="15"/>
      <c r="BD127" s="15"/>
      <c r="BE127" s="15" t="str">
        <f>IF(Table_Styles[[#This Row],[BB]]&lt;&gt;"",Table_Styles[[#This Row],[BB]],IF(Table_Styles[[#This Row],[BB Default]]&lt;&gt;"",Table_Styles[[#This Row],[BB Default]],""))</f>
        <v/>
      </c>
      <c r="BF127" s="15"/>
      <c r="BG127" s="15"/>
      <c r="BH127" s="15" t="str">
        <f>IF(Table_Styles[[#This Row],[BL]]&lt;&gt;"",Table_Styles[[#This Row],[BL]],IF(Table_Styles[[#This Row],[BL Default]]&lt;&gt;"",Table_Styles[[#This Row],[BL Default]],""))</f>
        <v/>
      </c>
      <c r="BI127" s="15"/>
      <c r="BJ127" s="34"/>
      <c r="BK127" s="15" t="str">
        <f>IF(Table_Styles[[#This Row],[Width]]&lt;&gt;"",Table_Styles[[#This Row],[Width]],IF(Table_Styles[[#This Row],[Width Default]]&lt;&gt;"",Table_Styles[[#This Row],[Width Default]],""))</f>
        <v/>
      </c>
      <c r="BL127" s="15"/>
      <c r="BM127" s="15"/>
      <c r="BN127" s="15" t="str">
        <f>IF(Table_Styles[[#This Row],[Height]]&lt;&gt;"",Table_Styles[[#This Row],[Height]],IF(Table_Styles[[#This Row],[Height Default]]&lt;&gt;"",Table_Styles[[#This Row],[Height Default]],""))</f>
        <v/>
      </c>
      <c r="BO127" s="15"/>
      <c r="BP127" s="15"/>
      <c r="BQ127" s="15" t="str">
        <f>IF(Table_Styles[[#This Row],[Top]]&lt;&gt;"",Table_Styles[[#This Row],[Top]],IF(Table_Styles[[#This Row],[Top Default]]&lt;&gt;"",Table_Styles[[#This Row],[Top Default]],""))</f>
        <v/>
      </c>
      <c r="BR127" s="15"/>
      <c r="BS127" s="15"/>
      <c r="BT127" s="15" t="str">
        <f>IF(Table_Styles[[#This Row],[Right]]&lt;&gt;"",Table_Styles[[#This Row],[Right]],IF(Table_Styles[[#This Row],[Right Default]]&lt;&gt;"",Table_Styles[[#This Row],[Right Default]],""))</f>
        <v/>
      </c>
      <c r="BU127" s="15"/>
      <c r="BV127" s="15"/>
      <c r="BW127" s="15" t="str">
        <f>IF(Table_Styles[[#This Row],[Bottom]]&lt;&gt;"",Table_Styles[[#This Row],[Bottom]],IF(Table_Styles[[#This Row],[Bottom Default]]&lt;&gt;"",Table_Styles[[#This Row],[Bottom Default]],""))</f>
        <v/>
      </c>
      <c r="BX127" s="15"/>
      <c r="BY127" s="15"/>
      <c r="BZ127" s="15" t="str">
        <f>IF(Table_Styles[[#This Row],[Left]]&lt;&gt;"",Table_Styles[[#This Row],[Left]],IF(Table_Styles[[#This Row],[Left Default]]&lt;&gt;"",Table_Styles[[#This Row],[Left Default]],""))</f>
        <v/>
      </c>
      <c r="CA127" s="15"/>
      <c r="CB127" s="17" t="str">
        <f>IF(AND(Table_Styles[[#This Row],[Selector]]&lt;&gt;"",Table_Styles[[#This Row],[Font Family Used]]&lt;&gt;"",Table_Styles[[#This Row],[Font Weight Used]]&lt;&gt;""),Table_Styles[[#This Row],[Font Family Used]]&amp;" "&amp;Table_Styles[[#This Row],[Font Weight Used]],"")</f>
        <v/>
      </c>
      <c r="CC127" s="17" t="str">
        <f ca="1">IF(AND(Table_Styles[[#This Row],[Selector]],COUNTIF(OFFSET(CC:CC,0,0,ROW()-1,1),"="&amp;Table_Styles[[#This Row],[Font]])=0),Table_Styles[[#This Row],[Font]],"")</f>
        <v/>
      </c>
      <c r="CD127" s="17" t="str">
        <f ca="1">IF(Table_Styles[[#This Row],[Unique Font]]&lt;&gt;"",
"{""fontFamily"":"""&amp;Table_Styles[[#This Row],[Font Family Used]]&amp;""",""fontWeight"":"&amp;Table_Styles[[#This Row],[Font Weight Used]]&amp;"}","")</f>
        <v/>
      </c>
      <c r="CE12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17" t="str">
        <f>IF(AND(Table_Styles[[#This Row],[Selector]]&lt;&gt;"", Table_Styles[[#This Row],[Config Properties]]&lt;&gt;""),
Table_Styles[[#This Row],[Selector]]&amp;" { "&amp;Table_Styles[[#This Row],[Config Properties]]&amp;" }","")</f>
        <v/>
      </c>
      <c r="CG127" s="17" t="str">
        <f xml:space="preserve">
SUBSTITUTE(SUBSTITUTE(SUBSTITUTE(SUBSTITUTE(SUBSTITUTE(SUBSTITUTE(SUBSTITUTE(SUBSTITUTE(Table_Styles[[#This Row],[Config]],
" {","{"),
"{ ","{"),
" }","}"),
"} ","}"),
" ,",","),
", ",","),
" :",":"),
": ",":")</f>
        <v/>
      </c>
    </row>
    <row r="128" spans="2:85" ht="21" customHeight="1" thickBot="1">
      <c r="B128" s="54" t="s">
        <v>830</v>
      </c>
      <c r="C128" s="54"/>
      <c r="D128" s="54"/>
      <c r="E128" s="54"/>
      <c r="F128" s="54" t="str">
        <f>IF(Table_Styles[[#This Row],[Font Family]]&lt;&gt;"",Table_Styles[[#This Row],[Font Family]],IF(Table_Styles[[#This Row],[Font Family Default]]&lt;&gt;"",Table_Styles[[#This Row],[Font Family Default]],""))</f>
        <v/>
      </c>
      <c r="G128" s="54"/>
      <c r="H128" s="54"/>
      <c r="I128" s="54" t="str">
        <f>IF(Table_Styles[[#This Row],[Font Size]]&lt;&gt;"",Table_Styles[[#This Row],[Font Size]],IF(Table_Styles[[#This Row],[Font Size Default]]&lt;&gt;"",Table_Styles[[#This Row],[Font Size Default]],""))</f>
        <v/>
      </c>
      <c r="J128" s="54"/>
      <c r="K128" s="54"/>
      <c r="L128" s="54" t="str">
        <f>IF(Table_Styles[[#This Row],[Font Weight]]&lt;&gt;"",Table_Styles[[#This Row],[Font Weight]],IF(Table_Styles[[#This Row],[Font Weight Default]]&lt;&gt;"",Table_Styles[[#This Row],[Font Weight Default]],""))</f>
        <v/>
      </c>
      <c r="M128" s="54"/>
      <c r="N128" s="54"/>
      <c r="O128" s="54" t="str">
        <f>IF(Table_Styles[[#This Row],[Colour]]&lt;&gt;"",Table_Styles[[#This Row],[Colour]],IF(Table_Styles[[#This Row],[Colour Default]]&lt;&gt;"",Table_Styles[[#This Row],[Colour Default]],""))</f>
        <v/>
      </c>
      <c r="P128" s="54"/>
      <c r="Q128" s="54"/>
      <c r="R128" s="54" t="str">
        <f>IF(Table_Styles[[#This Row],[Background]]&lt;&gt;"",Table_Styles[[#This Row],[Background]],IF(Table_Styles[[#This Row],[Background Default]]&lt;&gt;"",Table_Styles[[#This Row],[Background Default]],""))</f>
        <v/>
      </c>
      <c r="S128" s="54"/>
      <c r="T128" s="54"/>
      <c r="U128" s="54" t="str">
        <f>IF(Table_Styles[[#This Row],[Border]]&lt;&gt;"",Table_Styles[[#This Row],[Border]],IF(Table_Styles[[#This Row],[Border Default]]&lt;&gt;"",Table_Styles[[#This Row],[Border Default]],""))</f>
        <v/>
      </c>
      <c r="V128" s="54"/>
      <c r="W128" s="54"/>
      <c r="X128" s="54" t="str">
        <f>IF(Table_Styles[[#This Row],[Border Radius]]&lt;&gt;"",Table_Styles[[#This Row],[Border Radius]],IF(Table_Styles[[#This Row],[Border Radius Default]]&lt;&gt;"",Table_Styles[[#This Row],[Border Radius Default]],""))</f>
        <v/>
      </c>
      <c r="Y128" s="54"/>
      <c r="Z128" s="54"/>
      <c r="AA128" s="54" t="str">
        <f>IF(Table_Styles[[#This Row],[MT]]&lt;&gt;"",Table_Styles[[#This Row],[MT]],IF(Table_Styles[[#This Row],[MT Default]]&lt;&gt;"",Table_Styles[[#This Row],[MT Default]],""))</f>
        <v/>
      </c>
      <c r="AB128" s="54"/>
      <c r="AC128" s="54"/>
      <c r="AD128" s="54" t="str">
        <f>IF(Table_Styles[[#This Row],[MR]]&lt;&gt;"",Table_Styles[[#This Row],[MR]],IF(Table_Styles[[#This Row],[MR Default]]&lt;&gt;"",Table_Styles[[#This Row],[MR Default]],""))</f>
        <v/>
      </c>
      <c r="AE128" s="54"/>
      <c r="AF128" s="54"/>
      <c r="AG128" s="54" t="str">
        <f>IF(Table_Styles[[#This Row],[MB]]&lt;&gt;"",Table_Styles[[#This Row],[MB]],IF(Table_Styles[[#This Row],[MB Default]]&lt;&gt;"",Table_Styles[[#This Row],[MB Default]],""))</f>
        <v/>
      </c>
      <c r="AH128" s="54"/>
      <c r="AI128" s="54"/>
      <c r="AJ128" s="54" t="str">
        <f>IF(Table_Styles[[#This Row],[ML]]&lt;&gt;"",Table_Styles[[#This Row],[ML]],IF(Table_Styles[[#This Row],[ML Default]]&lt;&gt;"",Table_Styles[[#This Row],[ML Default]],""))</f>
        <v/>
      </c>
      <c r="AK128" s="54"/>
      <c r="AL128" s="54"/>
      <c r="AM128" s="54" t="str">
        <f>IF(Table_Styles[[#This Row],[PT]]&lt;&gt;"",Table_Styles[[#This Row],[PT]],IF(Table_Styles[[#This Row],[PT Default]]&lt;&gt;"",Table_Styles[[#This Row],[PT Default]],""))</f>
        <v/>
      </c>
      <c r="AN128" s="54"/>
      <c r="AO128" s="54"/>
      <c r="AP128" s="54" t="str">
        <f>IF(Table_Styles[[#This Row],[PR]]&lt;&gt;"",Table_Styles[[#This Row],[PR]],IF(Table_Styles[[#This Row],[PR Default]]&lt;&gt;"",Table_Styles[[#This Row],[PR Default]],""))</f>
        <v/>
      </c>
      <c r="AQ128" s="54"/>
      <c r="AR128" s="54"/>
      <c r="AS128" s="54" t="str">
        <f>IF(Table_Styles[[#This Row],[PB]]&lt;&gt;"",Table_Styles[[#This Row],[PB]],IF(Table_Styles[[#This Row],[PB Default]]&lt;&gt;"",Table_Styles[[#This Row],[PB Default]],""))</f>
        <v/>
      </c>
      <c r="AT128" s="54"/>
      <c r="AU128" s="54"/>
      <c r="AV128" s="54" t="str">
        <f>IF(Table_Styles[[#This Row],[PL]]&lt;&gt;"",Table_Styles[[#This Row],[PL]],IF(Table_Styles[[#This Row],[PL Default]]&lt;&gt;"",Table_Styles[[#This Row],[PL Default]],""))</f>
        <v/>
      </c>
      <c r="AW128" s="54"/>
      <c r="AX128" s="54"/>
      <c r="AY128" s="54" t="str">
        <f>IF(Table_Styles[[#This Row],[BT]]&lt;&gt;"",Table_Styles[[#This Row],[BT]],IF(Table_Styles[[#This Row],[BT Default]]&lt;&gt;"",Table_Styles[[#This Row],[BT Default]],""))</f>
        <v/>
      </c>
      <c r="AZ128" s="54"/>
      <c r="BA128" s="54"/>
      <c r="BB128" s="54" t="str">
        <f>IF(Table_Styles[[#This Row],[BR]]&lt;&gt;"",Table_Styles[[#This Row],[BR]],IF(Table_Styles[[#This Row],[BR Default]]&lt;&gt;"",Table_Styles[[#This Row],[BR Default]],""))</f>
        <v/>
      </c>
      <c r="BC128" s="54"/>
      <c r="BD128" s="54"/>
      <c r="BE128" s="54" t="str">
        <f>IF(Table_Styles[[#This Row],[BB]]&lt;&gt;"",Table_Styles[[#This Row],[BB]],IF(Table_Styles[[#This Row],[BB Default]]&lt;&gt;"",Table_Styles[[#This Row],[BB Default]],""))</f>
        <v/>
      </c>
      <c r="BF128" s="54"/>
      <c r="BG128" s="54"/>
      <c r="BH128" s="54" t="str">
        <f>IF(Table_Styles[[#This Row],[BL]]&lt;&gt;"",Table_Styles[[#This Row],[BL]],IF(Table_Styles[[#This Row],[BL Default]]&lt;&gt;"",Table_Styles[[#This Row],[BL Default]],""))</f>
        <v/>
      </c>
      <c r="BI128" s="54"/>
      <c r="BJ128" s="54"/>
      <c r="BK128" s="54" t="str">
        <f>IF(Table_Styles[[#This Row],[Width]]&lt;&gt;"",Table_Styles[[#This Row],[Width]],IF(Table_Styles[[#This Row],[Width Default]]&lt;&gt;"",Table_Styles[[#This Row],[Width Default]],""))</f>
        <v/>
      </c>
      <c r="BL128" s="54"/>
      <c r="BM128" s="54"/>
      <c r="BN128" s="54" t="str">
        <f>IF(Table_Styles[[#This Row],[Height]]&lt;&gt;"",Table_Styles[[#This Row],[Height]],IF(Table_Styles[[#This Row],[Height Default]]&lt;&gt;"",Table_Styles[[#This Row],[Height Default]],""))</f>
        <v/>
      </c>
      <c r="BO128" s="54"/>
      <c r="BP128" s="54"/>
      <c r="BQ128" s="54" t="str">
        <f>IF(Table_Styles[[#This Row],[Top]]&lt;&gt;"",Table_Styles[[#This Row],[Top]],IF(Table_Styles[[#This Row],[Top Default]]&lt;&gt;"",Table_Styles[[#This Row],[Top Default]],""))</f>
        <v/>
      </c>
      <c r="BR128" s="54"/>
      <c r="BS128" s="54"/>
      <c r="BT128" s="54" t="str">
        <f>IF(Table_Styles[[#This Row],[Right]]&lt;&gt;"",Table_Styles[[#This Row],[Right]],IF(Table_Styles[[#This Row],[Right Default]]&lt;&gt;"",Table_Styles[[#This Row],[Right Default]],""))</f>
        <v/>
      </c>
      <c r="BU128" s="54"/>
      <c r="BV128" s="54"/>
      <c r="BW128" s="54" t="str">
        <f>IF(Table_Styles[[#This Row],[Bottom]]&lt;&gt;"",Table_Styles[[#This Row],[Bottom]],IF(Table_Styles[[#This Row],[Bottom Default]]&lt;&gt;"",Table_Styles[[#This Row],[Bottom Default]],""))</f>
        <v/>
      </c>
      <c r="BX128" s="54"/>
      <c r="BY128" s="54"/>
      <c r="BZ128" s="54" t="str">
        <f>IF(Table_Styles[[#This Row],[Left]]&lt;&gt;"",Table_Styles[[#This Row],[Left]],IF(Table_Styles[[#This Row],[Left Default]]&lt;&gt;"",Table_Styles[[#This Row],[Left Default]],""))</f>
        <v/>
      </c>
      <c r="CA128" s="54"/>
      <c r="CB128" s="54" t="str">
        <f>IF(AND(Table_Styles[[#This Row],[Selector]]&lt;&gt;"",Table_Styles[[#This Row],[Font Family Used]]&lt;&gt;"",Table_Styles[[#This Row],[Font Weight Used]]&lt;&gt;""),Table_Styles[[#This Row],[Font Family Used]]&amp;" "&amp;Table_Styles[[#This Row],[Font Weight Used]],"")</f>
        <v/>
      </c>
      <c r="CC128" s="54" t="str">
        <f ca="1">IF(AND(Table_Styles[[#This Row],[Selector]],COUNTIF(OFFSET(CC:CC,0,0,ROW()-1,1),"="&amp;Table_Styles[[#This Row],[Font]])=0),Table_Styles[[#This Row],[Font]],"")</f>
        <v/>
      </c>
      <c r="CD128" s="54" t="str">
        <f ca="1">IF(Table_Styles[[#This Row],[Unique Font]]&lt;&gt;"",
"{""fontFamily"":"""&amp;Table_Styles[[#This Row],[Font Family Used]]&amp;""",""fontWeight"":"&amp;Table_Styles[[#This Row],[Font Weight Used]]&amp;"}","")</f>
        <v/>
      </c>
      <c r="CE128"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54" t="str">
        <f>IF(AND(Table_Styles[[#This Row],[Selector]]&lt;&gt;"", Table_Styles[[#This Row],[Config Properties]]&lt;&gt;""),
Table_Styles[[#This Row],[Selector]]&amp;" { "&amp;Table_Styles[[#This Row],[Config Properties]]&amp;" }","")</f>
        <v/>
      </c>
      <c r="CG128" s="54" t="str">
        <f xml:space="preserve">
SUBSTITUTE(SUBSTITUTE(SUBSTITUTE(SUBSTITUTE(SUBSTITUTE(SUBSTITUTE(SUBSTITUTE(SUBSTITUTE(Table_Styles[[#This Row],[Config]],
" {","{"),
"{ ","{"),
" }","}"),
"} ","}"),
" ,",","),
", ",","),
" :",":"),
": ",":")</f>
        <v/>
      </c>
    </row>
    <row r="129" spans="2:85" ht="21" customHeight="1">
      <c r="B129" s="82" t="s">
        <v>820</v>
      </c>
      <c r="C129" s="1" t="s">
        <v>831</v>
      </c>
      <c r="D129" s="34"/>
      <c r="E129" s="34"/>
      <c r="F129" s="15" t="str">
        <f>IF(Table_Styles[[#This Row],[Font Family]]&lt;&gt;"",Table_Styles[[#This Row],[Font Family]],IF(Table_Styles[[#This Row],[Font Family Default]]&lt;&gt;"",Table_Styles[[#This Row],[Font Family Default]],""))</f>
        <v/>
      </c>
      <c r="G129" s="34"/>
      <c r="H129" s="34"/>
      <c r="I129" s="15" t="str">
        <f>IF(Table_Styles[[#This Row],[Font Size]]&lt;&gt;"",Table_Styles[[#This Row],[Font Size]],IF(Table_Styles[[#This Row],[Font Size Default]]&lt;&gt;"",Table_Styles[[#This Row],[Font Size Default]],""))</f>
        <v/>
      </c>
      <c r="J129" s="34"/>
      <c r="K129" s="34"/>
      <c r="L129" s="15" t="str">
        <f>IF(Table_Styles[[#This Row],[Font Weight]]&lt;&gt;"",Table_Styles[[#This Row],[Font Weight]],IF(Table_Styles[[#This Row],[Font Weight Default]]&lt;&gt;"",Table_Styles[[#This Row],[Font Weight Default]],""))</f>
        <v/>
      </c>
      <c r="M129" s="34"/>
      <c r="N129" s="34"/>
      <c r="O129" s="15" t="str">
        <f>IF(Table_Styles[[#This Row],[Colour]]&lt;&gt;"",Table_Styles[[#This Row],[Colour]],IF(Table_Styles[[#This Row],[Colour Default]]&lt;&gt;"",Table_Styles[[#This Row],[Colour Default]],""))</f>
        <v/>
      </c>
      <c r="P129" s="34"/>
      <c r="Q129" s="34"/>
      <c r="R129" s="15" t="str">
        <f>IF(Table_Styles[[#This Row],[Background]]&lt;&gt;"",Table_Styles[[#This Row],[Background]],IF(Table_Styles[[#This Row],[Background Default]]&lt;&gt;"",Table_Styles[[#This Row],[Background Default]],""))</f>
        <v/>
      </c>
      <c r="S129" s="34"/>
      <c r="T129" s="34"/>
      <c r="U129" s="15" t="str">
        <f>IF(Table_Styles[[#This Row],[Border]]&lt;&gt;"",Table_Styles[[#This Row],[Border]],IF(Table_Styles[[#This Row],[Border Default]]&lt;&gt;"",Table_Styles[[#This Row],[Border Default]],""))</f>
        <v/>
      </c>
      <c r="V129" s="34"/>
      <c r="W129" s="34"/>
      <c r="X129" s="15" t="str">
        <f>IF(Table_Styles[[#This Row],[Border Radius]]&lt;&gt;"",Table_Styles[[#This Row],[Border Radius]],IF(Table_Styles[[#This Row],[Border Radius Default]]&lt;&gt;"",Table_Styles[[#This Row],[Border Radius Default]],""))</f>
        <v/>
      </c>
      <c r="Y129" s="34"/>
      <c r="Z129" s="15" t="s">
        <v>623</v>
      </c>
      <c r="AA129" s="15" t="str">
        <f>IF(Table_Styles[[#This Row],[MT]]&lt;&gt;"",Table_Styles[[#This Row],[MT]],IF(Table_Styles[[#This Row],[MT Default]]&lt;&gt;"",Table_Styles[[#This Row],[MT Default]],""))</f>
        <v>10px</v>
      </c>
      <c r="AB129" s="34"/>
      <c r="AC129" s="34"/>
      <c r="AD129" s="15" t="str">
        <f>IF(Table_Styles[[#This Row],[MR]]&lt;&gt;"",Table_Styles[[#This Row],[MR]],IF(Table_Styles[[#This Row],[MR Default]]&lt;&gt;"",Table_Styles[[#This Row],[MR Default]],""))</f>
        <v/>
      </c>
      <c r="AE129" s="34"/>
      <c r="AF129" s="34"/>
      <c r="AG129" s="15" t="str">
        <f>IF(Table_Styles[[#This Row],[MB]]&lt;&gt;"",Table_Styles[[#This Row],[MB]],IF(Table_Styles[[#This Row],[MB Default]]&lt;&gt;"",Table_Styles[[#This Row],[MB Default]],""))</f>
        <v/>
      </c>
      <c r="AH129" s="34"/>
      <c r="AI129" s="34"/>
      <c r="AJ129" s="15" t="str">
        <f>IF(Table_Styles[[#This Row],[ML]]&lt;&gt;"",Table_Styles[[#This Row],[ML]],IF(Table_Styles[[#This Row],[ML Default]]&lt;&gt;"",Table_Styles[[#This Row],[ML Default]],""))</f>
        <v/>
      </c>
      <c r="AK129" s="34"/>
      <c r="AL129" s="34"/>
      <c r="AM129" s="15" t="str">
        <f>IF(Table_Styles[[#This Row],[PT]]&lt;&gt;"",Table_Styles[[#This Row],[PT]],IF(Table_Styles[[#This Row],[PT Default]]&lt;&gt;"",Table_Styles[[#This Row],[PT Default]],""))</f>
        <v/>
      </c>
      <c r="AN129" s="34"/>
      <c r="AO129" s="34"/>
      <c r="AP129" s="15" t="str">
        <f>IF(Table_Styles[[#This Row],[PR]]&lt;&gt;"",Table_Styles[[#This Row],[PR]],IF(Table_Styles[[#This Row],[PR Default]]&lt;&gt;"",Table_Styles[[#This Row],[PR Default]],""))</f>
        <v/>
      </c>
      <c r="AQ129" s="34"/>
      <c r="AR129" s="34"/>
      <c r="AS129" s="15" t="str">
        <f>IF(Table_Styles[[#This Row],[PB]]&lt;&gt;"",Table_Styles[[#This Row],[PB]],IF(Table_Styles[[#This Row],[PB Default]]&lt;&gt;"",Table_Styles[[#This Row],[PB Default]],""))</f>
        <v/>
      </c>
      <c r="AT129" s="34"/>
      <c r="AU129" s="34"/>
      <c r="AV129" s="15" t="str">
        <f>IF(Table_Styles[[#This Row],[PL]]&lt;&gt;"",Table_Styles[[#This Row],[PL]],IF(Table_Styles[[#This Row],[PL Default]]&lt;&gt;"",Table_Styles[[#This Row],[PL Default]],""))</f>
        <v/>
      </c>
      <c r="AW129" s="34"/>
      <c r="AX129" s="34"/>
      <c r="AY129" s="15" t="str">
        <f>IF(Table_Styles[[#This Row],[BT]]&lt;&gt;"",Table_Styles[[#This Row],[BT]],IF(Table_Styles[[#This Row],[BT Default]]&lt;&gt;"",Table_Styles[[#This Row],[BT Default]],""))</f>
        <v/>
      </c>
      <c r="AZ129" s="34"/>
      <c r="BA129" s="34"/>
      <c r="BB129" s="15" t="str">
        <f>IF(Table_Styles[[#This Row],[BR]]&lt;&gt;"",Table_Styles[[#This Row],[BR]],IF(Table_Styles[[#This Row],[BR Default]]&lt;&gt;"",Table_Styles[[#This Row],[BR Default]],""))</f>
        <v/>
      </c>
      <c r="BC129" s="34"/>
      <c r="BD129" s="34"/>
      <c r="BE129" s="15" t="str">
        <f>IF(Table_Styles[[#This Row],[BB]]&lt;&gt;"",Table_Styles[[#This Row],[BB]],IF(Table_Styles[[#This Row],[BB Default]]&lt;&gt;"",Table_Styles[[#This Row],[BB Default]],""))</f>
        <v/>
      </c>
      <c r="BF129" s="34"/>
      <c r="BG129" s="34"/>
      <c r="BH129" s="15" t="str">
        <f>IF(Table_Styles[[#This Row],[BL]]&lt;&gt;"",Table_Styles[[#This Row],[BL]],IF(Table_Styles[[#This Row],[BL Default]]&lt;&gt;"",Table_Styles[[#This Row],[BL Default]],""))</f>
        <v/>
      </c>
      <c r="BI129" s="34"/>
      <c r="BJ129" s="34"/>
      <c r="BK129" s="15" t="str">
        <f>IF(Table_Styles[[#This Row],[Width]]&lt;&gt;"",Table_Styles[[#This Row],[Width]],IF(Table_Styles[[#This Row],[Width Default]]&lt;&gt;"",Table_Styles[[#This Row],[Width Default]],""))</f>
        <v/>
      </c>
      <c r="BL129" s="34"/>
      <c r="BM129" s="34"/>
      <c r="BN129" s="15" t="str">
        <f>IF(Table_Styles[[#This Row],[Height]]&lt;&gt;"",Table_Styles[[#This Row],[Height]],IF(Table_Styles[[#This Row],[Height Default]]&lt;&gt;"",Table_Styles[[#This Row],[Height Default]],""))</f>
        <v/>
      </c>
      <c r="BO129" s="15"/>
      <c r="BP129" s="15"/>
      <c r="BQ129" s="15" t="str">
        <f>IF(Table_Styles[[#This Row],[Top]]&lt;&gt;"",Table_Styles[[#This Row],[Top]],IF(Table_Styles[[#This Row],[Top Default]]&lt;&gt;"",Table_Styles[[#This Row],[Top Default]],""))</f>
        <v/>
      </c>
      <c r="BR129" s="15"/>
      <c r="BS129" s="15"/>
      <c r="BT129" s="15" t="str">
        <f>IF(Table_Styles[[#This Row],[Right]]&lt;&gt;"",Table_Styles[[#This Row],[Right]],IF(Table_Styles[[#This Row],[Right Default]]&lt;&gt;"",Table_Styles[[#This Row],[Right Default]],""))</f>
        <v/>
      </c>
      <c r="BU129" s="15"/>
      <c r="BV129" s="15"/>
      <c r="BW129" s="15" t="str">
        <f>IF(Table_Styles[[#This Row],[Bottom]]&lt;&gt;"",Table_Styles[[#This Row],[Bottom]],IF(Table_Styles[[#This Row],[Bottom Default]]&lt;&gt;"",Table_Styles[[#This Row],[Bottom Default]],""))</f>
        <v/>
      </c>
      <c r="BX129" s="15"/>
      <c r="BY129" s="15"/>
      <c r="BZ129" s="15" t="str">
        <f>IF(Table_Styles[[#This Row],[Left]]&lt;&gt;"",Table_Styles[[#This Row],[Left]],IF(Table_Styles[[#This Row],[Left Default]]&lt;&gt;"",Table_Styles[[#This Row],[Left Default]],""))</f>
        <v/>
      </c>
      <c r="CA129" s="34"/>
      <c r="CB129" s="17" t="str">
        <f>IF(AND(Table_Styles[[#This Row],[Selector]]&lt;&gt;"",Table_Styles[[#This Row],[Font Family Used]]&lt;&gt;"",Table_Styles[[#This Row],[Font Weight Used]]&lt;&gt;""),Table_Styles[[#This Row],[Font Family Used]]&amp;" "&amp;Table_Styles[[#This Row],[Font Weight Used]],"")</f>
        <v/>
      </c>
      <c r="CC129" s="17" t="str">
        <f ca="1">IF(AND(Table_Styles[[#This Row],[Selector]],COUNTIF(OFFSET(CC:CC,0,0,ROW()-1,1),"="&amp;Table_Styles[[#This Row],[Font]])=0),Table_Styles[[#This Row],[Font]],"")</f>
        <v/>
      </c>
      <c r="CD129" s="17" t="str">
        <f ca="1">IF(Table_Styles[[#This Row],[Unique Font]]&lt;&gt;"",
"{""fontFamily"":"""&amp;Table_Styles[[#This Row],[Font Family Used]]&amp;""",""fontWeight"":"&amp;Table_Styles[[#This Row],[Font Weight Used]]&amp;"}","")</f>
        <v/>
      </c>
      <c r="CE129"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9" s="17" t="str">
        <f>IF(AND(Table_Styles[[#This Row],[Selector]]&lt;&gt;"", Table_Styles[[#This Row],[Config Properties]]&lt;&gt;""),
Table_Styles[[#This Row],[Selector]]&amp;" { "&amp;Table_Styles[[#This Row],[Config Properties]]&amp;" }","")</f>
        <v>#sidebar .header nav { margin-top: 10px }</v>
      </c>
      <c r="CG129" s="17" t="str">
        <f xml:space="preserve">
SUBSTITUTE(SUBSTITUTE(SUBSTITUTE(SUBSTITUTE(SUBSTITUTE(SUBSTITUTE(SUBSTITUTE(SUBSTITUTE(Table_Styles[[#This Row],[Config]],
" {","{"),
"{ ","{"),
" }","}"),
"} ","}"),
" ,",","),
", ",","),
" :",":"),
": ",":")</f>
        <v>#sidebar .header nav{margin-top:10px}</v>
      </c>
    </row>
    <row r="130" spans="2:85" ht="21" customHeight="1">
      <c r="B130" s="83" t="s">
        <v>762</v>
      </c>
      <c r="C130" s="82" t="s">
        <v>832</v>
      </c>
      <c r="D130" s="34"/>
      <c r="E130" s="34"/>
      <c r="F130" s="15" t="str">
        <f>IF(Table_Styles[[#This Row],[Font Family]]&lt;&gt;"",Table_Styles[[#This Row],[Font Family]],IF(Table_Styles[[#This Row],[Font Family Default]]&lt;&gt;"",Table_Styles[[#This Row],[Font Family Default]],""))</f>
        <v/>
      </c>
      <c r="G130" s="34"/>
      <c r="H130" s="34"/>
      <c r="I130" s="15" t="str">
        <f>IF(Table_Styles[[#This Row],[Font Size]]&lt;&gt;"",Table_Styles[[#This Row],[Font Size]],IF(Table_Styles[[#This Row],[Font Size Default]]&lt;&gt;"",Table_Styles[[#This Row],[Font Size Default]],""))</f>
        <v/>
      </c>
      <c r="J130" s="34"/>
      <c r="K130" s="34"/>
      <c r="L130" s="15" t="str">
        <f>IF(Table_Styles[[#This Row],[Font Weight]]&lt;&gt;"",Table_Styles[[#This Row],[Font Weight]],IF(Table_Styles[[#This Row],[Font Weight Default]]&lt;&gt;"",Table_Styles[[#This Row],[Font Weight Default]],""))</f>
        <v/>
      </c>
      <c r="M130" s="34"/>
      <c r="N130" s="34"/>
      <c r="O130" s="15" t="str">
        <f>IF(Table_Styles[[#This Row],[Colour]]&lt;&gt;"",Table_Styles[[#This Row],[Colour]],IF(Table_Styles[[#This Row],[Colour Default]]&lt;&gt;"",Table_Styles[[#This Row],[Colour Default]],""))</f>
        <v/>
      </c>
      <c r="P130" s="34"/>
      <c r="Q130" s="34"/>
      <c r="R130" s="15" t="str">
        <f>IF(Table_Styles[[#This Row],[Background]]&lt;&gt;"",Table_Styles[[#This Row],[Background]],IF(Table_Styles[[#This Row],[Background Default]]&lt;&gt;"",Table_Styles[[#This Row],[Background Default]],""))</f>
        <v/>
      </c>
      <c r="S130" s="34"/>
      <c r="T130" s="34"/>
      <c r="U130" s="15" t="str">
        <f>IF(Table_Styles[[#This Row],[Border]]&lt;&gt;"",Table_Styles[[#This Row],[Border]],IF(Table_Styles[[#This Row],[Border Default]]&lt;&gt;"",Table_Styles[[#This Row],[Border Default]],""))</f>
        <v/>
      </c>
      <c r="V130" s="34"/>
      <c r="W130" s="34"/>
      <c r="X130" s="15" t="str">
        <f>IF(Table_Styles[[#This Row],[Border Radius]]&lt;&gt;"",Table_Styles[[#This Row],[Border Radius]],IF(Table_Styles[[#This Row],[Border Radius Default]]&lt;&gt;"",Table_Styles[[#This Row],[Border Radius Default]],""))</f>
        <v/>
      </c>
      <c r="Y130" s="34"/>
      <c r="Z130" s="34"/>
      <c r="AA130" s="15" t="str">
        <f>IF(Table_Styles[[#This Row],[MT]]&lt;&gt;"",Table_Styles[[#This Row],[MT]],IF(Table_Styles[[#This Row],[MT Default]]&lt;&gt;"",Table_Styles[[#This Row],[MT Default]],""))</f>
        <v/>
      </c>
      <c r="AB130" s="34"/>
      <c r="AC130" s="34"/>
      <c r="AD130" s="15" t="str">
        <f>IF(Table_Styles[[#This Row],[MR]]&lt;&gt;"",Table_Styles[[#This Row],[MR]],IF(Table_Styles[[#This Row],[MR Default]]&lt;&gt;"",Table_Styles[[#This Row],[MR Default]],""))</f>
        <v/>
      </c>
      <c r="AE130" s="34"/>
      <c r="AF130" s="34"/>
      <c r="AG130" s="15" t="str">
        <f>IF(Table_Styles[[#This Row],[MB]]&lt;&gt;"",Table_Styles[[#This Row],[MB]],IF(Table_Styles[[#This Row],[MB Default]]&lt;&gt;"",Table_Styles[[#This Row],[MB Default]],""))</f>
        <v/>
      </c>
      <c r="AH130" s="34"/>
      <c r="AI130" s="34"/>
      <c r="AJ130" s="15" t="str">
        <f>IF(Table_Styles[[#This Row],[ML]]&lt;&gt;"",Table_Styles[[#This Row],[ML]],IF(Table_Styles[[#This Row],[ML Default]]&lt;&gt;"",Table_Styles[[#This Row],[ML Default]],""))</f>
        <v/>
      </c>
      <c r="AK130" s="34"/>
      <c r="AL130" s="34"/>
      <c r="AM130" s="15" t="str">
        <f>IF(Table_Styles[[#This Row],[PT]]&lt;&gt;"",Table_Styles[[#This Row],[PT]],IF(Table_Styles[[#This Row],[PT Default]]&lt;&gt;"",Table_Styles[[#This Row],[PT Default]],""))</f>
        <v/>
      </c>
      <c r="AN130" s="34"/>
      <c r="AO130" s="34"/>
      <c r="AP130" s="15" t="str">
        <f>IF(Table_Styles[[#This Row],[PR]]&lt;&gt;"",Table_Styles[[#This Row],[PR]],IF(Table_Styles[[#This Row],[PR Default]]&lt;&gt;"",Table_Styles[[#This Row],[PR Default]],""))</f>
        <v/>
      </c>
      <c r="AQ130" s="34"/>
      <c r="AR130" s="34"/>
      <c r="AS130" s="15" t="str">
        <f>IF(Table_Styles[[#This Row],[PB]]&lt;&gt;"",Table_Styles[[#This Row],[PB]],IF(Table_Styles[[#This Row],[PB Default]]&lt;&gt;"",Table_Styles[[#This Row],[PB Default]],""))</f>
        <v/>
      </c>
      <c r="AT130" s="34"/>
      <c r="AU130" s="34"/>
      <c r="AV130" s="15" t="str">
        <f>IF(Table_Styles[[#This Row],[PL]]&lt;&gt;"",Table_Styles[[#This Row],[PL]],IF(Table_Styles[[#This Row],[PL Default]]&lt;&gt;"",Table_Styles[[#This Row],[PL Default]],""))</f>
        <v/>
      </c>
      <c r="AW130" s="34"/>
      <c r="AX130" s="34"/>
      <c r="AY130" s="15" t="str">
        <f>IF(Table_Styles[[#This Row],[BT]]&lt;&gt;"",Table_Styles[[#This Row],[BT]],IF(Table_Styles[[#This Row],[BT Default]]&lt;&gt;"",Table_Styles[[#This Row],[BT Default]],""))</f>
        <v/>
      </c>
      <c r="AZ130" s="34"/>
      <c r="BA130" s="34"/>
      <c r="BB130" s="15" t="str">
        <f>IF(Table_Styles[[#This Row],[BR]]&lt;&gt;"",Table_Styles[[#This Row],[BR]],IF(Table_Styles[[#This Row],[BR Default]]&lt;&gt;"",Table_Styles[[#This Row],[BR Default]],""))</f>
        <v/>
      </c>
      <c r="BC130" s="34"/>
      <c r="BD130" s="34"/>
      <c r="BE130" s="15" t="str">
        <f>IF(Table_Styles[[#This Row],[BB]]&lt;&gt;"",Table_Styles[[#This Row],[BB]],IF(Table_Styles[[#This Row],[BB Default]]&lt;&gt;"",Table_Styles[[#This Row],[BB Default]],""))</f>
        <v/>
      </c>
      <c r="BF130" s="34"/>
      <c r="BG130" s="34"/>
      <c r="BH130" s="15" t="str">
        <f>IF(Table_Styles[[#This Row],[BL]]&lt;&gt;"",Table_Styles[[#This Row],[BL]],IF(Table_Styles[[#This Row],[BL Default]]&lt;&gt;"",Table_Styles[[#This Row],[BL Default]],""))</f>
        <v/>
      </c>
      <c r="BI130" s="34"/>
      <c r="BJ130" s="34"/>
      <c r="BK130" s="15" t="str">
        <f>IF(Table_Styles[[#This Row],[Width]]&lt;&gt;"",Table_Styles[[#This Row],[Width]],IF(Table_Styles[[#This Row],[Width Default]]&lt;&gt;"",Table_Styles[[#This Row],[Width Default]],""))</f>
        <v/>
      </c>
      <c r="BL130" s="34"/>
      <c r="BM130" s="34"/>
      <c r="BN130" s="15" t="str">
        <f>IF(Table_Styles[[#This Row],[Height]]&lt;&gt;"",Table_Styles[[#This Row],[Height]],IF(Table_Styles[[#This Row],[Height Default]]&lt;&gt;"",Table_Styles[[#This Row],[Height Default]],""))</f>
        <v/>
      </c>
      <c r="BO130" s="15"/>
      <c r="BP130" s="15"/>
      <c r="BQ130" s="15" t="str">
        <f>IF(Table_Styles[[#This Row],[Top]]&lt;&gt;"",Table_Styles[[#This Row],[Top]],IF(Table_Styles[[#This Row],[Top Default]]&lt;&gt;"",Table_Styles[[#This Row],[Top Default]],""))</f>
        <v/>
      </c>
      <c r="BR130" s="15"/>
      <c r="BS130" s="15"/>
      <c r="BT130" s="15" t="str">
        <f>IF(Table_Styles[[#This Row],[Right]]&lt;&gt;"",Table_Styles[[#This Row],[Right]],IF(Table_Styles[[#This Row],[Right Default]]&lt;&gt;"",Table_Styles[[#This Row],[Right Default]],""))</f>
        <v/>
      </c>
      <c r="BU130" s="15"/>
      <c r="BV130" s="15"/>
      <c r="BW130" s="15" t="str">
        <f>IF(Table_Styles[[#This Row],[Bottom]]&lt;&gt;"",Table_Styles[[#This Row],[Bottom]],IF(Table_Styles[[#This Row],[Bottom Default]]&lt;&gt;"",Table_Styles[[#This Row],[Bottom Default]],""))</f>
        <v/>
      </c>
      <c r="BX130" s="15"/>
      <c r="BY130" s="15"/>
      <c r="BZ130" s="15" t="str">
        <f>IF(Table_Styles[[#This Row],[Left]]&lt;&gt;"",Table_Styles[[#This Row],[Left]],IF(Table_Styles[[#This Row],[Left Default]]&lt;&gt;"",Table_Styles[[#This Row],[Left Default]],""))</f>
        <v/>
      </c>
      <c r="CA130" s="34"/>
      <c r="CB130" s="17" t="str">
        <f>IF(AND(Table_Styles[[#This Row],[Selector]]&lt;&gt;"",Table_Styles[[#This Row],[Font Family Used]]&lt;&gt;"",Table_Styles[[#This Row],[Font Weight Used]]&lt;&gt;""),Table_Styles[[#This Row],[Font Family Used]]&amp;" "&amp;Table_Styles[[#This Row],[Font Weight Used]],"")</f>
        <v/>
      </c>
      <c r="CC130" s="17" t="str">
        <f ca="1">IF(AND(Table_Styles[[#This Row],[Selector]],COUNTIF(OFFSET(CC:CC,0,0,ROW()-1,1),"="&amp;Table_Styles[[#This Row],[Font]])=0),Table_Styles[[#This Row],[Font]],"")</f>
        <v/>
      </c>
      <c r="CD130" s="17" t="str">
        <f ca="1">IF(Table_Styles[[#This Row],[Unique Font]]&lt;&gt;"",
"{""fontFamily"":"""&amp;Table_Styles[[#This Row],[Font Family Used]]&amp;""",""fontWeight"":"&amp;Table_Styles[[#This Row],[Font Weight Used]]&amp;"}","")</f>
        <v/>
      </c>
      <c r="CE130"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7" t="str">
        <f>IF(AND(Table_Styles[[#This Row],[Selector]]&lt;&gt;"", Table_Styles[[#This Row],[Config Properties]]&lt;&gt;""),
Table_Styles[[#This Row],[Selector]]&amp;" { "&amp;Table_Styles[[#This Row],[Config Properties]]&amp;" }","")</f>
        <v/>
      </c>
      <c r="CG130" s="17" t="str">
        <f xml:space="preserve">
SUBSTITUTE(SUBSTITUTE(SUBSTITUTE(SUBSTITUTE(SUBSTITUTE(SUBSTITUTE(SUBSTITUTE(SUBSTITUTE(Table_Styles[[#This Row],[Config]],
" {","{"),
"{ ","{"),
" }","}"),
"} ","}"),
" ,",","),
", ",","),
" :",":"),
": ",":")</f>
        <v/>
      </c>
    </row>
    <row r="131" spans="2:85" ht="21" customHeight="1">
      <c r="B131" s="83" t="s">
        <v>764</v>
      </c>
      <c r="C131" s="37" t="s">
        <v>833</v>
      </c>
      <c r="D131" s="34"/>
      <c r="E131" s="34"/>
      <c r="F131" s="15" t="str">
        <f>IF(Table_Styles[[#This Row],[Font Family]]&lt;&gt;"",Table_Styles[[#This Row],[Font Family]],IF(Table_Styles[[#This Row],[Font Family Default]]&lt;&gt;"",Table_Styles[[#This Row],[Font Family Default]],""))</f>
        <v/>
      </c>
      <c r="G131" s="34"/>
      <c r="H131" s="34"/>
      <c r="I131" s="15" t="str">
        <f>IF(Table_Styles[[#This Row],[Font Size]]&lt;&gt;"",Table_Styles[[#This Row],[Font Size]],IF(Table_Styles[[#This Row],[Font Size Default]]&lt;&gt;"",Table_Styles[[#This Row],[Font Size Default]],""))</f>
        <v/>
      </c>
      <c r="J131" s="34"/>
      <c r="K131" s="34"/>
      <c r="L131" s="15" t="str">
        <f>IF(Table_Styles[[#This Row],[Font Weight]]&lt;&gt;"",Table_Styles[[#This Row],[Font Weight]],IF(Table_Styles[[#This Row],[Font Weight Default]]&lt;&gt;"",Table_Styles[[#This Row],[Font Weight Default]],""))</f>
        <v/>
      </c>
      <c r="M131" s="34"/>
      <c r="N131" s="34"/>
      <c r="O131" s="15" t="str">
        <f>IF(Table_Styles[[#This Row],[Colour]]&lt;&gt;"",Table_Styles[[#This Row],[Colour]],IF(Table_Styles[[#This Row],[Colour Default]]&lt;&gt;"",Table_Styles[[#This Row],[Colour Default]],""))</f>
        <v/>
      </c>
      <c r="P131" s="34"/>
      <c r="Q131" s="34"/>
      <c r="R131" s="15" t="str">
        <f>IF(Table_Styles[[#This Row],[Background]]&lt;&gt;"",Table_Styles[[#This Row],[Background]],IF(Table_Styles[[#This Row],[Background Default]]&lt;&gt;"",Table_Styles[[#This Row],[Background Default]],""))</f>
        <v/>
      </c>
      <c r="S131" s="34"/>
      <c r="T131" s="34"/>
      <c r="U131" s="15" t="str">
        <f>IF(Table_Styles[[#This Row],[Border]]&lt;&gt;"",Table_Styles[[#This Row],[Border]],IF(Table_Styles[[#This Row],[Border Default]]&lt;&gt;"",Table_Styles[[#This Row],[Border Default]],""))</f>
        <v/>
      </c>
      <c r="V131" s="34"/>
      <c r="W131" s="34"/>
      <c r="X131" s="15" t="str">
        <f>IF(Table_Styles[[#This Row],[Border Radius]]&lt;&gt;"",Table_Styles[[#This Row],[Border Radius]],IF(Table_Styles[[#This Row],[Border Radius Default]]&lt;&gt;"",Table_Styles[[#This Row],[Border Radius Default]],""))</f>
        <v/>
      </c>
      <c r="Y131" s="34"/>
      <c r="Z131" s="15" t="s">
        <v>623</v>
      </c>
      <c r="AA131" s="15" t="str">
        <f>IF(Table_Styles[[#This Row],[MT]]&lt;&gt;"",Table_Styles[[#This Row],[MT]],IF(Table_Styles[[#This Row],[MT Default]]&lt;&gt;"",Table_Styles[[#This Row],[MT Default]],""))</f>
        <v>10px</v>
      </c>
      <c r="AB131" s="34"/>
      <c r="AC131" s="34"/>
      <c r="AD131" s="15" t="str">
        <f>IF(Table_Styles[[#This Row],[MR]]&lt;&gt;"",Table_Styles[[#This Row],[MR]],IF(Table_Styles[[#This Row],[MR Default]]&lt;&gt;"",Table_Styles[[#This Row],[MR Default]],""))</f>
        <v/>
      </c>
      <c r="AE131" s="34"/>
      <c r="AF131" s="34"/>
      <c r="AG131" s="15" t="str">
        <f>IF(Table_Styles[[#This Row],[MB]]&lt;&gt;"",Table_Styles[[#This Row],[MB]],IF(Table_Styles[[#This Row],[MB Default]]&lt;&gt;"",Table_Styles[[#This Row],[MB Default]],""))</f>
        <v/>
      </c>
      <c r="AH131" s="34"/>
      <c r="AI131" s="34"/>
      <c r="AJ131" s="15" t="str">
        <f>IF(Table_Styles[[#This Row],[ML]]&lt;&gt;"",Table_Styles[[#This Row],[ML]],IF(Table_Styles[[#This Row],[ML Default]]&lt;&gt;"",Table_Styles[[#This Row],[ML Default]],""))</f>
        <v/>
      </c>
      <c r="AK131" s="34"/>
      <c r="AL131" s="81" t="s">
        <v>623</v>
      </c>
      <c r="AM131" s="15" t="str">
        <f>IF(Table_Styles[[#This Row],[PT]]&lt;&gt;"",Table_Styles[[#This Row],[PT]],IF(Table_Styles[[#This Row],[PT Default]]&lt;&gt;"",Table_Styles[[#This Row],[PT Default]],""))</f>
        <v>10px</v>
      </c>
      <c r="AN131" s="34"/>
      <c r="AO131" s="81" t="s">
        <v>616</v>
      </c>
      <c r="AP131" s="15" t="str">
        <f>IF(Table_Styles[[#This Row],[PR]]&lt;&gt;"",Table_Styles[[#This Row],[PR]],IF(Table_Styles[[#This Row],[PR Default]]&lt;&gt;"",Table_Styles[[#This Row],[PR Default]],""))</f>
        <v>20px</v>
      </c>
      <c r="AQ131" s="34"/>
      <c r="AR131" s="81" t="s">
        <v>623</v>
      </c>
      <c r="AS131" s="15" t="str">
        <f>IF(Table_Styles[[#This Row],[PB]]&lt;&gt;"",Table_Styles[[#This Row],[PB]],IF(Table_Styles[[#This Row],[PB Default]]&lt;&gt;"",Table_Styles[[#This Row],[PB Default]],""))</f>
        <v>10px</v>
      </c>
      <c r="AT131" s="34"/>
      <c r="AU131" s="81" t="s">
        <v>616</v>
      </c>
      <c r="AV131" s="15" t="str">
        <f>IF(Table_Styles[[#This Row],[PL]]&lt;&gt;"",Table_Styles[[#This Row],[PL]],IF(Table_Styles[[#This Row],[PL Default]]&lt;&gt;"",Table_Styles[[#This Row],[PL Default]],""))</f>
        <v>20px</v>
      </c>
      <c r="AW131" s="34"/>
      <c r="AX131" s="34"/>
      <c r="AY131" s="15" t="str">
        <f>IF(Table_Styles[[#This Row],[BT]]&lt;&gt;"",Table_Styles[[#This Row],[BT]],IF(Table_Styles[[#This Row],[BT Default]]&lt;&gt;"",Table_Styles[[#This Row],[BT Default]],""))</f>
        <v/>
      </c>
      <c r="AZ131" s="34"/>
      <c r="BA131" s="34"/>
      <c r="BB131" s="15" t="str">
        <f>IF(Table_Styles[[#This Row],[BR]]&lt;&gt;"",Table_Styles[[#This Row],[BR]],IF(Table_Styles[[#This Row],[BR Default]]&lt;&gt;"",Table_Styles[[#This Row],[BR Default]],""))</f>
        <v/>
      </c>
      <c r="BC131" s="34"/>
      <c r="BD131" s="34"/>
      <c r="BE131" s="15" t="str">
        <f>IF(Table_Styles[[#This Row],[BB]]&lt;&gt;"",Table_Styles[[#This Row],[BB]],IF(Table_Styles[[#This Row],[BB Default]]&lt;&gt;"",Table_Styles[[#This Row],[BB Default]],""))</f>
        <v/>
      </c>
      <c r="BF131" s="34"/>
      <c r="BG131" s="34"/>
      <c r="BH131" s="15" t="str">
        <f>IF(Table_Styles[[#This Row],[BL]]&lt;&gt;"",Table_Styles[[#This Row],[BL]],IF(Table_Styles[[#This Row],[BL Default]]&lt;&gt;"",Table_Styles[[#This Row],[BL Default]],""))</f>
        <v/>
      </c>
      <c r="BI131" s="34"/>
      <c r="BJ131" s="86"/>
      <c r="BK131" s="15"/>
      <c r="BL131" s="34"/>
      <c r="BM131" s="34"/>
      <c r="BN131" s="15" t="str">
        <f>IF(Table_Styles[[#This Row],[Height]]&lt;&gt;"",Table_Styles[[#This Row],[Height]],IF(Table_Styles[[#This Row],[Height Default]]&lt;&gt;"",Table_Styles[[#This Row],[Height Default]],""))</f>
        <v/>
      </c>
      <c r="BO131" s="15"/>
      <c r="BP131" s="15"/>
      <c r="BQ131" s="15" t="str">
        <f>IF(Table_Styles[[#This Row],[Top]]&lt;&gt;"",Table_Styles[[#This Row],[Top]],IF(Table_Styles[[#This Row],[Top Default]]&lt;&gt;"",Table_Styles[[#This Row],[Top Default]],""))</f>
        <v/>
      </c>
      <c r="BR131" s="15"/>
      <c r="BS131" s="15"/>
      <c r="BT131" s="15" t="str">
        <f>IF(Table_Styles[[#This Row],[Right]]&lt;&gt;"",Table_Styles[[#This Row],[Right]],IF(Table_Styles[[#This Row],[Right Default]]&lt;&gt;"",Table_Styles[[#This Row],[Right Default]],""))</f>
        <v/>
      </c>
      <c r="BU131" s="15"/>
      <c r="BV131" s="15"/>
      <c r="BW131" s="15" t="str">
        <f>IF(Table_Styles[[#This Row],[Bottom]]&lt;&gt;"",Table_Styles[[#This Row],[Bottom]],IF(Table_Styles[[#This Row],[Bottom Default]]&lt;&gt;"",Table_Styles[[#This Row],[Bottom Default]],""))</f>
        <v/>
      </c>
      <c r="BX131" s="15"/>
      <c r="BY131" s="15"/>
      <c r="BZ131" s="15" t="str">
        <f>IF(Table_Styles[[#This Row],[Left]]&lt;&gt;"",Table_Styles[[#This Row],[Left]],IF(Table_Styles[[#This Row],[Left Default]]&lt;&gt;"",Table_Styles[[#This Row],[Left Default]],""))</f>
        <v/>
      </c>
      <c r="CA131" s="34"/>
      <c r="CB131" s="17" t="str">
        <f>IF(AND(Table_Styles[[#This Row],[Selector]]&lt;&gt;"",Table_Styles[[#This Row],[Font Family Used]]&lt;&gt;"",Table_Styles[[#This Row],[Font Weight Used]]&lt;&gt;""),Table_Styles[[#This Row],[Font Family Used]]&amp;" "&amp;Table_Styles[[#This Row],[Font Weight Used]],"")</f>
        <v/>
      </c>
      <c r="CC131" s="17" t="str">
        <f ca="1">IF(AND(Table_Styles[[#This Row],[Selector]],COUNTIF(OFFSET(CC:CC,0,0,ROW()-1,1),"="&amp;Table_Styles[[#This Row],[Font]])=0),Table_Styles[[#This Row],[Font]],"")</f>
        <v/>
      </c>
      <c r="CD131" s="17" t="str">
        <f ca="1">IF(Table_Styles[[#This Row],[Unique Font]]&lt;&gt;"",
"{""fontFamily"":"""&amp;Table_Styles[[#This Row],[Font Family Used]]&amp;""",""fontWeight"":"&amp;Table_Styles[[#This Row],[Font Weight Used]]&amp;"}","")</f>
        <v/>
      </c>
      <c r="CE13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31" s="17"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31" s="17" t="str">
        <f xml:space="preserve">
SUBSTITUTE(SUBSTITUTE(SUBSTITUTE(SUBSTITUTE(SUBSTITUTE(SUBSTITUTE(SUBSTITUTE(SUBSTITUTE(Table_Styles[[#This Row],[Config]],
" {","{"),
"{ ","{"),
" }","}"),
"} ","}"),
" ,",","),
", ",","),
" :",":"),
": ",":")</f>
        <v>#sidebar .header nav .btn{margin-top:10px;padding-top:10px;padding-right:20px;padding-bottom:10px;padding-left:20px}</v>
      </c>
    </row>
    <row r="132" spans="2:85" ht="21" customHeight="1">
      <c r="B132" s="83" t="s">
        <v>766</v>
      </c>
      <c r="C132" s="37" t="s">
        <v>834</v>
      </c>
      <c r="D132" s="34"/>
      <c r="E132" s="34"/>
      <c r="F132" s="15" t="str">
        <f>IF(Table_Styles[[#This Row],[Font Family]]&lt;&gt;"",Table_Styles[[#This Row],[Font Family]],IF(Table_Styles[[#This Row],[Font Family Default]]&lt;&gt;"",Table_Styles[[#This Row],[Font Family Default]],""))</f>
        <v/>
      </c>
      <c r="G132" s="34"/>
      <c r="H132" s="34"/>
      <c r="I132" s="15" t="str">
        <f>IF(Table_Styles[[#This Row],[Font Size]]&lt;&gt;"",Table_Styles[[#This Row],[Font Size]],IF(Table_Styles[[#This Row],[Font Size Default]]&lt;&gt;"",Table_Styles[[#This Row],[Font Size Default]],""))</f>
        <v/>
      </c>
      <c r="J132" s="34"/>
      <c r="K132" s="34"/>
      <c r="L132" s="15" t="str">
        <f>IF(Table_Styles[[#This Row],[Font Weight]]&lt;&gt;"",Table_Styles[[#This Row],[Font Weight]],IF(Table_Styles[[#This Row],[Font Weight Default]]&lt;&gt;"",Table_Styles[[#This Row],[Font Weight Default]],""))</f>
        <v/>
      </c>
      <c r="M132" s="34"/>
      <c r="N132" s="34" t="str">
        <f>Colour_Foreground_1</f>
        <v>#1d1c1c</v>
      </c>
      <c r="O132" s="15" t="str">
        <f>IF(Table_Styles[[#This Row],[Colour]]&lt;&gt;"",Table_Styles[[#This Row],[Colour]],IF(Table_Styles[[#This Row],[Colour Default]]&lt;&gt;"",Table_Styles[[#This Row],[Colour Default]],""))</f>
        <v>#1d1c1c</v>
      </c>
      <c r="P132" s="34"/>
      <c r="Q132" s="34" t="str">
        <f>Colour_Background_1</f>
        <v>#FFFFFF</v>
      </c>
      <c r="R132" s="15" t="str">
        <f>IF(Table_Styles[[#This Row],[Background]]&lt;&gt;"",Table_Styles[[#This Row],[Background]],IF(Table_Styles[[#This Row],[Background Default]]&lt;&gt;"",Table_Styles[[#This Row],[Background Default]],""))</f>
        <v>#FFFFFF</v>
      </c>
      <c r="S132" s="34"/>
      <c r="T132" s="34"/>
      <c r="U132" s="15" t="str">
        <f>IF(Table_Styles[[#This Row],[Border]]&lt;&gt;"",Table_Styles[[#This Row],[Border]],IF(Table_Styles[[#This Row],[Border Default]]&lt;&gt;"",Table_Styles[[#This Row],[Border Default]],""))</f>
        <v/>
      </c>
      <c r="V132" s="34"/>
      <c r="W132" s="34"/>
      <c r="X132" s="15" t="str">
        <f>IF(Table_Styles[[#This Row],[Border Radius]]&lt;&gt;"",Table_Styles[[#This Row],[Border Radius]],IF(Table_Styles[[#This Row],[Border Radius Default]]&lt;&gt;"",Table_Styles[[#This Row],[Border Radius Default]],""))</f>
        <v/>
      </c>
      <c r="Y132" s="34"/>
      <c r="Z132" s="34"/>
      <c r="AA132" s="15" t="str">
        <f>IF(Table_Styles[[#This Row],[MT]]&lt;&gt;"",Table_Styles[[#This Row],[MT]],IF(Table_Styles[[#This Row],[MT Default]]&lt;&gt;"",Table_Styles[[#This Row],[MT Default]],""))</f>
        <v/>
      </c>
      <c r="AB132" s="34"/>
      <c r="AC132" s="34"/>
      <c r="AD132" s="15" t="str">
        <f>IF(Table_Styles[[#This Row],[MR]]&lt;&gt;"",Table_Styles[[#This Row],[MR]],IF(Table_Styles[[#This Row],[MR Default]]&lt;&gt;"",Table_Styles[[#This Row],[MR Default]],""))</f>
        <v/>
      </c>
      <c r="AE132" s="34"/>
      <c r="AF132" s="34"/>
      <c r="AG132" s="15" t="str">
        <f>IF(Table_Styles[[#This Row],[MB]]&lt;&gt;"",Table_Styles[[#This Row],[MB]],IF(Table_Styles[[#This Row],[MB Default]]&lt;&gt;"",Table_Styles[[#This Row],[MB Default]],""))</f>
        <v/>
      </c>
      <c r="AH132" s="34"/>
      <c r="AI132" s="34"/>
      <c r="AJ132" s="15" t="str">
        <f>IF(Table_Styles[[#This Row],[ML]]&lt;&gt;"",Table_Styles[[#This Row],[ML]],IF(Table_Styles[[#This Row],[ML Default]]&lt;&gt;"",Table_Styles[[#This Row],[ML Default]],""))</f>
        <v/>
      </c>
      <c r="AK132" s="34"/>
      <c r="AL132" s="34"/>
      <c r="AM132" s="15" t="str">
        <f>IF(Table_Styles[[#This Row],[PT]]&lt;&gt;"",Table_Styles[[#This Row],[PT]],IF(Table_Styles[[#This Row],[PT Default]]&lt;&gt;"",Table_Styles[[#This Row],[PT Default]],""))</f>
        <v/>
      </c>
      <c r="AN132" s="34"/>
      <c r="AO132" s="34"/>
      <c r="AP132" s="15" t="str">
        <f>IF(Table_Styles[[#This Row],[PR]]&lt;&gt;"",Table_Styles[[#This Row],[PR]],IF(Table_Styles[[#This Row],[PR Default]]&lt;&gt;"",Table_Styles[[#This Row],[PR Default]],""))</f>
        <v/>
      </c>
      <c r="AQ132" s="34"/>
      <c r="AR132" s="34"/>
      <c r="AS132" s="15" t="str">
        <f>IF(Table_Styles[[#This Row],[PB]]&lt;&gt;"",Table_Styles[[#This Row],[PB]],IF(Table_Styles[[#This Row],[PB Default]]&lt;&gt;"",Table_Styles[[#This Row],[PB Default]],""))</f>
        <v/>
      </c>
      <c r="AT132" s="34"/>
      <c r="AU132" s="34"/>
      <c r="AV132" s="15" t="str">
        <f>IF(Table_Styles[[#This Row],[PL]]&lt;&gt;"",Table_Styles[[#This Row],[PL]],IF(Table_Styles[[#This Row],[PL Default]]&lt;&gt;"",Table_Styles[[#This Row],[PL Default]],""))</f>
        <v/>
      </c>
      <c r="AW132" s="34"/>
      <c r="AX132" s="34"/>
      <c r="AY132" s="15" t="str">
        <f>IF(Table_Styles[[#This Row],[BT]]&lt;&gt;"",Table_Styles[[#This Row],[BT]],IF(Table_Styles[[#This Row],[BT Default]]&lt;&gt;"",Table_Styles[[#This Row],[BT Default]],""))</f>
        <v/>
      </c>
      <c r="AZ132" s="34"/>
      <c r="BA132" s="34"/>
      <c r="BB132" s="15" t="str">
        <f>IF(Table_Styles[[#This Row],[BR]]&lt;&gt;"",Table_Styles[[#This Row],[BR]],IF(Table_Styles[[#This Row],[BR Default]]&lt;&gt;"",Table_Styles[[#This Row],[BR Default]],""))</f>
        <v/>
      </c>
      <c r="BC132" s="34"/>
      <c r="BD132" s="34"/>
      <c r="BE132" s="15" t="str">
        <f>IF(Table_Styles[[#This Row],[BB]]&lt;&gt;"",Table_Styles[[#This Row],[BB]],IF(Table_Styles[[#This Row],[BB Default]]&lt;&gt;"",Table_Styles[[#This Row],[BB Default]],""))</f>
        <v/>
      </c>
      <c r="BF132" s="34"/>
      <c r="BG132" s="34"/>
      <c r="BH132" s="15" t="str">
        <f>IF(Table_Styles[[#This Row],[BL]]&lt;&gt;"",Table_Styles[[#This Row],[BL]],IF(Table_Styles[[#This Row],[BL Default]]&lt;&gt;"",Table_Styles[[#This Row],[BL Default]],""))</f>
        <v/>
      </c>
      <c r="BI132" s="34"/>
      <c r="BJ132" s="34"/>
      <c r="BK132" s="15" t="str">
        <f>IF(Table_Styles[[#This Row],[Width]]&lt;&gt;"",Table_Styles[[#This Row],[Width]],IF(Table_Styles[[#This Row],[Width Default]]&lt;&gt;"",Table_Styles[[#This Row],[Width Default]],""))</f>
        <v/>
      </c>
      <c r="BL132" s="34"/>
      <c r="BM132" s="34"/>
      <c r="BN132" s="15" t="str">
        <f>IF(Table_Styles[[#This Row],[Height]]&lt;&gt;"",Table_Styles[[#This Row],[Height]],IF(Table_Styles[[#This Row],[Height Default]]&lt;&gt;"",Table_Styles[[#This Row],[Height Default]],""))</f>
        <v/>
      </c>
      <c r="BO132" s="15"/>
      <c r="BP132" s="15"/>
      <c r="BQ132" s="15" t="str">
        <f>IF(Table_Styles[[#This Row],[Top]]&lt;&gt;"",Table_Styles[[#This Row],[Top]],IF(Table_Styles[[#This Row],[Top Default]]&lt;&gt;"",Table_Styles[[#This Row],[Top Default]],""))</f>
        <v/>
      </c>
      <c r="BR132" s="15"/>
      <c r="BS132" s="15"/>
      <c r="BT132" s="15" t="str">
        <f>IF(Table_Styles[[#This Row],[Right]]&lt;&gt;"",Table_Styles[[#This Row],[Right]],IF(Table_Styles[[#This Row],[Right Default]]&lt;&gt;"",Table_Styles[[#This Row],[Right Default]],""))</f>
        <v/>
      </c>
      <c r="BU132" s="15"/>
      <c r="BV132" s="15"/>
      <c r="BW132" s="15" t="str">
        <f>IF(Table_Styles[[#This Row],[Bottom]]&lt;&gt;"",Table_Styles[[#This Row],[Bottom]],IF(Table_Styles[[#This Row],[Bottom Default]]&lt;&gt;"",Table_Styles[[#This Row],[Bottom Default]],""))</f>
        <v/>
      </c>
      <c r="BX132" s="15"/>
      <c r="BY132" s="15"/>
      <c r="BZ132" s="15" t="str">
        <f>IF(Table_Styles[[#This Row],[Left]]&lt;&gt;"",Table_Styles[[#This Row],[Left]],IF(Table_Styles[[#This Row],[Left Default]]&lt;&gt;"",Table_Styles[[#This Row],[Left Default]],""))</f>
        <v/>
      </c>
      <c r="CA132" s="34"/>
      <c r="CB132" s="17" t="str">
        <f>IF(AND(Table_Styles[[#This Row],[Selector]]&lt;&gt;"",Table_Styles[[#This Row],[Font Family Used]]&lt;&gt;"",Table_Styles[[#This Row],[Font Weight Used]]&lt;&gt;""),Table_Styles[[#This Row],[Font Family Used]]&amp;" "&amp;Table_Styles[[#This Row],[Font Weight Used]],"")</f>
        <v/>
      </c>
      <c r="CC132" s="17" t="str">
        <f ca="1">IF(AND(Table_Styles[[#This Row],[Selector]],COUNTIF(OFFSET(CC:CC,0,0,ROW()-1,1),"="&amp;Table_Styles[[#This Row],[Font]])=0),Table_Styles[[#This Row],[Font]],"")</f>
        <v/>
      </c>
      <c r="CD132" s="17" t="str">
        <f ca="1">IF(Table_Styles[[#This Row],[Unique Font]]&lt;&gt;"",
"{""fontFamily"":"""&amp;Table_Styles[[#This Row],[Font Family Used]]&amp;""",""fontWeight"":"&amp;Table_Styles[[#This Row],[Font Weight Used]]&amp;"}","")</f>
        <v/>
      </c>
      <c r="CE13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2" s="17" t="str">
        <f>IF(AND(Table_Styles[[#This Row],[Selector]]&lt;&gt;"", Table_Styles[[#This Row],[Config Properties]]&lt;&gt;""),
Table_Styles[[#This Row],[Selector]]&amp;" { "&amp;Table_Styles[[#This Row],[Config Properties]]&amp;" }","")</f>
        <v>#sidebar .header nav .btn.btn-primary { color: #1d1c1c;background: #FFFFFF }</v>
      </c>
      <c r="CG132" s="17" t="str">
        <f xml:space="preserve">
SUBSTITUTE(SUBSTITUTE(SUBSTITUTE(SUBSTITUTE(SUBSTITUTE(SUBSTITUTE(SUBSTITUTE(SUBSTITUTE(Table_Styles[[#This Row],[Config]],
" {","{"),
"{ ","{"),
" }","}"),
"} ","}"),
" ,",","),
", ",","),
" :",":"),
": ",":")</f>
        <v>#sidebar .header nav .btn.btn-primary{color:#1d1c1c;background:#FFFFFF}</v>
      </c>
    </row>
    <row r="133" spans="2:85" ht="21" customHeight="1">
      <c r="B133" s="83" t="s">
        <v>768</v>
      </c>
      <c r="C133" s="37" t="s">
        <v>835</v>
      </c>
      <c r="D133" s="34"/>
      <c r="E133" s="34"/>
      <c r="F133" s="15" t="str">
        <f>IF(Table_Styles[[#This Row],[Font Family]]&lt;&gt;"",Table_Styles[[#This Row],[Font Family]],IF(Table_Styles[[#This Row],[Font Family Default]]&lt;&gt;"",Table_Styles[[#This Row],[Font Family Default]],""))</f>
        <v/>
      </c>
      <c r="G133" s="34"/>
      <c r="H133" s="34"/>
      <c r="I133" s="15" t="str">
        <f>IF(Table_Styles[[#This Row],[Font Size]]&lt;&gt;"",Table_Styles[[#This Row],[Font Size]],IF(Table_Styles[[#This Row],[Font Size Default]]&lt;&gt;"",Table_Styles[[#This Row],[Font Size Default]],""))</f>
        <v/>
      </c>
      <c r="J133" s="34"/>
      <c r="K133" s="34"/>
      <c r="L133" s="15" t="str">
        <f>IF(Table_Styles[[#This Row],[Font Weight]]&lt;&gt;"",Table_Styles[[#This Row],[Font Weight]],IF(Table_Styles[[#This Row],[Font Weight Default]]&lt;&gt;"",Table_Styles[[#This Row],[Font Weight Default]],""))</f>
        <v/>
      </c>
      <c r="M133" s="34"/>
      <c r="N133" s="34"/>
      <c r="O133" s="15" t="str">
        <f>IF(Table_Styles[[#This Row],[Colour]]&lt;&gt;"",Table_Styles[[#This Row],[Colour]],IF(Table_Styles[[#This Row],[Colour Default]]&lt;&gt;"",Table_Styles[[#This Row],[Colour Default]],""))</f>
        <v/>
      </c>
      <c r="P133" s="34"/>
      <c r="Q133" s="34"/>
      <c r="R133" s="15" t="str">
        <f>IF(Table_Styles[[#This Row],[Background]]&lt;&gt;"",Table_Styles[[#This Row],[Background]],IF(Table_Styles[[#This Row],[Background Default]]&lt;&gt;"",Table_Styles[[#This Row],[Background Default]],""))</f>
        <v/>
      </c>
      <c r="S133" s="34"/>
      <c r="T133" s="34"/>
      <c r="U133" s="15" t="str">
        <f>IF(Table_Styles[[#This Row],[Border]]&lt;&gt;"",Table_Styles[[#This Row],[Border]],IF(Table_Styles[[#This Row],[Border Default]]&lt;&gt;"",Table_Styles[[#This Row],[Border Default]],""))</f>
        <v/>
      </c>
      <c r="V133" s="34"/>
      <c r="W133" s="34"/>
      <c r="X133" s="15" t="str">
        <f>IF(Table_Styles[[#This Row],[Border Radius]]&lt;&gt;"",Table_Styles[[#This Row],[Border Radius]],IF(Table_Styles[[#This Row],[Border Radius Default]]&lt;&gt;"",Table_Styles[[#This Row],[Border Radius Default]],""))</f>
        <v/>
      </c>
      <c r="Y133" s="34"/>
      <c r="Z133" s="34"/>
      <c r="AA133" s="15" t="str">
        <f>IF(Table_Styles[[#This Row],[MT]]&lt;&gt;"",Table_Styles[[#This Row],[MT]],IF(Table_Styles[[#This Row],[MT Default]]&lt;&gt;"",Table_Styles[[#This Row],[MT Default]],""))</f>
        <v/>
      </c>
      <c r="AB133" s="34"/>
      <c r="AC133" s="34"/>
      <c r="AD133" s="15" t="str">
        <f>IF(Table_Styles[[#This Row],[MR]]&lt;&gt;"",Table_Styles[[#This Row],[MR]],IF(Table_Styles[[#This Row],[MR Default]]&lt;&gt;"",Table_Styles[[#This Row],[MR Default]],""))</f>
        <v/>
      </c>
      <c r="AE133" s="34"/>
      <c r="AF133" s="34"/>
      <c r="AG133" s="15" t="str">
        <f>IF(Table_Styles[[#This Row],[MB]]&lt;&gt;"",Table_Styles[[#This Row],[MB]],IF(Table_Styles[[#This Row],[MB Default]]&lt;&gt;"",Table_Styles[[#This Row],[MB Default]],""))</f>
        <v/>
      </c>
      <c r="AH133" s="34"/>
      <c r="AI133" s="34"/>
      <c r="AJ133" s="15" t="str">
        <f>IF(Table_Styles[[#This Row],[ML]]&lt;&gt;"",Table_Styles[[#This Row],[ML]],IF(Table_Styles[[#This Row],[ML Default]]&lt;&gt;"",Table_Styles[[#This Row],[ML Default]],""))</f>
        <v/>
      </c>
      <c r="AK133" s="34"/>
      <c r="AL133" s="34"/>
      <c r="AM133" s="15" t="str">
        <f>IF(Table_Styles[[#This Row],[PT]]&lt;&gt;"",Table_Styles[[#This Row],[PT]],IF(Table_Styles[[#This Row],[PT Default]]&lt;&gt;"",Table_Styles[[#This Row],[PT Default]],""))</f>
        <v/>
      </c>
      <c r="AN133" s="34"/>
      <c r="AO133" s="34"/>
      <c r="AP133" s="15" t="str">
        <f>IF(Table_Styles[[#This Row],[PR]]&lt;&gt;"",Table_Styles[[#This Row],[PR]],IF(Table_Styles[[#This Row],[PR Default]]&lt;&gt;"",Table_Styles[[#This Row],[PR Default]],""))</f>
        <v/>
      </c>
      <c r="AQ133" s="34"/>
      <c r="AR133" s="34"/>
      <c r="AS133" s="15" t="str">
        <f>IF(Table_Styles[[#This Row],[PB]]&lt;&gt;"",Table_Styles[[#This Row],[PB]],IF(Table_Styles[[#This Row],[PB Default]]&lt;&gt;"",Table_Styles[[#This Row],[PB Default]],""))</f>
        <v/>
      </c>
      <c r="AT133" s="34"/>
      <c r="AU133" s="34"/>
      <c r="AV133" s="15" t="str">
        <f>IF(Table_Styles[[#This Row],[PL]]&lt;&gt;"",Table_Styles[[#This Row],[PL]],IF(Table_Styles[[#This Row],[PL Default]]&lt;&gt;"",Table_Styles[[#This Row],[PL Default]],""))</f>
        <v/>
      </c>
      <c r="AW133" s="34"/>
      <c r="AX133" s="34"/>
      <c r="AY133" s="15" t="str">
        <f>IF(Table_Styles[[#This Row],[BT]]&lt;&gt;"",Table_Styles[[#This Row],[BT]],IF(Table_Styles[[#This Row],[BT Default]]&lt;&gt;"",Table_Styles[[#This Row],[BT Default]],""))</f>
        <v/>
      </c>
      <c r="AZ133" s="34"/>
      <c r="BA133" s="34"/>
      <c r="BB133" s="15" t="str">
        <f>IF(Table_Styles[[#This Row],[BR]]&lt;&gt;"",Table_Styles[[#This Row],[BR]],IF(Table_Styles[[#This Row],[BR Default]]&lt;&gt;"",Table_Styles[[#This Row],[BR Default]],""))</f>
        <v/>
      </c>
      <c r="BC133" s="34"/>
      <c r="BD133" s="34"/>
      <c r="BE133" s="15" t="str">
        <f>IF(Table_Styles[[#This Row],[BB]]&lt;&gt;"",Table_Styles[[#This Row],[BB]],IF(Table_Styles[[#This Row],[BB Default]]&lt;&gt;"",Table_Styles[[#This Row],[BB Default]],""))</f>
        <v/>
      </c>
      <c r="BF133" s="34"/>
      <c r="BG133" s="34"/>
      <c r="BH133" s="15" t="str">
        <f>IF(Table_Styles[[#This Row],[BL]]&lt;&gt;"",Table_Styles[[#This Row],[BL]],IF(Table_Styles[[#This Row],[BL Default]]&lt;&gt;"",Table_Styles[[#This Row],[BL Default]],""))</f>
        <v/>
      </c>
      <c r="BI133" s="34"/>
      <c r="BJ133" s="34"/>
      <c r="BK133" s="15" t="str">
        <f>IF(Table_Styles[[#This Row],[Width]]&lt;&gt;"",Table_Styles[[#This Row],[Width]],IF(Table_Styles[[#This Row],[Width Default]]&lt;&gt;"",Table_Styles[[#This Row],[Width Default]],""))</f>
        <v/>
      </c>
      <c r="BL133" s="34"/>
      <c r="BM133" s="34"/>
      <c r="BN133" s="15" t="str">
        <f>IF(Table_Styles[[#This Row],[Height]]&lt;&gt;"",Table_Styles[[#This Row],[Height]],IF(Table_Styles[[#This Row],[Height Default]]&lt;&gt;"",Table_Styles[[#This Row],[Height Default]],""))</f>
        <v/>
      </c>
      <c r="BO133" s="15"/>
      <c r="BP133" s="15"/>
      <c r="BQ133" s="15" t="str">
        <f>IF(Table_Styles[[#This Row],[Top]]&lt;&gt;"",Table_Styles[[#This Row],[Top]],IF(Table_Styles[[#This Row],[Top Default]]&lt;&gt;"",Table_Styles[[#This Row],[Top Default]],""))</f>
        <v/>
      </c>
      <c r="BR133" s="15"/>
      <c r="BS133" s="15"/>
      <c r="BT133" s="15" t="str">
        <f>IF(Table_Styles[[#This Row],[Right]]&lt;&gt;"",Table_Styles[[#This Row],[Right]],IF(Table_Styles[[#This Row],[Right Default]]&lt;&gt;"",Table_Styles[[#This Row],[Right Default]],""))</f>
        <v/>
      </c>
      <c r="BU133" s="15"/>
      <c r="BV133" s="15"/>
      <c r="BW133" s="15" t="str">
        <f>IF(Table_Styles[[#This Row],[Bottom]]&lt;&gt;"",Table_Styles[[#This Row],[Bottom]],IF(Table_Styles[[#This Row],[Bottom Default]]&lt;&gt;"",Table_Styles[[#This Row],[Bottom Default]],""))</f>
        <v/>
      </c>
      <c r="BX133" s="15"/>
      <c r="BY133" s="15"/>
      <c r="BZ133" s="15" t="str">
        <f>IF(Table_Styles[[#This Row],[Left]]&lt;&gt;"",Table_Styles[[#This Row],[Left]],IF(Table_Styles[[#This Row],[Left Default]]&lt;&gt;"",Table_Styles[[#This Row],[Left Default]],""))</f>
        <v/>
      </c>
      <c r="CA133" s="34"/>
      <c r="CB133" s="17" t="str">
        <f>IF(AND(Table_Styles[[#This Row],[Selector]]&lt;&gt;"",Table_Styles[[#This Row],[Font Family Used]]&lt;&gt;"",Table_Styles[[#This Row],[Font Weight Used]]&lt;&gt;""),Table_Styles[[#This Row],[Font Family Used]]&amp;" "&amp;Table_Styles[[#This Row],[Font Weight Used]],"")</f>
        <v/>
      </c>
      <c r="CC133" s="17" t="str">
        <f ca="1">IF(AND(Table_Styles[[#This Row],[Selector]],COUNTIF(OFFSET(CC:CC,0,0,ROW()-1,1),"="&amp;Table_Styles[[#This Row],[Font]])=0),Table_Styles[[#This Row],[Font]],"")</f>
        <v/>
      </c>
      <c r="CD133" s="17" t="str">
        <f ca="1">IF(Table_Styles[[#This Row],[Unique Font]]&lt;&gt;"",
"{""fontFamily"":"""&amp;Table_Styles[[#This Row],[Font Family Used]]&amp;""",""fontWeight"":"&amp;Table_Styles[[#This Row],[Font Weight Used]]&amp;"}","")</f>
        <v/>
      </c>
      <c r="CE13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17" t="str">
        <f>IF(AND(Table_Styles[[#This Row],[Selector]]&lt;&gt;"", Table_Styles[[#This Row],[Config Properties]]&lt;&gt;""),
Table_Styles[[#This Row],[Selector]]&amp;" { "&amp;Table_Styles[[#This Row],[Config Properties]]&amp;" }","")</f>
        <v/>
      </c>
      <c r="CG133" s="17" t="str">
        <f xml:space="preserve">
SUBSTITUTE(SUBSTITUTE(SUBSTITUTE(SUBSTITUTE(SUBSTITUTE(SUBSTITUTE(SUBSTITUTE(SUBSTITUTE(Table_Styles[[#This Row],[Config]],
" {","{"),
"{ ","{"),
" }","}"),
"} ","}"),
" ,",","),
", ",","),
" :",":"),
": ",":")</f>
        <v/>
      </c>
    </row>
    <row r="134" spans="2:85" ht="21" customHeight="1">
      <c r="B134" s="83" t="s">
        <v>770</v>
      </c>
      <c r="C134" s="37" t="s">
        <v>836</v>
      </c>
      <c r="D134" s="34"/>
      <c r="E134" s="34"/>
      <c r="F134" s="15" t="str">
        <f>IF(Table_Styles[[#This Row],[Font Family]]&lt;&gt;"",Table_Styles[[#This Row],[Font Family]],IF(Table_Styles[[#This Row],[Font Family Default]]&lt;&gt;"",Table_Styles[[#This Row],[Font Family Default]],""))</f>
        <v/>
      </c>
      <c r="G134" s="34"/>
      <c r="H134" s="34"/>
      <c r="I134" s="15" t="str">
        <f>IF(Table_Styles[[#This Row],[Font Size]]&lt;&gt;"",Table_Styles[[#This Row],[Font Size]],IF(Table_Styles[[#This Row],[Font Size Default]]&lt;&gt;"",Table_Styles[[#This Row],[Font Size Default]],""))</f>
        <v/>
      </c>
      <c r="J134" s="34"/>
      <c r="K134" s="34"/>
      <c r="L134" s="15" t="str">
        <f>IF(Table_Styles[[#This Row],[Font Weight]]&lt;&gt;"",Table_Styles[[#This Row],[Font Weight]],IF(Table_Styles[[#This Row],[Font Weight Default]]&lt;&gt;"",Table_Styles[[#This Row],[Font Weight Default]],""))</f>
        <v/>
      </c>
      <c r="M134" s="34"/>
      <c r="N134" s="34"/>
      <c r="O134" s="15" t="str">
        <f>IF(Table_Styles[[#This Row],[Colour]]&lt;&gt;"",Table_Styles[[#This Row],[Colour]],IF(Table_Styles[[#This Row],[Colour Default]]&lt;&gt;"",Table_Styles[[#This Row],[Colour Default]],""))</f>
        <v/>
      </c>
      <c r="P134" s="34"/>
      <c r="Q134" s="34"/>
      <c r="R134" s="15" t="str">
        <f>IF(Table_Styles[[#This Row],[Background]]&lt;&gt;"",Table_Styles[[#This Row],[Background]],IF(Table_Styles[[#This Row],[Background Default]]&lt;&gt;"",Table_Styles[[#This Row],[Background Default]],""))</f>
        <v/>
      </c>
      <c r="S134" s="34"/>
      <c r="T134" s="34"/>
      <c r="U134" s="15" t="str">
        <f>IF(Table_Styles[[#This Row],[Border]]&lt;&gt;"",Table_Styles[[#This Row],[Border]],IF(Table_Styles[[#This Row],[Border Default]]&lt;&gt;"",Table_Styles[[#This Row],[Border Default]],""))</f>
        <v/>
      </c>
      <c r="V134" s="34"/>
      <c r="W134" s="34"/>
      <c r="X134" s="15" t="str">
        <f>IF(Table_Styles[[#This Row],[Border Radius]]&lt;&gt;"",Table_Styles[[#This Row],[Border Radius]],IF(Table_Styles[[#This Row],[Border Radius Default]]&lt;&gt;"",Table_Styles[[#This Row],[Border Radius Default]],""))</f>
        <v/>
      </c>
      <c r="Y134" s="34"/>
      <c r="Z134" s="34"/>
      <c r="AA134" s="15" t="str">
        <f>IF(Table_Styles[[#This Row],[MT]]&lt;&gt;"",Table_Styles[[#This Row],[MT]],IF(Table_Styles[[#This Row],[MT Default]]&lt;&gt;"",Table_Styles[[#This Row],[MT Default]],""))</f>
        <v/>
      </c>
      <c r="AB134" s="34"/>
      <c r="AC134" s="34"/>
      <c r="AD134" s="15" t="str">
        <f>IF(Table_Styles[[#This Row],[MR]]&lt;&gt;"",Table_Styles[[#This Row],[MR]],IF(Table_Styles[[#This Row],[MR Default]]&lt;&gt;"",Table_Styles[[#This Row],[MR Default]],""))</f>
        <v/>
      </c>
      <c r="AE134" s="34"/>
      <c r="AF134" s="34"/>
      <c r="AG134" s="15" t="str">
        <f>IF(Table_Styles[[#This Row],[MB]]&lt;&gt;"",Table_Styles[[#This Row],[MB]],IF(Table_Styles[[#This Row],[MB Default]]&lt;&gt;"",Table_Styles[[#This Row],[MB Default]],""))</f>
        <v/>
      </c>
      <c r="AH134" s="34"/>
      <c r="AI134" s="34"/>
      <c r="AJ134" s="15" t="str">
        <f>IF(Table_Styles[[#This Row],[ML]]&lt;&gt;"",Table_Styles[[#This Row],[ML]],IF(Table_Styles[[#This Row],[ML Default]]&lt;&gt;"",Table_Styles[[#This Row],[ML Default]],""))</f>
        <v/>
      </c>
      <c r="AK134" s="34"/>
      <c r="AL134" s="34"/>
      <c r="AM134" s="15" t="str">
        <f>IF(Table_Styles[[#This Row],[PT]]&lt;&gt;"",Table_Styles[[#This Row],[PT]],IF(Table_Styles[[#This Row],[PT Default]]&lt;&gt;"",Table_Styles[[#This Row],[PT Default]],""))</f>
        <v/>
      </c>
      <c r="AN134" s="34"/>
      <c r="AO134" s="34"/>
      <c r="AP134" s="15" t="str">
        <f>IF(Table_Styles[[#This Row],[PR]]&lt;&gt;"",Table_Styles[[#This Row],[PR]],IF(Table_Styles[[#This Row],[PR Default]]&lt;&gt;"",Table_Styles[[#This Row],[PR Default]],""))</f>
        <v/>
      </c>
      <c r="AQ134" s="34"/>
      <c r="AR134" s="34"/>
      <c r="AS134" s="15" t="str">
        <f>IF(Table_Styles[[#This Row],[PB]]&lt;&gt;"",Table_Styles[[#This Row],[PB]],IF(Table_Styles[[#This Row],[PB Default]]&lt;&gt;"",Table_Styles[[#This Row],[PB Default]],""))</f>
        <v/>
      </c>
      <c r="AT134" s="34"/>
      <c r="AU134" s="34"/>
      <c r="AV134" s="15" t="str">
        <f>IF(Table_Styles[[#This Row],[PL]]&lt;&gt;"",Table_Styles[[#This Row],[PL]],IF(Table_Styles[[#This Row],[PL Default]]&lt;&gt;"",Table_Styles[[#This Row],[PL Default]],""))</f>
        <v/>
      </c>
      <c r="AW134" s="34"/>
      <c r="AX134" s="34"/>
      <c r="AY134" s="15" t="str">
        <f>IF(Table_Styles[[#This Row],[BT]]&lt;&gt;"",Table_Styles[[#This Row],[BT]],IF(Table_Styles[[#This Row],[BT Default]]&lt;&gt;"",Table_Styles[[#This Row],[BT Default]],""))</f>
        <v/>
      </c>
      <c r="AZ134" s="34"/>
      <c r="BA134" s="34"/>
      <c r="BB134" s="15" t="str">
        <f>IF(Table_Styles[[#This Row],[BR]]&lt;&gt;"",Table_Styles[[#This Row],[BR]],IF(Table_Styles[[#This Row],[BR Default]]&lt;&gt;"",Table_Styles[[#This Row],[BR Default]],""))</f>
        <v/>
      </c>
      <c r="BC134" s="34"/>
      <c r="BD134" s="34"/>
      <c r="BE134" s="15" t="str">
        <f>IF(Table_Styles[[#This Row],[BB]]&lt;&gt;"",Table_Styles[[#This Row],[BB]],IF(Table_Styles[[#This Row],[BB Default]]&lt;&gt;"",Table_Styles[[#This Row],[BB Default]],""))</f>
        <v/>
      </c>
      <c r="BF134" s="34"/>
      <c r="BG134" s="34"/>
      <c r="BH134" s="15" t="str">
        <f>IF(Table_Styles[[#This Row],[BL]]&lt;&gt;"",Table_Styles[[#This Row],[BL]],IF(Table_Styles[[#This Row],[BL Default]]&lt;&gt;"",Table_Styles[[#This Row],[BL Default]],""))</f>
        <v/>
      </c>
      <c r="BI134" s="34"/>
      <c r="BJ134" s="34"/>
      <c r="BK134" s="15" t="str">
        <f>IF(Table_Styles[[#This Row],[Width]]&lt;&gt;"",Table_Styles[[#This Row],[Width]],IF(Table_Styles[[#This Row],[Width Default]]&lt;&gt;"",Table_Styles[[#This Row],[Width Default]],""))</f>
        <v/>
      </c>
      <c r="BL134" s="34"/>
      <c r="BM134" s="34"/>
      <c r="BN134" s="15" t="str">
        <f>IF(Table_Styles[[#This Row],[Height]]&lt;&gt;"",Table_Styles[[#This Row],[Height]],IF(Table_Styles[[#This Row],[Height Default]]&lt;&gt;"",Table_Styles[[#This Row],[Height Default]],""))</f>
        <v/>
      </c>
      <c r="BO134" s="15"/>
      <c r="BP134" s="15"/>
      <c r="BQ134" s="15" t="str">
        <f>IF(Table_Styles[[#This Row],[Top]]&lt;&gt;"",Table_Styles[[#This Row],[Top]],IF(Table_Styles[[#This Row],[Top Default]]&lt;&gt;"",Table_Styles[[#This Row],[Top Default]],""))</f>
        <v/>
      </c>
      <c r="BR134" s="15"/>
      <c r="BS134" s="15"/>
      <c r="BT134" s="15" t="str">
        <f>IF(Table_Styles[[#This Row],[Right]]&lt;&gt;"",Table_Styles[[#This Row],[Right]],IF(Table_Styles[[#This Row],[Right Default]]&lt;&gt;"",Table_Styles[[#This Row],[Right Default]],""))</f>
        <v/>
      </c>
      <c r="BU134" s="15"/>
      <c r="BV134" s="15"/>
      <c r="BW134" s="15" t="str">
        <f>IF(Table_Styles[[#This Row],[Bottom]]&lt;&gt;"",Table_Styles[[#This Row],[Bottom]],IF(Table_Styles[[#This Row],[Bottom Default]]&lt;&gt;"",Table_Styles[[#This Row],[Bottom Default]],""))</f>
        <v/>
      </c>
      <c r="BX134" s="15"/>
      <c r="BY134" s="15"/>
      <c r="BZ134" s="15" t="str">
        <f>IF(Table_Styles[[#This Row],[Left]]&lt;&gt;"",Table_Styles[[#This Row],[Left]],IF(Table_Styles[[#This Row],[Left Default]]&lt;&gt;"",Table_Styles[[#This Row],[Left Default]],""))</f>
        <v/>
      </c>
      <c r="CA134" s="34"/>
      <c r="CB134" s="17" t="str">
        <f>IF(AND(Table_Styles[[#This Row],[Selector]]&lt;&gt;"",Table_Styles[[#This Row],[Font Family Used]]&lt;&gt;"",Table_Styles[[#This Row],[Font Weight Used]]&lt;&gt;""),Table_Styles[[#This Row],[Font Family Used]]&amp;" "&amp;Table_Styles[[#This Row],[Font Weight Used]],"")</f>
        <v/>
      </c>
      <c r="CC134" s="17" t="str">
        <f ca="1">IF(AND(Table_Styles[[#This Row],[Selector]],COUNTIF(OFFSET(CC:CC,0,0,ROW()-1,1),"="&amp;Table_Styles[[#This Row],[Font]])=0),Table_Styles[[#This Row],[Font]],"")</f>
        <v/>
      </c>
      <c r="CD134" s="17" t="str">
        <f ca="1">IF(Table_Styles[[#This Row],[Unique Font]]&lt;&gt;"",
"{""fontFamily"":"""&amp;Table_Styles[[#This Row],[Font Family Used]]&amp;""",""fontWeight"":"&amp;Table_Styles[[#This Row],[Font Weight Used]]&amp;"}","")</f>
        <v/>
      </c>
      <c r="CE13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17" t="str">
        <f>IF(AND(Table_Styles[[#This Row],[Selector]]&lt;&gt;"", Table_Styles[[#This Row],[Config Properties]]&lt;&gt;""),
Table_Styles[[#This Row],[Selector]]&amp;" { "&amp;Table_Styles[[#This Row],[Config Properties]]&amp;" }","")</f>
        <v/>
      </c>
      <c r="CG134" s="17" t="str">
        <f xml:space="preserve">
SUBSTITUTE(SUBSTITUTE(SUBSTITUTE(SUBSTITUTE(SUBSTITUTE(SUBSTITUTE(SUBSTITUTE(SUBSTITUTE(Table_Styles[[#This Row],[Config]],
" {","{"),
"{ ","{"),
" }","}"),
"} ","}"),
" ,",","),
", ",","),
" :",":"),
": ",":")</f>
        <v/>
      </c>
    </row>
    <row r="135" spans="2:85" ht="21" customHeight="1">
      <c r="B135" s="83" t="s">
        <v>772</v>
      </c>
      <c r="C135" s="37" t="s">
        <v>837</v>
      </c>
      <c r="D135" s="34"/>
      <c r="E135" s="34"/>
      <c r="F135" s="15" t="str">
        <f>IF(Table_Styles[[#This Row],[Font Family]]&lt;&gt;"",Table_Styles[[#This Row],[Font Family]],IF(Table_Styles[[#This Row],[Font Family Default]]&lt;&gt;"",Table_Styles[[#This Row],[Font Family Default]],""))</f>
        <v/>
      </c>
      <c r="G135" s="34"/>
      <c r="H135" s="34"/>
      <c r="I135" s="15" t="str">
        <f>IF(Table_Styles[[#This Row],[Font Size]]&lt;&gt;"",Table_Styles[[#This Row],[Font Size]],IF(Table_Styles[[#This Row],[Font Size Default]]&lt;&gt;"",Table_Styles[[#This Row],[Font Size Default]],""))</f>
        <v/>
      </c>
      <c r="J135" s="34"/>
      <c r="K135" s="34"/>
      <c r="L135" s="15" t="str">
        <f>IF(Table_Styles[[#This Row],[Font Weight]]&lt;&gt;"",Table_Styles[[#This Row],[Font Weight]],IF(Table_Styles[[#This Row],[Font Weight Default]]&lt;&gt;"",Table_Styles[[#This Row],[Font Weight Default]],""))</f>
        <v/>
      </c>
      <c r="M135" s="34"/>
      <c r="N135" s="34" t="str">
        <f>Colour_Foreground_1</f>
        <v>#1d1c1c</v>
      </c>
      <c r="O135" s="15" t="str">
        <f>IF(Table_Styles[[#This Row],[Colour]]&lt;&gt;"",Table_Styles[[#This Row],[Colour]],IF(Table_Styles[[#This Row],[Colour Default]]&lt;&gt;"",Table_Styles[[#This Row],[Colour Default]],""))</f>
        <v>#1d1c1c</v>
      </c>
      <c r="P135" s="34"/>
      <c r="Q135" s="34" t="str">
        <f>Colour_Background_1</f>
        <v>#FFFFFF</v>
      </c>
      <c r="R135" s="15" t="str">
        <f>IF(Table_Styles[[#This Row],[Background]]&lt;&gt;"",Table_Styles[[#This Row],[Background]],IF(Table_Styles[[#This Row],[Background Default]]&lt;&gt;"",Table_Styles[[#This Row],[Background Default]],""))</f>
        <v>#FFFFFF</v>
      </c>
      <c r="S135" s="34"/>
      <c r="T135" s="34"/>
      <c r="U135" s="15" t="str">
        <f>IF(Table_Styles[[#This Row],[Border]]&lt;&gt;"",Table_Styles[[#This Row],[Border]],IF(Table_Styles[[#This Row],[Border Default]]&lt;&gt;"",Table_Styles[[#This Row],[Border Default]],""))</f>
        <v/>
      </c>
      <c r="V135" s="34"/>
      <c r="W135" s="34"/>
      <c r="X135" s="15" t="str">
        <f>IF(Table_Styles[[#This Row],[Border Radius]]&lt;&gt;"",Table_Styles[[#This Row],[Border Radius]],IF(Table_Styles[[#This Row],[Border Radius Default]]&lt;&gt;"",Table_Styles[[#This Row],[Border Radius Default]],""))</f>
        <v/>
      </c>
      <c r="Y135" s="34"/>
      <c r="Z135" s="34"/>
      <c r="AA135" s="15" t="str">
        <f>IF(Table_Styles[[#This Row],[MT]]&lt;&gt;"",Table_Styles[[#This Row],[MT]],IF(Table_Styles[[#This Row],[MT Default]]&lt;&gt;"",Table_Styles[[#This Row],[MT Default]],""))</f>
        <v/>
      </c>
      <c r="AB135" s="34"/>
      <c r="AC135" s="34"/>
      <c r="AD135" s="15" t="str">
        <f>IF(Table_Styles[[#This Row],[MR]]&lt;&gt;"",Table_Styles[[#This Row],[MR]],IF(Table_Styles[[#This Row],[MR Default]]&lt;&gt;"",Table_Styles[[#This Row],[MR Default]],""))</f>
        <v/>
      </c>
      <c r="AE135" s="34"/>
      <c r="AF135" s="34"/>
      <c r="AG135" s="15" t="str">
        <f>IF(Table_Styles[[#This Row],[MB]]&lt;&gt;"",Table_Styles[[#This Row],[MB]],IF(Table_Styles[[#This Row],[MB Default]]&lt;&gt;"",Table_Styles[[#This Row],[MB Default]],""))</f>
        <v/>
      </c>
      <c r="AH135" s="34"/>
      <c r="AI135" s="34"/>
      <c r="AJ135" s="15" t="str">
        <f>IF(Table_Styles[[#This Row],[ML]]&lt;&gt;"",Table_Styles[[#This Row],[ML]],IF(Table_Styles[[#This Row],[ML Default]]&lt;&gt;"",Table_Styles[[#This Row],[ML Default]],""))</f>
        <v/>
      </c>
      <c r="AK135" s="34"/>
      <c r="AL135" s="34"/>
      <c r="AM135" s="15" t="str">
        <f>IF(Table_Styles[[#This Row],[PT]]&lt;&gt;"",Table_Styles[[#This Row],[PT]],IF(Table_Styles[[#This Row],[PT Default]]&lt;&gt;"",Table_Styles[[#This Row],[PT Default]],""))</f>
        <v/>
      </c>
      <c r="AN135" s="34"/>
      <c r="AO135" s="34"/>
      <c r="AP135" s="15" t="str">
        <f>IF(Table_Styles[[#This Row],[PR]]&lt;&gt;"",Table_Styles[[#This Row],[PR]],IF(Table_Styles[[#This Row],[PR Default]]&lt;&gt;"",Table_Styles[[#This Row],[PR Default]],""))</f>
        <v/>
      </c>
      <c r="AQ135" s="34"/>
      <c r="AR135" s="34"/>
      <c r="AS135" s="15" t="str">
        <f>IF(Table_Styles[[#This Row],[PB]]&lt;&gt;"",Table_Styles[[#This Row],[PB]],IF(Table_Styles[[#This Row],[PB Default]]&lt;&gt;"",Table_Styles[[#This Row],[PB Default]],""))</f>
        <v/>
      </c>
      <c r="AT135" s="34"/>
      <c r="AU135" s="34"/>
      <c r="AV135" s="15" t="str">
        <f>IF(Table_Styles[[#This Row],[PL]]&lt;&gt;"",Table_Styles[[#This Row],[PL]],IF(Table_Styles[[#This Row],[PL Default]]&lt;&gt;"",Table_Styles[[#This Row],[PL Default]],""))</f>
        <v/>
      </c>
      <c r="AW135" s="34"/>
      <c r="AX135" s="34"/>
      <c r="AY135" s="15" t="str">
        <f>IF(Table_Styles[[#This Row],[BT]]&lt;&gt;"",Table_Styles[[#This Row],[BT]],IF(Table_Styles[[#This Row],[BT Default]]&lt;&gt;"",Table_Styles[[#This Row],[BT Default]],""))</f>
        <v/>
      </c>
      <c r="AZ135" s="34"/>
      <c r="BA135" s="34"/>
      <c r="BB135" s="15" t="str">
        <f>IF(Table_Styles[[#This Row],[BR]]&lt;&gt;"",Table_Styles[[#This Row],[BR]],IF(Table_Styles[[#This Row],[BR Default]]&lt;&gt;"",Table_Styles[[#This Row],[BR Default]],""))</f>
        <v/>
      </c>
      <c r="BC135" s="34"/>
      <c r="BD135" s="34"/>
      <c r="BE135" s="15" t="str">
        <f>IF(Table_Styles[[#This Row],[BB]]&lt;&gt;"",Table_Styles[[#This Row],[BB]],IF(Table_Styles[[#This Row],[BB Default]]&lt;&gt;"",Table_Styles[[#This Row],[BB Default]],""))</f>
        <v/>
      </c>
      <c r="BF135" s="34"/>
      <c r="BG135" s="34"/>
      <c r="BH135" s="15" t="str">
        <f>IF(Table_Styles[[#This Row],[BL]]&lt;&gt;"",Table_Styles[[#This Row],[BL]],IF(Table_Styles[[#This Row],[BL Default]]&lt;&gt;"",Table_Styles[[#This Row],[BL Default]],""))</f>
        <v/>
      </c>
      <c r="BI135" s="34"/>
      <c r="BJ135" s="34"/>
      <c r="BK135" s="15" t="str">
        <f>IF(Table_Styles[[#This Row],[Width]]&lt;&gt;"",Table_Styles[[#This Row],[Width]],IF(Table_Styles[[#This Row],[Width Default]]&lt;&gt;"",Table_Styles[[#This Row],[Width Default]],""))</f>
        <v/>
      </c>
      <c r="BL135" s="34"/>
      <c r="BM135" s="34"/>
      <c r="BN135" s="15" t="str">
        <f>IF(Table_Styles[[#This Row],[Height]]&lt;&gt;"",Table_Styles[[#This Row],[Height]],IF(Table_Styles[[#This Row],[Height Default]]&lt;&gt;"",Table_Styles[[#This Row],[Height Default]],""))</f>
        <v/>
      </c>
      <c r="BO135" s="15"/>
      <c r="BP135" s="15"/>
      <c r="BQ135" s="15" t="str">
        <f>IF(Table_Styles[[#This Row],[Top]]&lt;&gt;"",Table_Styles[[#This Row],[Top]],IF(Table_Styles[[#This Row],[Top Default]]&lt;&gt;"",Table_Styles[[#This Row],[Top Default]],""))</f>
        <v/>
      </c>
      <c r="BR135" s="15"/>
      <c r="BS135" s="15"/>
      <c r="BT135" s="15" t="str">
        <f>IF(Table_Styles[[#This Row],[Right]]&lt;&gt;"",Table_Styles[[#This Row],[Right]],IF(Table_Styles[[#This Row],[Right Default]]&lt;&gt;"",Table_Styles[[#This Row],[Right Default]],""))</f>
        <v/>
      </c>
      <c r="BU135" s="15"/>
      <c r="BV135" s="15"/>
      <c r="BW135" s="15" t="str">
        <f>IF(Table_Styles[[#This Row],[Bottom]]&lt;&gt;"",Table_Styles[[#This Row],[Bottom]],IF(Table_Styles[[#This Row],[Bottom Default]]&lt;&gt;"",Table_Styles[[#This Row],[Bottom Default]],""))</f>
        <v/>
      </c>
      <c r="BX135" s="15"/>
      <c r="BY135" s="15"/>
      <c r="BZ135" s="15" t="str">
        <f>IF(Table_Styles[[#This Row],[Left]]&lt;&gt;"",Table_Styles[[#This Row],[Left]],IF(Table_Styles[[#This Row],[Left Default]]&lt;&gt;"",Table_Styles[[#This Row],[Left Default]],""))</f>
        <v/>
      </c>
      <c r="CA135" s="34"/>
      <c r="CB135" s="17" t="str">
        <f>IF(AND(Table_Styles[[#This Row],[Selector]]&lt;&gt;"",Table_Styles[[#This Row],[Font Family Used]]&lt;&gt;"",Table_Styles[[#This Row],[Font Weight Used]]&lt;&gt;""),Table_Styles[[#This Row],[Font Family Used]]&amp;" "&amp;Table_Styles[[#This Row],[Font Weight Used]],"")</f>
        <v/>
      </c>
      <c r="CC135" s="17" t="str">
        <f ca="1">IF(AND(Table_Styles[[#This Row],[Selector]],COUNTIF(OFFSET(CC:CC,0,0,ROW()-1,1),"="&amp;Table_Styles[[#This Row],[Font]])=0),Table_Styles[[#This Row],[Font]],"")</f>
        <v/>
      </c>
      <c r="CD135" s="17" t="str">
        <f ca="1">IF(Table_Styles[[#This Row],[Unique Font]]&lt;&gt;"",
"{""fontFamily"":"""&amp;Table_Styles[[#This Row],[Font Family Used]]&amp;""",""fontWeight"":"&amp;Table_Styles[[#This Row],[Font Weight Used]]&amp;"}","")</f>
        <v/>
      </c>
      <c r="CE13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5" s="17" t="str">
        <f>IF(AND(Table_Styles[[#This Row],[Selector]]&lt;&gt;"", Table_Styles[[#This Row],[Config Properties]]&lt;&gt;""),
Table_Styles[[#This Row],[Selector]]&amp;" { "&amp;Table_Styles[[#This Row],[Config Properties]]&amp;" }","")</f>
        <v>#sidebar .header nav .btn.btn-secondary { color: #1d1c1c;background: #FFFFFF }</v>
      </c>
      <c r="CG135" s="17" t="str">
        <f xml:space="preserve">
SUBSTITUTE(SUBSTITUTE(SUBSTITUTE(SUBSTITUTE(SUBSTITUTE(SUBSTITUTE(SUBSTITUTE(SUBSTITUTE(Table_Styles[[#This Row],[Config]],
" {","{"),
"{ ","{"),
" }","}"),
"} ","}"),
" ,",","),
", ",","),
" :",":"),
": ",":")</f>
        <v>#sidebar .header nav .btn.btn-secondary{color:#1d1c1c;background:#FFFFFF}</v>
      </c>
    </row>
    <row r="136" spans="2:85" ht="21" customHeight="1">
      <c r="B136" s="83" t="s">
        <v>774</v>
      </c>
      <c r="C136" s="37" t="s">
        <v>838</v>
      </c>
      <c r="D136" s="34"/>
      <c r="E136" s="34"/>
      <c r="F136" s="15" t="str">
        <f>IF(Table_Styles[[#This Row],[Font Family]]&lt;&gt;"",Table_Styles[[#This Row],[Font Family]],IF(Table_Styles[[#This Row],[Font Family Default]]&lt;&gt;"",Table_Styles[[#This Row],[Font Family Default]],""))</f>
        <v/>
      </c>
      <c r="G136" s="34"/>
      <c r="H136" s="34"/>
      <c r="I136" s="15" t="str">
        <f>IF(Table_Styles[[#This Row],[Font Size]]&lt;&gt;"",Table_Styles[[#This Row],[Font Size]],IF(Table_Styles[[#This Row],[Font Size Default]]&lt;&gt;"",Table_Styles[[#This Row],[Font Size Default]],""))</f>
        <v/>
      </c>
      <c r="J136" s="34"/>
      <c r="K136" s="34"/>
      <c r="L136" s="15" t="str">
        <f>IF(Table_Styles[[#This Row],[Font Weight]]&lt;&gt;"",Table_Styles[[#This Row],[Font Weight]],IF(Table_Styles[[#This Row],[Font Weight Default]]&lt;&gt;"",Table_Styles[[#This Row],[Font Weight Default]],""))</f>
        <v/>
      </c>
      <c r="M136" s="34"/>
      <c r="N136" s="34"/>
      <c r="O136" s="15" t="str">
        <f>IF(Table_Styles[[#This Row],[Colour]]&lt;&gt;"",Table_Styles[[#This Row],[Colour]],IF(Table_Styles[[#This Row],[Colour Default]]&lt;&gt;"",Table_Styles[[#This Row],[Colour Default]],""))</f>
        <v/>
      </c>
      <c r="P136" s="34"/>
      <c r="Q136" s="34"/>
      <c r="R136" s="15" t="str">
        <f>IF(Table_Styles[[#This Row],[Background]]&lt;&gt;"",Table_Styles[[#This Row],[Background]],IF(Table_Styles[[#This Row],[Background Default]]&lt;&gt;"",Table_Styles[[#This Row],[Background Default]],""))</f>
        <v/>
      </c>
      <c r="S136" s="34"/>
      <c r="T136" s="34"/>
      <c r="U136" s="15" t="str">
        <f>IF(Table_Styles[[#This Row],[Border]]&lt;&gt;"",Table_Styles[[#This Row],[Border]],IF(Table_Styles[[#This Row],[Border Default]]&lt;&gt;"",Table_Styles[[#This Row],[Border Default]],""))</f>
        <v/>
      </c>
      <c r="V136" s="34"/>
      <c r="W136" s="34"/>
      <c r="X136" s="15" t="str">
        <f>IF(Table_Styles[[#This Row],[Border Radius]]&lt;&gt;"",Table_Styles[[#This Row],[Border Radius]],IF(Table_Styles[[#This Row],[Border Radius Default]]&lt;&gt;"",Table_Styles[[#This Row],[Border Radius Default]],""))</f>
        <v/>
      </c>
      <c r="Y136" s="34"/>
      <c r="Z136" s="34"/>
      <c r="AA136" s="15" t="str">
        <f>IF(Table_Styles[[#This Row],[MT]]&lt;&gt;"",Table_Styles[[#This Row],[MT]],IF(Table_Styles[[#This Row],[MT Default]]&lt;&gt;"",Table_Styles[[#This Row],[MT Default]],""))</f>
        <v/>
      </c>
      <c r="AB136" s="34"/>
      <c r="AC136" s="34"/>
      <c r="AD136" s="15" t="str">
        <f>IF(Table_Styles[[#This Row],[MR]]&lt;&gt;"",Table_Styles[[#This Row],[MR]],IF(Table_Styles[[#This Row],[MR Default]]&lt;&gt;"",Table_Styles[[#This Row],[MR Default]],""))</f>
        <v/>
      </c>
      <c r="AE136" s="34"/>
      <c r="AF136" s="34"/>
      <c r="AG136" s="15" t="str">
        <f>IF(Table_Styles[[#This Row],[MB]]&lt;&gt;"",Table_Styles[[#This Row],[MB]],IF(Table_Styles[[#This Row],[MB Default]]&lt;&gt;"",Table_Styles[[#This Row],[MB Default]],""))</f>
        <v/>
      </c>
      <c r="AH136" s="34"/>
      <c r="AI136" s="34"/>
      <c r="AJ136" s="15" t="str">
        <f>IF(Table_Styles[[#This Row],[ML]]&lt;&gt;"",Table_Styles[[#This Row],[ML]],IF(Table_Styles[[#This Row],[ML Default]]&lt;&gt;"",Table_Styles[[#This Row],[ML Default]],""))</f>
        <v/>
      </c>
      <c r="AK136" s="34"/>
      <c r="AL136" s="34"/>
      <c r="AM136" s="15" t="str">
        <f>IF(Table_Styles[[#This Row],[PT]]&lt;&gt;"",Table_Styles[[#This Row],[PT]],IF(Table_Styles[[#This Row],[PT Default]]&lt;&gt;"",Table_Styles[[#This Row],[PT Default]],""))</f>
        <v/>
      </c>
      <c r="AN136" s="34"/>
      <c r="AO136" s="34"/>
      <c r="AP136" s="15" t="str">
        <f>IF(Table_Styles[[#This Row],[PR]]&lt;&gt;"",Table_Styles[[#This Row],[PR]],IF(Table_Styles[[#This Row],[PR Default]]&lt;&gt;"",Table_Styles[[#This Row],[PR Default]],""))</f>
        <v/>
      </c>
      <c r="AQ136" s="34"/>
      <c r="AR136" s="34"/>
      <c r="AS136" s="15" t="str">
        <f>IF(Table_Styles[[#This Row],[PB]]&lt;&gt;"",Table_Styles[[#This Row],[PB]],IF(Table_Styles[[#This Row],[PB Default]]&lt;&gt;"",Table_Styles[[#This Row],[PB Default]],""))</f>
        <v/>
      </c>
      <c r="AT136" s="34"/>
      <c r="AU136" s="34"/>
      <c r="AV136" s="15" t="str">
        <f>IF(Table_Styles[[#This Row],[PL]]&lt;&gt;"",Table_Styles[[#This Row],[PL]],IF(Table_Styles[[#This Row],[PL Default]]&lt;&gt;"",Table_Styles[[#This Row],[PL Default]],""))</f>
        <v/>
      </c>
      <c r="AW136" s="34"/>
      <c r="AX136" s="34"/>
      <c r="AY136" s="15" t="str">
        <f>IF(Table_Styles[[#This Row],[BT]]&lt;&gt;"",Table_Styles[[#This Row],[BT]],IF(Table_Styles[[#This Row],[BT Default]]&lt;&gt;"",Table_Styles[[#This Row],[BT Default]],""))</f>
        <v/>
      </c>
      <c r="AZ136" s="34"/>
      <c r="BA136" s="34"/>
      <c r="BB136" s="15" t="str">
        <f>IF(Table_Styles[[#This Row],[BR]]&lt;&gt;"",Table_Styles[[#This Row],[BR]],IF(Table_Styles[[#This Row],[BR Default]]&lt;&gt;"",Table_Styles[[#This Row],[BR Default]],""))</f>
        <v/>
      </c>
      <c r="BC136" s="34"/>
      <c r="BD136" s="34"/>
      <c r="BE136" s="15" t="str">
        <f>IF(Table_Styles[[#This Row],[BB]]&lt;&gt;"",Table_Styles[[#This Row],[BB]],IF(Table_Styles[[#This Row],[BB Default]]&lt;&gt;"",Table_Styles[[#This Row],[BB Default]],""))</f>
        <v/>
      </c>
      <c r="BF136" s="34"/>
      <c r="BG136" s="34"/>
      <c r="BH136" s="15" t="str">
        <f>IF(Table_Styles[[#This Row],[BL]]&lt;&gt;"",Table_Styles[[#This Row],[BL]],IF(Table_Styles[[#This Row],[BL Default]]&lt;&gt;"",Table_Styles[[#This Row],[BL Default]],""))</f>
        <v/>
      </c>
      <c r="BI136" s="34"/>
      <c r="BJ136" s="34"/>
      <c r="BK136" s="15" t="str">
        <f>IF(Table_Styles[[#This Row],[Width]]&lt;&gt;"",Table_Styles[[#This Row],[Width]],IF(Table_Styles[[#This Row],[Width Default]]&lt;&gt;"",Table_Styles[[#This Row],[Width Default]],""))</f>
        <v/>
      </c>
      <c r="BL136" s="34"/>
      <c r="BM136" s="34"/>
      <c r="BN136" s="15" t="str">
        <f>IF(Table_Styles[[#This Row],[Height]]&lt;&gt;"",Table_Styles[[#This Row],[Height]],IF(Table_Styles[[#This Row],[Height Default]]&lt;&gt;"",Table_Styles[[#This Row],[Height Default]],""))</f>
        <v/>
      </c>
      <c r="BO136" s="15"/>
      <c r="BP136" s="15"/>
      <c r="BQ136" s="15" t="str">
        <f>IF(Table_Styles[[#This Row],[Top]]&lt;&gt;"",Table_Styles[[#This Row],[Top]],IF(Table_Styles[[#This Row],[Top Default]]&lt;&gt;"",Table_Styles[[#This Row],[Top Default]],""))</f>
        <v/>
      </c>
      <c r="BR136" s="15"/>
      <c r="BS136" s="15"/>
      <c r="BT136" s="15" t="str">
        <f>IF(Table_Styles[[#This Row],[Right]]&lt;&gt;"",Table_Styles[[#This Row],[Right]],IF(Table_Styles[[#This Row],[Right Default]]&lt;&gt;"",Table_Styles[[#This Row],[Right Default]],""))</f>
        <v/>
      </c>
      <c r="BU136" s="15"/>
      <c r="BV136" s="15"/>
      <c r="BW136" s="15" t="str">
        <f>IF(Table_Styles[[#This Row],[Bottom]]&lt;&gt;"",Table_Styles[[#This Row],[Bottom]],IF(Table_Styles[[#This Row],[Bottom Default]]&lt;&gt;"",Table_Styles[[#This Row],[Bottom Default]],""))</f>
        <v/>
      </c>
      <c r="BX136" s="15"/>
      <c r="BY136" s="15"/>
      <c r="BZ136" s="15" t="str">
        <f>IF(Table_Styles[[#This Row],[Left]]&lt;&gt;"",Table_Styles[[#This Row],[Left]],IF(Table_Styles[[#This Row],[Left Default]]&lt;&gt;"",Table_Styles[[#This Row],[Left Default]],""))</f>
        <v/>
      </c>
      <c r="CA136" s="34"/>
      <c r="CB136" s="17" t="str">
        <f>IF(AND(Table_Styles[[#This Row],[Selector]]&lt;&gt;"",Table_Styles[[#This Row],[Font Family Used]]&lt;&gt;"",Table_Styles[[#This Row],[Font Weight Used]]&lt;&gt;""),Table_Styles[[#This Row],[Font Family Used]]&amp;" "&amp;Table_Styles[[#This Row],[Font Weight Used]],"")</f>
        <v/>
      </c>
      <c r="CC136" s="17" t="str">
        <f ca="1">IF(AND(Table_Styles[[#This Row],[Selector]],COUNTIF(OFFSET(CC:CC,0,0,ROW()-1,1),"="&amp;Table_Styles[[#This Row],[Font]])=0),Table_Styles[[#This Row],[Font]],"")</f>
        <v/>
      </c>
      <c r="CD136" s="17" t="str">
        <f ca="1">IF(Table_Styles[[#This Row],[Unique Font]]&lt;&gt;"",
"{""fontFamily"":"""&amp;Table_Styles[[#This Row],[Font Family Used]]&amp;""",""fontWeight"":"&amp;Table_Styles[[#This Row],[Font Weight Used]]&amp;"}","")</f>
        <v/>
      </c>
      <c r="CE13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s="17" t="str">
        <f>IF(AND(Table_Styles[[#This Row],[Selector]]&lt;&gt;"", Table_Styles[[#This Row],[Config Properties]]&lt;&gt;""),
Table_Styles[[#This Row],[Selector]]&amp;" { "&amp;Table_Styles[[#This Row],[Config Properties]]&amp;" }","")</f>
        <v/>
      </c>
      <c r="CG136" s="17" t="str">
        <f xml:space="preserve">
SUBSTITUTE(SUBSTITUTE(SUBSTITUTE(SUBSTITUTE(SUBSTITUTE(SUBSTITUTE(SUBSTITUTE(SUBSTITUTE(Table_Styles[[#This Row],[Config]],
" {","{"),
"{ ","{"),
" }","}"),
"} ","}"),
" ,",","),
", ",","),
" :",":"),
": ",":")</f>
        <v/>
      </c>
    </row>
    <row r="137" spans="2:85" ht="21" customHeight="1">
      <c r="B137" s="83" t="s">
        <v>776</v>
      </c>
      <c r="C137" s="37" t="s">
        <v>839</v>
      </c>
      <c r="D137" s="34"/>
      <c r="E137" s="34"/>
      <c r="F137" s="15" t="str">
        <f>IF(Table_Styles[[#This Row],[Font Family]]&lt;&gt;"",Table_Styles[[#This Row],[Font Family]],IF(Table_Styles[[#This Row],[Font Family Default]]&lt;&gt;"",Table_Styles[[#This Row],[Font Family Default]],""))</f>
        <v/>
      </c>
      <c r="G137" s="34"/>
      <c r="H137" s="34"/>
      <c r="I137" s="15" t="str">
        <f>IF(Table_Styles[[#This Row],[Font Size]]&lt;&gt;"",Table_Styles[[#This Row],[Font Size]],IF(Table_Styles[[#This Row],[Font Size Default]]&lt;&gt;"",Table_Styles[[#This Row],[Font Size Default]],""))</f>
        <v/>
      </c>
      <c r="J137" s="34"/>
      <c r="K137" s="34"/>
      <c r="L137" s="15" t="str">
        <f>IF(Table_Styles[[#This Row],[Font Weight]]&lt;&gt;"",Table_Styles[[#This Row],[Font Weight]],IF(Table_Styles[[#This Row],[Font Weight Default]]&lt;&gt;"",Table_Styles[[#This Row],[Font Weight Default]],""))</f>
        <v/>
      </c>
      <c r="M137" s="34"/>
      <c r="N137" s="34"/>
      <c r="O137" s="15" t="str">
        <f>IF(Table_Styles[[#This Row],[Colour]]&lt;&gt;"",Table_Styles[[#This Row],[Colour]],IF(Table_Styles[[#This Row],[Colour Default]]&lt;&gt;"",Table_Styles[[#This Row],[Colour Default]],""))</f>
        <v/>
      </c>
      <c r="P137" s="34"/>
      <c r="Q137" s="34"/>
      <c r="R137" s="15" t="str">
        <f>IF(Table_Styles[[#This Row],[Background]]&lt;&gt;"",Table_Styles[[#This Row],[Background]],IF(Table_Styles[[#This Row],[Background Default]]&lt;&gt;"",Table_Styles[[#This Row],[Background Default]],""))</f>
        <v/>
      </c>
      <c r="S137" s="34"/>
      <c r="T137" s="34"/>
      <c r="U137" s="15" t="str">
        <f>IF(Table_Styles[[#This Row],[Border]]&lt;&gt;"",Table_Styles[[#This Row],[Border]],IF(Table_Styles[[#This Row],[Border Default]]&lt;&gt;"",Table_Styles[[#This Row],[Border Default]],""))</f>
        <v/>
      </c>
      <c r="V137" s="34"/>
      <c r="W137" s="34"/>
      <c r="X137" s="15" t="str">
        <f>IF(Table_Styles[[#This Row],[Border Radius]]&lt;&gt;"",Table_Styles[[#This Row],[Border Radius]],IF(Table_Styles[[#This Row],[Border Radius Default]]&lt;&gt;"",Table_Styles[[#This Row],[Border Radius Default]],""))</f>
        <v/>
      </c>
      <c r="Y137" s="34"/>
      <c r="Z137" s="34"/>
      <c r="AA137" s="15" t="str">
        <f>IF(Table_Styles[[#This Row],[MT]]&lt;&gt;"",Table_Styles[[#This Row],[MT]],IF(Table_Styles[[#This Row],[MT Default]]&lt;&gt;"",Table_Styles[[#This Row],[MT Default]],""))</f>
        <v/>
      </c>
      <c r="AB137" s="34"/>
      <c r="AC137" s="34"/>
      <c r="AD137" s="15" t="str">
        <f>IF(Table_Styles[[#This Row],[MR]]&lt;&gt;"",Table_Styles[[#This Row],[MR]],IF(Table_Styles[[#This Row],[MR Default]]&lt;&gt;"",Table_Styles[[#This Row],[MR Default]],""))</f>
        <v/>
      </c>
      <c r="AE137" s="34"/>
      <c r="AF137" s="34"/>
      <c r="AG137" s="15" t="str">
        <f>IF(Table_Styles[[#This Row],[MB]]&lt;&gt;"",Table_Styles[[#This Row],[MB]],IF(Table_Styles[[#This Row],[MB Default]]&lt;&gt;"",Table_Styles[[#This Row],[MB Default]],""))</f>
        <v/>
      </c>
      <c r="AH137" s="34"/>
      <c r="AI137" s="34"/>
      <c r="AJ137" s="15" t="str">
        <f>IF(Table_Styles[[#This Row],[ML]]&lt;&gt;"",Table_Styles[[#This Row],[ML]],IF(Table_Styles[[#This Row],[ML Default]]&lt;&gt;"",Table_Styles[[#This Row],[ML Default]],""))</f>
        <v/>
      </c>
      <c r="AK137" s="34"/>
      <c r="AL137" s="34"/>
      <c r="AM137" s="15" t="str">
        <f>IF(Table_Styles[[#This Row],[PT]]&lt;&gt;"",Table_Styles[[#This Row],[PT]],IF(Table_Styles[[#This Row],[PT Default]]&lt;&gt;"",Table_Styles[[#This Row],[PT Default]],""))</f>
        <v/>
      </c>
      <c r="AN137" s="34"/>
      <c r="AO137" s="34"/>
      <c r="AP137" s="15" t="str">
        <f>IF(Table_Styles[[#This Row],[PR]]&lt;&gt;"",Table_Styles[[#This Row],[PR]],IF(Table_Styles[[#This Row],[PR Default]]&lt;&gt;"",Table_Styles[[#This Row],[PR Default]],""))</f>
        <v/>
      </c>
      <c r="AQ137" s="34"/>
      <c r="AR137" s="34"/>
      <c r="AS137" s="15" t="str">
        <f>IF(Table_Styles[[#This Row],[PB]]&lt;&gt;"",Table_Styles[[#This Row],[PB]],IF(Table_Styles[[#This Row],[PB Default]]&lt;&gt;"",Table_Styles[[#This Row],[PB Default]],""))</f>
        <v/>
      </c>
      <c r="AT137" s="34"/>
      <c r="AU137" s="34"/>
      <c r="AV137" s="15" t="str">
        <f>IF(Table_Styles[[#This Row],[PL]]&lt;&gt;"",Table_Styles[[#This Row],[PL]],IF(Table_Styles[[#This Row],[PL Default]]&lt;&gt;"",Table_Styles[[#This Row],[PL Default]],""))</f>
        <v/>
      </c>
      <c r="AW137" s="34"/>
      <c r="AX137" s="34"/>
      <c r="AY137" s="15" t="str">
        <f>IF(Table_Styles[[#This Row],[BT]]&lt;&gt;"",Table_Styles[[#This Row],[BT]],IF(Table_Styles[[#This Row],[BT Default]]&lt;&gt;"",Table_Styles[[#This Row],[BT Default]],""))</f>
        <v/>
      </c>
      <c r="AZ137" s="34"/>
      <c r="BA137" s="34"/>
      <c r="BB137" s="15" t="str">
        <f>IF(Table_Styles[[#This Row],[BR]]&lt;&gt;"",Table_Styles[[#This Row],[BR]],IF(Table_Styles[[#This Row],[BR Default]]&lt;&gt;"",Table_Styles[[#This Row],[BR Default]],""))</f>
        <v/>
      </c>
      <c r="BC137" s="34"/>
      <c r="BD137" s="34"/>
      <c r="BE137" s="15" t="str">
        <f>IF(Table_Styles[[#This Row],[BB]]&lt;&gt;"",Table_Styles[[#This Row],[BB]],IF(Table_Styles[[#This Row],[BB Default]]&lt;&gt;"",Table_Styles[[#This Row],[BB Default]],""))</f>
        <v/>
      </c>
      <c r="BF137" s="34"/>
      <c r="BG137" s="34"/>
      <c r="BH137" s="15" t="str">
        <f>IF(Table_Styles[[#This Row],[BL]]&lt;&gt;"",Table_Styles[[#This Row],[BL]],IF(Table_Styles[[#This Row],[BL Default]]&lt;&gt;"",Table_Styles[[#This Row],[BL Default]],""))</f>
        <v/>
      </c>
      <c r="BI137" s="34"/>
      <c r="BJ137" s="34"/>
      <c r="BK137" s="15" t="str">
        <f>IF(Table_Styles[[#This Row],[Width]]&lt;&gt;"",Table_Styles[[#This Row],[Width]],IF(Table_Styles[[#This Row],[Width Default]]&lt;&gt;"",Table_Styles[[#This Row],[Width Default]],""))</f>
        <v/>
      </c>
      <c r="BL137" s="34"/>
      <c r="BM137" s="34"/>
      <c r="BN137" s="15" t="str">
        <f>IF(Table_Styles[[#This Row],[Height]]&lt;&gt;"",Table_Styles[[#This Row],[Height]],IF(Table_Styles[[#This Row],[Height Default]]&lt;&gt;"",Table_Styles[[#This Row],[Height Default]],""))</f>
        <v/>
      </c>
      <c r="BO137" s="15"/>
      <c r="BP137" s="15"/>
      <c r="BQ137" s="15" t="str">
        <f>IF(Table_Styles[[#This Row],[Top]]&lt;&gt;"",Table_Styles[[#This Row],[Top]],IF(Table_Styles[[#This Row],[Top Default]]&lt;&gt;"",Table_Styles[[#This Row],[Top Default]],""))</f>
        <v/>
      </c>
      <c r="BR137" s="15"/>
      <c r="BS137" s="15"/>
      <c r="BT137" s="15" t="str">
        <f>IF(Table_Styles[[#This Row],[Right]]&lt;&gt;"",Table_Styles[[#This Row],[Right]],IF(Table_Styles[[#This Row],[Right Default]]&lt;&gt;"",Table_Styles[[#This Row],[Right Default]],""))</f>
        <v/>
      </c>
      <c r="BU137" s="15"/>
      <c r="BV137" s="15"/>
      <c r="BW137" s="15" t="str">
        <f>IF(Table_Styles[[#This Row],[Bottom]]&lt;&gt;"",Table_Styles[[#This Row],[Bottom]],IF(Table_Styles[[#This Row],[Bottom Default]]&lt;&gt;"",Table_Styles[[#This Row],[Bottom Default]],""))</f>
        <v/>
      </c>
      <c r="BX137" s="15"/>
      <c r="BY137" s="15"/>
      <c r="BZ137" s="15" t="str">
        <f>IF(Table_Styles[[#This Row],[Left]]&lt;&gt;"",Table_Styles[[#This Row],[Left]],IF(Table_Styles[[#This Row],[Left Default]]&lt;&gt;"",Table_Styles[[#This Row],[Left Default]],""))</f>
        <v/>
      </c>
      <c r="CA137" s="34"/>
      <c r="CB137" s="17" t="str">
        <f>IF(AND(Table_Styles[[#This Row],[Selector]]&lt;&gt;"",Table_Styles[[#This Row],[Font Family Used]]&lt;&gt;"",Table_Styles[[#This Row],[Font Weight Used]]&lt;&gt;""),Table_Styles[[#This Row],[Font Family Used]]&amp;" "&amp;Table_Styles[[#This Row],[Font Weight Used]],"")</f>
        <v/>
      </c>
      <c r="CC137" s="17" t="str">
        <f ca="1">IF(AND(Table_Styles[[#This Row],[Selector]],COUNTIF(OFFSET(CC:CC,0,0,ROW()-1,1),"="&amp;Table_Styles[[#This Row],[Font]])=0),Table_Styles[[#This Row],[Font]],"")</f>
        <v/>
      </c>
      <c r="CD137" s="17" t="str">
        <f ca="1">IF(Table_Styles[[#This Row],[Unique Font]]&lt;&gt;"",
"{""fontFamily"":"""&amp;Table_Styles[[#This Row],[Font Family Used]]&amp;""",""fontWeight"":"&amp;Table_Styles[[#This Row],[Font Weight Used]]&amp;"}","")</f>
        <v/>
      </c>
      <c r="CE13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7" t="str">
        <f>IF(AND(Table_Styles[[#This Row],[Selector]]&lt;&gt;"", Table_Styles[[#This Row],[Config Properties]]&lt;&gt;""),
Table_Styles[[#This Row],[Selector]]&amp;" { "&amp;Table_Styles[[#This Row],[Config Properties]]&amp;" }","")</f>
        <v/>
      </c>
      <c r="CG137" s="17" t="str">
        <f xml:space="preserve">
SUBSTITUTE(SUBSTITUTE(SUBSTITUTE(SUBSTITUTE(SUBSTITUTE(SUBSTITUTE(SUBSTITUTE(SUBSTITUTE(Table_Styles[[#This Row],[Config]],
" {","{"),
"{ ","{"),
" }","}"),
"} ","}"),
" ,",","),
", ",","),
" :",":"),
": ",":")</f>
        <v/>
      </c>
    </row>
    <row r="138" spans="2:85" ht="29.4" thickBot="1">
      <c r="B138" s="18" t="s">
        <v>791</v>
      </c>
      <c r="C138" s="18"/>
      <c r="D138" s="18"/>
      <c r="E138" s="18"/>
      <c r="F138" s="18" t="str">
        <f>IF(Table_Styles[[#This Row],[Font Family]]&lt;&gt;"",Table_Styles[[#This Row],[Font Family]],IF(Table_Styles[[#This Row],[Font Family Default]]&lt;&gt;"",Table_Styles[[#This Row],[Font Family Default]],""))</f>
        <v/>
      </c>
      <c r="G138" s="18"/>
      <c r="H138" s="18"/>
      <c r="I138" s="18" t="str">
        <f>IF(Table_Styles[[#This Row],[Font Size]]&lt;&gt;"",Table_Styles[[#This Row],[Font Size]],IF(Table_Styles[[#This Row],[Font Size Default]]&lt;&gt;"",Table_Styles[[#This Row],[Font Size Default]],""))</f>
        <v/>
      </c>
      <c r="J138" s="18"/>
      <c r="K138" s="18"/>
      <c r="L138" s="18" t="str">
        <f>IF(Table_Styles[[#This Row],[Font Weight]]&lt;&gt;"",Table_Styles[[#This Row],[Font Weight]],IF(Table_Styles[[#This Row],[Font Weight Default]]&lt;&gt;"",Table_Styles[[#This Row],[Font Weight Default]],""))</f>
        <v/>
      </c>
      <c r="M138" s="18"/>
      <c r="N138" s="18"/>
      <c r="O138" s="18" t="str">
        <f>IF(Table_Styles[[#This Row],[Colour]]&lt;&gt;"",Table_Styles[[#This Row],[Colour]],IF(Table_Styles[[#This Row],[Colour Default]]&lt;&gt;"",Table_Styles[[#This Row],[Colour Default]],""))</f>
        <v/>
      </c>
      <c r="P138" s="18"/>
      <c r="Q138" s="18"/>
      <c r="R138" s="18" t="str">
        <f>IF(Table_Styles[[#This Row],[Background]]&lt;&gt;"",Table_Styles[[#This Row],[Background]],IF(Table_Styles[[#This Row],[Background Default]]&lt;&gt;"",Table_Styles[[#This Row],[Background Default]],""))</f>
        <v/>
      </c>
      <c r="S138" s="18"/>
      <c r="T138" s="18"/>
      <c r="U138" s="18" t="str">
        <f>IF(Table_Styles[[#This Row],[Border]]&lt;&gt;"",Table_Styles[[#This Row],[Border]],IF(Table_Styles[[#This Row],[Border Default]]&lt;&gt;"",Table_Styles[[#This Row],[Border Default]],""))</f>
        <v/>
      </c>
      <c r="V138" s="18"/>
      <c r="W138" s="18"/>
      <c r="X138" s="18" t="str">
        <f>IF(Table_Styles[[#This Row],[Border Radius]]&lt;&gt;"",Table_Styles[[#This Row],[Border Radius]],IF(Table_Styles[[#This Row],[Border Radius Default]]&lt;&gt;"",Table_Styles[[#This Row],[Border Radius Default]],""))</f>
        <v/>
      </c>
      <c r="Y138" s="18"/>
      <c r="Z138" s="18"/>
      <c r="AA138" s="18" t="str">
        <f>IF(Table_Styles[[#This Row],[MT]]&lt;&gt;"",Table_Styles[[#This Row],[MT]],IF(Table_Styles[[#This Row],[MT Default]]&lt;&gt;"",Table_Styles[[#This Row],[MT Default]],""))</f>
        <v/>
      </c>
      <c r="AB138" s="18"/>
      <c r="AC138" s="18"/>
      <c r="AD138" s="18" t="str">
        <f>IF(Table_Styles[[#This Row],[MR]]&lt;&gt;"",Table_Styles[[#This Row],[MR]],IF(Table_Styles[[#This Row],[MR Default]]&lt;&gt;"",Table_Styles[[#This Row],[MR Default]],""))</f>
        <v/>
      </c>
      <c r="AE138" s="18"/>
      <c r="AF138" s="18"/>
      <c r="AG138" s="18" t="str">
        <f>IF(Table_Styles[[#This Row],[MB]]&lt;&gt;"",Table_Styles[[#This Row],[MB]],IF(Table_Styles[[#This Row],[MB Default]]&lt;&gt;"",Table_Styles[[#This Row],[MB Default]],""))</f>
        <v/>
      </c>
      <c r="AH138" s="18"/>
      <c r="AI138" s="18"/>
      <c r="AJ138" s="18" t="str">
        <f>IF(Table_Styles[[#This Row],[ML]]&lt;&gt;"",Table_Styles[[#This Row],[ML]],IF(Table_Styles[[#This Row],[ML Default]]&lt;&gt;"",Table_Styles[[#This Row],[ML Default]],""))</f>
        <v/>
      </c>
      <c r="AK138" s="18"/>
      <c r="AL138" s="18"/>
      <c r="AM138" s="18" t="str">
        <f>IF(Table_Styles[[#This Row],[PT]]&lt;&gt;"",Table_Styles[[#This Row],[PT]],IF(Table_Styles[[#This Row],[PT Default]]&lt;&gt;"",Table_Styles[[#This Row],[PT Default]],""))</f>
        <v/>
      </c>
      <c r="AN138" s="18"/>
      <c r="AO138" s="18"/>
      <c r="AP138" s="18" t="str">
        <f>IF(Table_Styles[[#This Row],[PR]]&lt;&gt;"",Table_Styles[[#This Row],[PR]],IF(Table_Styles[[#This Row],[PR Default]]&lt;&gt;"",Table_Styles[[#This Row],[PR Default]],""))</f>
        <v/>
      </c>
      <c r="AQ138" s="18"/>
      <c r="AR138" s="18"/>
      <c r="AS138" s="18" t="str">
        <f>IF(Table_Styles[[#This Row],[PB]]&lt;&gt;"",Table_Styles[[#This Row],[PB]],IF(Table_Styles[[#This Row],[PB Default]]&lt;&gt;"",Table_Styles[[#This Row],[PB Default]],""))</f>
        <v/>
      </c>
      <c r="AT138" s="18"/>
      <c r="AU138" s="18"/>
      <c r="AV138" s="18" t="str">
        <f>IF(Table_Styles[[#This Row],[PL]]&lt;&gt;"",Table_Styles[[#This Row],[PL]],IF(Table_Styles[[#This Row],[PL Default]]&lt;&gt;"",Table_Styles[[#This Row],[PL Default]],""))</f>
        <v/>
      </c>
      <c r="AW138" s="18"/>
      <c r="AX138" s="18"/>
      <c r="AY138" s="18" t="str">
        <f>IF(Table_Styles[[#This Row],[BT]]&lt;&gt;"",Table_Styles[[#This Row],[BT]],IF(Table_Styles[[#This Row],[BT Default]]&lt;&gt;"",Table_Styles[[#This Row],[BT Default]],""))</f>
        <v/>
      </c>
      <c r="AZ138" s="18"/>
      <c r="BA138" s="18"/>
      <c r="BB138" s="18" t="str">
        <f>IF(Table_Styles[[#This Row],[BR]]&lt;&gt;"",Table_Styles[[#This Row],[BR]],IF(Table_Styles[[#This Row],[BR Default]]&lt;&gt;"",Table_Styles[[#This Row],[BR Default]],""))</f>
        <v/>
      </c>
      <c r="BC138" s="18"/>
      <c r="BD138" s="18"/>
      <c r="BE138" s="18" t="str">
        <f>IF(Table_Styles[[#This Row],[BB]]&lt;&gt;"",Table_Styles[[#This Row],[BB]],IF(Table_Styles[[#This Row],[BB Default]]&lt;&gt;"",Table_Styles[[#This Row],[BB Default]],""))</f>
        <v/>
      </c>
      <c r="BF138" s="18"/>
      <c r="BG138" s="18"/>
      <c r="BH138" s="18" t="str">
        <f>IF(Table_Styles[[#This Row],[BL]]&lt;&gt;"",Table_Styles[[#This Row],[BL]],IF(Table_Styles[[#This Row],[BL Default]]&lt;&gt;"",Table_Styles[[#This Row],[BL Default]],""))</f>
        <v/>
      </c>
      <c r="BI138" s="18"/>
      <c r="BJ138" s="33"/>
      <c r="BK138" s="18" t="str">
        <f>IF(Table_Styles[[#This Row],[Width]]&lt;&gt;"",Table_Styles[[#This Row],[Width]],IF(Table_Styles[[#This Row],[Width Default]]&lt;&gt;"",Table_Styles[[#This Row],[Width Default]],""))</f>
        <v/>
      </c>
      <c r="BL138" s="18"/>
      <c r="BM138" s="18"/>
      <c r="BN138" s="18" t="str">
        <f>IF(Table_Styles[[#This Row],[Height]]&lt;&gt;"",Table_Styles[[#This Row],[Height]],IF(Table_Styles[[#This Row],[Height Default]]&lt;&gt;"",Table_Styles[[#This Row],[Height Default]],""))</f>
        <v/>
      </c>
      <c r="BO138" s="18"/>
      <c r="BP138" s="18"/>
      <c r="BQ138" s="18" t="str">
        <f>IF(Table_Styles[[#This Row],[Top]]&lt;&gt;"",Table_Styles[[#This Row],[Top]],IF(Table_Styles[[#This Row],[Top Default]]&lt;&gt;"",Table_Styles[[#This Row],[Top Default]],""))</f>
        <v/>
      </c>
      <c r="BR138" s="18"/>
      <c r="BS138" s="18"/>
      <c r="BT138" s="18" t="str">
        <f>IF(Table_Styles[[#This Row],[Right]]&lt;&gt;"",Table_Styles[[#This Row],[Right]],IF(Table_Styles[[#This Row],[Right Default]]&lt;&gt;"",Table_Styles[[#This Row],[Right Default]],""))</f>
        <v/>
      </c>
      <c r="BU138" s="18"/>
      <c r="BV138" s="18"/>
      <c r="BW138" s="18" t="str">
        <f>IF(Table_Styles[[#This Row],[Bottom]]&lt;&gt;"",Table_Styles[[#This Row],[Bottom]],IF(Table_Styles[[#This Row],[Bottom Default]]&lt;&gt;"",Table_Styles[[#This Row],[Bottom Default]],""))</f>
        <v/>
      </c>
      <c r="BX138" s="18"/>
      <c r="BY138" s="18"/>
      <c r="BZ138" s="18" t="str">
        <f>IF(Table_Styles[[#This Row],[Left]]&lt;&gt;"",Table_Styles[[#This Row],[Left]],IF(Table_Styles[[#This Row],[Left Default]]&lt;&gt;"",Table_Styles[[#This Row],[Left Default]],""))</f>
        <v/>
      </c>
      <c r="CA138" s="18"/>
      <c r="CB138" s="18" t="str">
        <f>IF(AND(Table_Styles[[#This Row],[Selector]]&lt;&gt;"",Table_Styles[[#This Row],[Font Family Used]]&lt;&gt;"",Table_Styles[[#This Row],[Font Weight Used]]&lt;&gt;""),Table_Styles[[#This Row],[Font Family Used]]&amp;" "&amp;Table_Styles[[#This Row],[Font Weight Used]],"")</f>
        <v/>
      </c>
      <c r="CC138" s="18" t="str">
        <f ca="1">IF(AND(Table_Styles[[#This Row],[Selector]],COUNTIF(OFFSET(CC:CC,0,0,ROW()-1,1),"="&amp;Table_Styles[[#This Row],[Font]])=0),Table_Styles[[#This Row],[Font]],"")</f>
        <v/>
      </c>
      <c r="CD138" s="18" t="str">
        <f ca="1">IF(Table_Styles[[#This Row],[Unique Font]]&lt;&gt;"",
"{""fontFamily"":"""&amp;Table_Styles[[#This Row],[Font Family Used]]&amp;""",""fontWeight"":"&amp;Table_Styles[[#This Row],[Font Weight Used]]&amp;"}","")</f>
        <v/>
      </c>
      <c r="CE13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8" t="str">
        <f>IF(AND(Table_Styles[[#This Row],[Selector]]&lt;&gt;"", Table_Styles[[#This Row],[Config Properties]]&lt;&gt;""),
Table_Styles[[#This Row],[Selector]]&amp;" { "&amp;Table_Styles[[#This Row],[Config Properties]]&amp;" }","")</f>
        <v/>
      </c>
      <c r="CG138" s="18" t="str">
        <f xml:space="preserve">
SUBSTITUTE(SUBSTITUTE(SUBSTITUTE(SUBSTITUTE(SUBSTITUTE(SUBSTITUTE(SUBSTITUTE(SUBSTITUTE(Table_Styles[[#This Row],[Config]],
" {","{"),
"{ ","{"),
" }","}"),
"} ","}"),
" ,",","),
", ",","),
" :",":"),
": ",":")</f>
        <v/>
      </c>
    </row>
    <row r="139" spans="2:85" ht="21.6" thickBot="1">
      <c r="B139" s="54" t="s">
        <v>617</v>
      </c>
      <c r="C139" s="54"/>
      <c r="D139" s="54"/>
      <c r="E139" s="54"/>
      <c r="F139" s="54" t="str">
        <f>IF(Table_Styles[[#This Row],[Font Family]]&lt;&gt;"",Table_Styles[[#This Row],[Font Family]],IF(Table_Styles[[#This Row],[Font Family Default]]&lt;&gt;"",Table_Styles[[#This Row],[Font Family Default]],""))</f>
        <v/>
      </c>
      <c r="G139" s="54"/>
      <c r="H139" s="54"/>
      <c r="I139" s="54" t="str">
        <f>IF(Table_Styles[[#This Row],[Font Size]]&lt;&gt;"",Table_Styles[[#This Row],[Font Size]],IF(Table_Styles[[#This Row],[Font Size Default]]&lt;&gt;"",Table_Styles[[#This Row],[Font Size Default]],""))</f>
        <v/>
      </c>
      <c r="J139" s="54"/>
      <c r="K139" s="54"/>
      <c r="L139" s="54" t="str">
        <f>IF(Table_Styles[[#This Row],[Font Weight]]&lt;&gt;"",Table_Styles[[#This Row],[Font Weight]],IF(Table_Styles[[#This Row],[Font Weight Default]]&lt;&gt;"",Table_Styles[[#This Row],[Font Weight Default]],""))</f>
        <v/>
      </c>
      <c r="M139" s="54"/>
      <c r="N139" s="54"/>
      <c r="O139" s="54" t="str">
        <f>IF(Table_Styles[[#This Row],[Colour]]&lt;&gt;"",Table_Styles[[#This Row],[Colour]],IF(Table_Styles[[#This Row],[Colour Default]]&lt;&gt;"",Table_Styles[[#This Row],[Colour Default]],""))</f>
        <v/>
      </c>
      <c r="P139" s="54"/>
      <c r="Q139" s="54"/>
      <c r="R139" s="54" t="str">
        <f>IF(Table_Styles[[#This Row],[Background]]&lt;&gt;"",Table_Styles[[#This Row],[Background]],IF(Table_Styles[[#This Row],[Background Default]]&lt;&gt;"",Table_Styles[[#This Row],[Background Default]],""))</f>
        <v/>
      </c>
      <c r="S139" s="54"/>
      <c r="T139" s="54"/>
      <c r="U139" s="54" t="str">
        <f>IF(Table_Styles[[#This Row],[Border]]&lt;&gt;"",Table_Styles[[#This Row],[Border]],IF(Table_Styles[[#This Row],[Border Default]]&lt;&gt;"",Table_Styles[[#This Row],[Border Default]],""))</f>
        <v/>
      </c>
      <c r="V139" s="54"/>
      <c r="W139" s="54"/>
      <c r="X139" s="54" t="str">
        <f>IF(Table_Styles[[#This Row],[Border Radius]]&lt;&gt;"",Table_Styles[[#This Row],[Border Radius]],IF(Table_Styles[[#This Row],[Border Radius Default]]&lt;&gt;"",Table_Styles[[#This Row],[Border Radius Default]],""))</f>
        <v/>
      </c>
      <c r="Y139" s="54"/>
      <c r="Z139" s="54"/>
      <c r="AA139" s="54" t="str">
        <f>IF(Table_Styles[[#This Row],[MT]]&lt;&gt;"",Table_Styles[[#This Row],[MT]],IF(Table_Styles[[#This Row],[MT Default]]&lt;&gt;"",Table_Styles[[#This Row],[MT Default]],""))</f>
        <v/>
      </c>
      <c r="AB139" s="54"/>
      <c r="AC139" s="54"/>
      <c r="AD139" s="54" t="str">
        <f>IF(Table_Styles[[#This Row],[MR]]&lt;&gt;"",Table_Styles[[#This Row],[MR]],IF(Table_Styles[[#This Row],[MR Default]]&lt;&gt;"",Table_Styles[[#This Row],[MR Default]],""))</f>
        <v/>
      </c>
      <c r="AE139" s="54"/>
      <c r="AF139" s="54"/>
      <c r="AG139" s="54" t="str">
        <f>IF(Table_Styles[[#This Row],[MB]]&lt;&gt;"",Table_Styles[[#This Row],[MB]],IF(Table_Styles[[#This Row],[MB Default]]&lt;&gt;"",Table_Styles[[#This Row],[MB Default]],""))</f>
        <v/>
      </c>
      <c r="AH139" s="54"/>
      <c r="AI139" s="54"/>
      <c r="AJ139" s="54" t="str">
        <f>IF(Table_Styles[[#This Row],[ML]]&lt;&gt;"",Table_Styles[[#This Row],[ML]],IF(Table_Styles[[#This Row],[ML Default]]&lt;&gt;"",Table_Styles[[#This Row],[ML Default]],""))</f>
        <v/>
      </c>
      <c r="AK139" s="54"/>
      <c r="AL139" s="54"/>
      <c r="AM139" s="54" t="str">
        <f>IF(Table_Styles[[#This Row],[PT]]&lt;&gt;"",Table_Styles[[#This Row],[PT]],IF(Table_Styles[[#This Row],[PT Default]]&lt;&gt;"",Table_Styles[[#This Row],[PT Default]],""))</f>
        <v/>
      </c>
      <c r="AN139" s="54"/>
      <c r="AO139" s="54"/>
      <c r="AP139" s="54" t="str">
        <f>IF(Table_Styles[[#This Row],[PR]]&lt;&gt;"",Table_Styles[[#This Row],[PR]],IF(Table_Styles[[#This Row],[PR Default]]&lt;&gt;"",Table_Styles[[#This Row],[PR Default]],""))</f>
        <v/>
      </c>
      <c r="AQ139" s="54"/>
      <c r="AR139" s="54"/>
      <c r="AS139" s="54" t="str">
        <f>IF(Table_Styles[[#This Row],[PB]]&lt;&gt;"",Table_Styles[[#This Row],[PB]],IF(Table_Styles[[#This Row],[PB Default]]&lt;&gt;"",Table_Styles[[#This Row],[PB Default]],""))</f>
        <v/>
      </c>
      <c r="AT139" s="54"/>
      <c r="AU139" s="54"/>
      <c r="AV139" s="54" t="str">
        <f>IF(Table_Styles[[#This Row],[PL]]&lt;&gt;"",Table_Styles[[#This Row],[PL]],IF(Table_Styles[[#This Row],[PL Default]]&lt;&gt;"",Table_Styles[[#This Row],[PL Default]],""))</f>
        <v/>
      </c>
      <c r="AW139" s="54"/>
      <c r="AX139" s="54"/>
      <c r="AY139" s="54" t="str">
        <f>IF(Table_Styles[[#This Row],[BT]]&lt;&gt;"",Table_Styles[[#This Row],[BT]],IF(Table_Styles[[#This Row],[BT Default]]&lt;&gt;"",Table_Styles[[#This Row],[BT Default]],""))</f>
        <v/>
      </c>
      <c r="AZ139" s="54"/>
      <c r="BA139" s="54"/>
      <c r="BB139" s="54" t="str">
        <f>IF(Table_Styles[[#This Row],[BR]]&lt;&gt;"",Table_Styles[[#This Row],[BR]],IF(Table_Styles[[#This Row],[BR Default]]&lt;&gt;"",Table_Styles[[#This Row],[BR Default]],""))</f>
        <v/>
      </c>
      <c r="BC139" s="54"/>
      <c r="BD139" s="54"/>
      <c r="BE139" s="54" t="str">
        <f>IF(Table_Styles[[#This Row],[BB]]&lt;&gt;"",Table_Styles[[#This Row],[BB]],IF(Table_Styles[[#This Row],[BB Default]]&lt;&gt;"",Table_Styles[[#This Row],[BB Default]],""))</f>
        <v/>
      </c>
      <c r="BF139" s="54"/>
      <c r="BG139" s="54"/>
      <c r="BH139" s="54" t="str">
        <f>IF(Table_Styles[[#This Row],[BL]]&lt;&gt;"",Table_Styles[[#This Row],[BL]],IF(Table_Styles[[#This Row],[BL Default]]&lt;&gt;"",Table_Styles[[#This Row],[BL Default]],""))</f>
        <v/>
      </c>
      <c r="BI139" s="54"/>
      <c r="BJ139" s="62"/>
      <c r="BK139" s="54" t="str">
        <f>IF(Table_Styles[[#This Row],[Width]]&lt;&gt;"",Table_Styles[[#This Row],[Width]],IF(Table_Styles[[#This Row],[Width Default]]&lt;&gt;"",Table_Styles[[#This Row],[Width Default]],""))</f>
        <v/>
      </c>
      <c r="BL139" s="54"/>
      <c r="BM139" s="54"/>
      <c r="BN139" s="54" t="str">
        <f>IF(Table_Styles[[#This Row],[Height]]&lt;&gt;"",Table_Styles[[#This Row],[Height]],IF(Table_Styles[[#This Row],[Height Default]]&lt;&gt;"",Table_Styles[[#This Row],[Height Default]],""))</f>
        <v/>
      </c>
      <c r="BO139" s="54"/>
      <c r="BP139" s="54"/>
      <c r="BQ139" s="54" t="str">
        <f>IF(Table_Styles[[#This Row],[Top]]&lt;&gt;"",Table_Styles[[#This Row],[Top]],IF(Table_Styles[[#This Row],[Top Default]]&lt;&gt;"",Table_Styles[[#This Row],[Top Default]],""))</f>
        <v/>
      </c>
      <c r="BR139" s="54"/>
      <c r="BS139" s="54"/>
      <c r="BT139" s="54" t="str">
        <f>IF(Table_Styles[[#This Row],[Right]]&lt;&gt;"",Table_Styles[[#This Row],[Right]],IF(Table_Styles[[#This Row],[Right Default]]&lt;&gt;"",Table_Styles[[#This Row],[Right Default]],""))</f>
        <v/>
      </c>
      <c r="BU139" s="54"/>
      <c r="BV139" s="54"/>
      <c r="BW139" s="54" t="str">
        <f>IF(Table_Styles[[#This Row],[Bottom]]&lt;&gt;"",Table_Styles[[#This Row],[Bottom]],IF(Table_Styles[[#This Row],[Bottom Default]]&lt;&gt;"",Table_Styles[[#This Row],[Bottom Default]],""))</f>
        <v/>
      </c>
      <c r="BX139" s="54"/>
      <c r="BY139" s="54"/>
      <c r="BZ139" s="54" t="str">
        <f>IF(Table_Styles[[#This Row],[Left]]&lt;&gt;"",Table_Styles[[#This Row],[Left]],IF(Table_Styles[[#This Row],[Left Default]]&lt;&gt;"",Table_Styles[[#This Row],[Left Default]],""))</f>
        <v/>
      </c>
      <c r="CA139" s="54"/>
      <c r="CB139" s="54" t="str">
        <f>IF(AND(Table_Styles[[#This Row],[Selector]]&lt;&gt;"",Table_Styles[[#This Row],[Font Family Used]]&lt;&gt;"",Table_Styles[[#This Row],[Font Weight Used]]&lt;&gt;""),Table_Styles[[#This Row],[Font Family Used]]&amp;" "&amp;Table_Styles[[#This Row],[Font Weight Used]],"")</f>
        <v/>
      </c>
      <c r="CC139" s="54" t="str">
        <f ca="1">IF(AND(Table_Styles[[#This Row],[Selector]],COUNTIF(OFFSET(CC:CC,0,0,ROW()-1,1),"="&amp;Table_Styles[[#This Row],[Font]])=0),Table_Styles[[#This Row],[Font]],"")</f>
        <v/>
      </c>
      <c r="CD139" s="54" t="str">
        <f ca="1">IF(Table_Styles[[#This Row],[Unique Font]]&lt;&gt;"",
"{""fontFamily"":"""&amp;Table_Styles[[#This Row],[Font Family Used]]&amp;""",""fontWeight"":"&amp;Table_Styles[[#This Row],[Font Weight Used]]&amp;"}","")</f>
        <v/>
      </c>
      <c r="CE139" s="5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54" t="str">
        <f>IF(AND(Table_Styles[[#This Row],[Selector]]&lt;&gt;"", Table_Styles[[#This Row],[Config Properties]]&lt;&gt;""),
Table_Styles[[#This Row],[Selector]]&amp;" { "&amp;Table_Styles[[#This Row],[Config Properties]]&amp;" }","")</f>
        <v/>
      </c>
      <c r="CG139" s="54" t="str">
        <f xml:space="preserve">
SUBSTITUTE(SUBSTITUTE(SUBSTITUTE(SUBSTITUTE(SUBSTITUTE(SUBSTITUTE(SUBSTITUTE(SUBSTITUTE(Table_Styles[[#This Row],[Config]],
" {","{"),
"{ ","{"),
" }","}"),
"} ","}"),
" ,",","),
", ",","),
" :",":"),
": ",":")</f>
        <v/>
      </c>
    </row>
    <row r="140" spans="2:85" ht="21" customHeight="1">
      <c r="B140" s="82" t="s">
        <v>820</v>
      </c>
      <c r="C140" s="82" t="s">
        <v>618</v>
      </c>
      <c r="D140" s="7"/>
      <c r="E140" s="7"/>
      <c r="F140" s="7" t="str">
        <f>IF(Table_Styles[[#This Row],[Font Family]]&lt;&gt;"",Table_Styles[[#This Row],[Font Family]],IF(Table_Styles[[#This Row],[Font Family Default]]&lt;&gt;"",Table_Styles[[#This Row],[Font Family Default]],""))</f>
        <v/>
      </c>
      <c r="G140" s="7"/>
      <c r="H140" s="7"/>
      <c r="I140" s="7" t="str">
        <f>IF(Table_Styles[[#This Row],[Font Size]]&lt;&gt;"",Table_Styles[[#This Row],[Font Size]],IF(Table_Styles[[#This Row],[Font Size Default]]&lt;&gt;"",Table_Styles[[#This Row],[Font Size Default]],""))</f>
        <v/>
      </c>
      <c r="J140" s="7"/>
      <c r="K140" s="7"/>
      <c r="L140" s="7" t="str">
        <f>IF(Table_Styles[[#This Row],[Font Weight]]&lt;&gt;"",Table_Styles[[#This Row],[Font Weight]],IF(Table_Styles[[#This Row],[Font Weight Default]]&lt;&gt;"",Table_Styles[[#This Row],[Font Weight Default]],""))</f>
        <v/>
      </c>
      <c r="M140" s="7"/>
      <c r="N140" s="7"/>
      <c r="O140" s="7" t="str">
        <f>IF(Table_Styles[[#This Row],[Colour]]&lt;&gt;"",Table_Styles[[#This Row],[Colour]],IF(Table_Styles[[#This Row],[Colour Default]]&lt;&gt;"",Table_Styles[[#This Row],[Colour Default]],""))</f>
        <v/>
      </c>
      <c r="P140" s="7"/>
      <c r="Q140" s="7"/>
      <c r="R140" s="7" t="str">
        <f>IF(Table_Styles[[#This Row],[Background]]&lt;&gt;"",Table_Styles[[#This Row],[Background]],IF(Table_Styles[[#This Row],[Background Default]]&lt;&gt;"",Table_Styles[[#This Row],[Background Default]],""))</f>
        <v/>
      </c>
      <c r="S140" s="7"/>
      <c r="T140" s="7"/>
      <c r="U140" s="7" t="str">
        <f>IF(Table_Styles[[#This Row],[Border]]&lt;&gt;"",Table_Styles[[#This Row],[Border]],IF(Table_Styles[[#This Row],[Border Default]]&lt;&gt;"",Table_Styles[[#This Row],[Border Default]],""))</f>
        <v/>
      </c>
      <c r="V140" s="7"/>
      <c r="W140" s="7"/>
      <c r="X140" s="7" t="str">
        <f>IF(Table_Styles[[#This Row],[Border Radius]]&lt;&gt;"",Table_Styles[[#This Row],[Border Radius]],IF(Table_Styles[[#This Row],[Border Radius Default]]&lt;&gt;"",Table_Styles[[#This Row],[Border Radius Default]],""))</f>
        <v/>
      </c>
      <c r="Y140" s="8" t="s">
        <v>616</v>
      </c>
      <c r="Z140" s="7"/>
      <c r="AA140" s="7" t="str">
        <f>IF(Table_Styles[[#This Row],[MT]]&lt;&gt;"",Table_Styles[[#This Row],[MT]],IF(Table_Styles[[#This Row],[MT Default]]&lt;&gt;"",Table_Styles[[#This Row],[MT Default]],""))</f>
        <v>20px</v>
      </c>
      <c r="AB140" s="7"/>
      <c r="AC140" s="7"/>
      <c r="AD140" s="7" t="str">
        <f>IF(Table_Styles[[#This Row],[MR]]&lt;&gt;"",Table_Styles[[#This Row],[MR]],IF(Table_Styles[[#This Row],[MR Default]]&lt;&gt;"",Table_Styles[[#This Row],[MR Default]],""))</f>
        <v/>
      </c>
      <c r="AE140" s="7"/>
      <c r="AF140" s="7"/>
      <c r="AG140" s="7" t="str">
        <f>IF(Table_Styles[[#This Row],[MB]]&lt;&gt;"",Table_Styles[[#This Row],[MB]],IF(Table_Styles[[#This Row],[MB Default]]&lt;&gt;"",Table_Styles[[#This Row],[MB Default]],""))</f>
        <v/>
      </c>
      <c r="AH140" s="7"/>
      <c r="AI140" s="7"/>
      <c r="AJ140" s="7" t="str">
        <f>IF(Table_Styles[[#This Row],[ML]]&lt;&gt;"",Table_Styles[[#This Row],[ML]],IF(Table_Styles[[#This Row],[ML Default]]&lt;&gt;"",Table_Styles[[#This Row],[ML Default]],""))</f>
        <v/>
      </c>
      <c r="AK140" s="7"/>
      <c r="AL140" s="7"/>
      <c r="AM140" s="7" t="str">
        <f>IF(Table_Styles[[#This Row],[PT]]&lt;&gt;"",Table_Styles[[#This Row],[PT]],IF(Table_Styles[[#This Row],[PT Default]]&lt;&gt;"",Table_Styles[[#This Row],[PT Default]],""))</f>
        <v/>
      </c>
      <c r="AN140" s="7"/>
      <c r="AO140" s="7"/>
      <c r="AP140" s="7" t="str">
        <f>IF(Table_Styles[[#This Row],[PR]]&lt;&gt;"",Table_Styles[[#This Row],[PR]],IF(Table_Styles[[#This Row],[PR Default]]&lt;&gt;"",Table_Styles[[#This Row],[PR Default]],""))</f>
        <v/>
      </c>
      <c r="AQ140" s="7"/>
      <c r="AR140" s="7"/>
      <c r="AS140" s="7" t="str">
        <f>IF(Table_Styles[[#This Row],[PB]]&lt;&gt;"",Table_Styles[[#This Row],[PB]],IF(Table_Styles[[#This Row],[PB Default]]&lt;&gt;"",Table_Styles[[#This Row],[PB Default]],""))</f>
        <v/>
      </c>
      <c r="AT140" s="7"/>
      <c r="AU140" s="7"/>
      <c r="AV140" s="7" t="str">
        <f>IF(Table_Styles[[#This Row],[PL]]&lt;&gt;"",Table_Styles[[#This Row],[PL]],IF(Table_Styles[[#This Row],[PL Default]]&lt;&gt;"",Table_Styles[[#This Row],[PL Default]],""))</f>
        <v/>
      </c>
      <c r="AW140" s="7"/>
      <c r="AX140" s="7"/>
      <c r="AY140" s="7" t="str">
        <f>IF(Table_Styles[[#This Row],[BT]]&lt;&gt;"",Table_Styles[[#This Row],[BT]],IF(Table_Styles[[#This Row],[BT Default]]&lt;&gt;"",Table_Styles[[#This Row],[BT Default]],""))</f>
        <v/>
      </c>
      <c r="AZ140" s="7"/>
      <c r="BA140" s="7"/>
      <c r="BB140" s="7" t="str">
        <f>IF(Table_Styles[[#This Row],[BR]]&lt;&gt;"",Table_Styles[[#This Row],[BR]],IF(Table_Styles[[#This Row],[BR Default]]&lt;&gt;"",Table_Styles[[#This Row],[BR Default]],""))</f>
        <v/>
      </c>
      <c r="BC140" s="7"/>
      <c r="BD140" s="7"/>
      <c r="BE140" s="7" t="str">
        <f>IF(Table_Styles[[#This Row],[BB]]&lt;&gt;"",Table_Styles[[#This Row],[BB]],IF(Table_Styles[[#This Row],[BB Default]]&lt;&gt;"",Table_Styles[[#This Row],[BB Default]],""))</f>
        <v/>
      </c>
      <c r="BF140" s="7"/>
      <c r="BG140" s="7"/>
      <c r="BH140" s="7" t="str">
        <f>IF(Table_Styles[[#This Row],[BL]]&lt;&gt;"",Table_Styles[[#This Row],[BL]],IF(Table_Styles[[#This Row],[BL Default]]&lt;&gt;"",Table_Styles[[#This Row],[BL Default]],""))</f>
        <v/>
      </c>
      <c r="BI140" s="7"/>
      <c r="BJ140" s="7"/>
      <c r="BK140" s="7" t="str">
        <f>IF(Table_Styles[[#This Row],[Width]]&lt;&gt;"",Table_Styles[[#This Row],[Width]],IF(Table_Styles[[#This Row],[Width Default]]&lt;&gt;"",Table_Styles[[#This Row],[Width Default]],""))</f>
        <v/>
      </c>
      <c r="BL140" s="7"/>
      <c r="BM140" s="7"/>
      <c r="BN140" s="7" t="str">
        <f>IF(Table_Styles[[#This Row],[Height]]&lt;&gt;"",Table_Styles[[#This Row],[Height]],IF(Table_Styles[[#This Row],[Height Default]]&lt;&gt;"",Table_Styles[[#This Row],[Height Default]],""))</f>
        <v/>
      </c>
      <c r="BO140" s="7"/>
      <c r="BP140" s="7"/>
      <c r="BQ140" s="7" t="str">
        <f>IF(Table_Styles[[#This Row],[Top]]&lt;&gt;"",Table_Styles[[#This Row],[Top]],IF(Table_Styles[[#This Row],[Top Default]]&lt;&gt;"",Table_Styles[[#This Row],[Top Default]],""))</f>
        <v/>
      </c>
      <c r="BR140" s="7"/>
      <c r="BS140" s="7"/>
      <c r="BT140" s="7" t="str">
        <f>IF(Table_Styles[[#This Row],[Right]]&lt;&gt;"",Table_Styles[[#This Row],[Right]],IF(Table_Styles[[#This Row],[Right Default]]&lt;&gt;"",Table_Styles[[#This Row],[Right Default]],""))</f>
        <v/>
      </c>
      <c r="BU140" s="7"/>
      <c r="BV140" s="7"/>
      <c r="BW140" s="7" t="str">
        <f>IF(Table_Styles[[#This Row],[Bottom]]&lt;&gt;"",Table_Styles[[#This Row],[Bottom]],IF(Table_Styles[[#This Row],[Bottom Default]]&lt;&gt;"",Table_Styles[[#This Row],[Bottom Default]],""))</f>
        <v/>
      </c>
      <c r="BX140" s="7"/>
      <c r="BY140" s="7"/>
      <c r="BZ140" s="7" t="str">
        <f>IF(Table_Styles[[#This Row],[Left]]&lt;&gt;"",Table_Styles[[#This Row],[Left]],IF(Table_Styles[[#This Row],[Left Default]]&lt;&gt;"",Table_Styles[[#This Row],[Left Default]],""))</f>
        <v/>
      </c>
      <c r="CA140" s="7"/>
      <c r="CB140" t="str">
        <f>IF(AND(Table_Styles[[#This Row],[Selector]]&lt;&gt;"",Table_Styles[[#This Row],[Font Family Used]]&lt;&gt;"",Table_Styles[[#This Row],[Font Weight Used]]&lt;&gt;""),Table_Styles[[#This Row],[Font Family Used]]&amp;" "&amp;Table_Styles[[#This Row],[Font Weight Used]],"")</f>
        <v/>
      </c>
      <c r="CC140" t="str">
        <f ca="1">IF(AND(Table_Styles[[#This Row],[Selector]],COUNTIF(OFFSET(CC:CC,0,0,ROW()-1,1),"="&amp;Table_Styles[[#This Row],[Font]])=0),Table_Styles[[#This Row],[Font]],"")</f>
        <v/>
      </c>
      <c r="CD140" t="str">
        <f ca="1">IF(Table_Styles[[#This Row],[Unique Font]]&lt;&gt;"",
"{""fontFamily"":"""&amp;Table_Styles[[#This Row],[Font Family Used]]&amp;""",""fontWeight"":"&amp;Table_Styles[[#This Row],[Font Weight Used]]&amp;"}","")</f>
        <v/>
      </c>
      <c r="CE1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0" t="str">
        <f>IF(AND(Table_Styles[[#This Row],[Selector]]&lt;&gt;"", Table_Styles[[#This Row],[Config Properties]]&lt;&gt;""),
Table_Styles[[#This Row],[Selector]]&amp;" { "&amp;Table_Styles[[#This Row],[Config Properties]]&amp;" }","")</f>
        <v>nav#footer-actions { margin-top: 20px }</v>
      </c>
      <c r="CG140" t="str">
        <f xml:space="preserve">
SUBSTITUTE(SUBSTITUTE(SUBSTITUTE(SUBSTITUTE(SUBSTITUTE(SUBSTITUTE(SUBSTITUTE(SUBSTITUTE(Table_Styles[[#This Row],[Config]],
" {","{"),
"{ ","{"),
" }","}"),
"} ","}"),
" ,",","),
", ",","),
" :",":"),
": ",":")</f>
        <v>nav#footer-actions{margin-top:20px}</v>
      </c>
    </row>
    <row r="141" spans="2:85" ht="21" customHeight="1">
      <c r="B141" s="83" t="s">
        <v>762</v>
      </c>
      <c r="C141" s="82" t="s">
        <v>840</v>
      </c>
      <c r="D141" s="34"/>
      <c r="E141" s="34"/>
      <c r="F141" s="15" t="str">
        <f>IF(Table_Styles[[#This Row],[Font Family]]&lt;&gt;"",Table_Styles[[#This Row],[Font Family]],IF(Table_Styles[[#This Row],[Font Family Default]]&lt;&gt;"",Table_Styles[[#This Row],[Font Family Default]],""))</f>
        <v/>
      </c>
      <c r="G141" s="34"/>
      <c r="H141" s="34"/>
      <c r="I141" s="15" t="str">
        <f>IF(Table_Styles[[#This Row],[Font Size]]&lt;&gt;"",Table_Styles[[#This Row],[Font Size]],IF(Table_Styles[[#This Row],[Font Size Default]]&lt;&gt;"",Table_Styles[[#This Row],[Font Size Default]],""))</f>
        <v/>
      </c>
      <c r="J141" s="34"/>
      <c r="K141" s="34"/>
      <c r="L141" s="15" t="str">
        <f>IF(Table_Styles[[#This Row],[Font Weight]]&lt;&gt;"",Table_Styles[[#This Row],[Font Weight]],IF(Table_Styles[[#This Row],[Font Weight Default]]&lt;&gt;"",Table_Styles[[#This Row],[Font Weight Default]],""))</f>
        <v/>
      </c>
      <c r="M141" s="34"/>
      <c r="N141" s="34"/>
      <c r="O141" s="15" t="str">
        <f>IF(Table_Styles[[#This Row],[Colour]]&lt;&gt;"",Table_Styles[[#This Row],[Colour]],IF(Table_Styles[[#This Row],[Colour Default]]&lt;&gt;"",Table_Styles[[#This Row],[Colour Default]],""))</f>
        <v/>
      </c>
      <c r="P141" s="34"/>
      <c r="Q141" s="34"/>
      <c r="R141" s="15" t="str">
        <f>IF(Table_Styles[[#This Row],[Background]]&lt;&gt;"",Table_Styles[[#This Row],[Background]],IF(Table_Styles[[#This Row],[Background Default]]&lt;&gt;"",Table_Styles[[#This Row],[Background Default]],""))</f>
        <v/>
      </c>
      <c r="S141" s="34"/>
      <c r="T141" s="34"/>
      <c r="U141" s="15" t="str">
        <f>IF(Table_Styles[[#This Row],[Border]]&lt;&gt;"",Table_Styles[[#This Row],[Border]],IF(Table_Styles[[#This Row],[Border Default]]&lt;&gt;"",Table_Styles[[#This Row],[Border Default]],""))</f>
        <v/>
      </c>
      <c r="V141" s="34"/>
      <c r="W141" s="34"/>
      <c r="X141" s="15" t="str">
        <f>IF(Table_Styles[[#This Row],[Border Radius]]&lt;&gt;"",Table_Styles[[#This Row],[Border Radius]],IF(Table_Styles[[#This Row],[Border Radius Default]]&lt;&gt;"",Table_Styles[[#This Row],[Border Radius Default]],""))</f>
        <v/>
      </c>
      <c r="Y141" s="34"/>
      <c r="Z141" s="34"/>
      <c r="AA141" s="15" t="str">
        <f>IF(Table_Styles[[#This Row],[MT]]&lt;&gt;"",Table_Styles[[#This Row],[MT]],IF(Table_Styles[[#This Row],[MT Default]]&lt;&gt;"",Table_Styles[[#This Row],[MT Default]],""))</f>
        <v/>
      </c>
      <c r="AB141" s="34"/>
      <c r="AC141" s="34"/>
      <c r="AD141" s="15" t="str">
        <f>IF(Table_Styles[[#This Row],[MR]]&lt;&gt;"",Table_Styles[[#This Row],[MR]],IF(Table_Styles[[#This Row],[MR Default]]&lt;&gt;"",Table_Styles[[#This Row],[MR Default]],""))</f>
        <v/>
      </c>
      <c r="AE141" s="34"/>
      <c r="AF141" s="34"/>
      <c r="AG141" s="15" t="str">
        <f>IF(Table_Styles[[#This Row],[MB]]&lt;&gt;"",Table_Styles[[#This Row],[MB]],IF(Table_Styles[[#This Row],[MB Default]]&lt;&gt;"",Table_Styles[[#This Row],[MB Default]],""))</f>
        <v/>
      </c>
      <c r="AH141" s="34"/>
      <c r="AI141" s="34"/>
      <c r="AJ141" s="15" t="str">
        <f>IF(Table_Styles[[#This Row],[ML]]&lt;&gt;"",Table_Styles[[#This Row],[ML]],IF(Table_Styles[[#This Row],[ML Default]]&lt;&gt;"",Table_Styles[[#This Row],[ML Default]],""))</f>
        <v/>
      </c>
      <c r="AK141" s="34"/>
      <c r="AL141" s="34"/>
      <c r="AM141" s="15" t="str">
        <f>IF(Table_Styles[[#This Row],[PT]]&lt;&gt;"",Table_Styles[[#This Row],[PT]],IF(Table_Styles[[#This Row],[PT Default]]&lt;&gt;"",Table_Styles[[#This Row],[PT Default]],""))</f>
        <v/>
      </c>
      <c r="AN141" s="34"/>
      <c r="AO141" s="34"/>
      <c r="AP141" s="15" t="str">
        <f>IF(Table_Styles[[#This Row],[PR]]&lt;&gt;"",Table_Styles[[#This Row],[PR]],IF(Table_Styles[[#This Row],[PR Default]]&lt;&gt;"",Table_Styles[[#This Row],[PR Default]],""))</f>
        <v/>
      </c>
      <c r="AQ141" s="34"/>
      <c r="AR141" s="34"/>
      <c r="AS141" s="15" t="str">
        <f>IF(Table_Styles[[#This Row],[PB]]&lt;&gt;"",Table_Styles[[#This Row],[PB]],IF(Table_Styles[[#This Row],[PB Default]]&lt;&gt;"",Table_Styles[[#This Row],[PB Default]],""))</f>
        <v/>
      </c>
      <c r="AT141" s="34"/>
      <c r="AU141" s="34"/>
      <c r="AV141" s="15" t="str">
        <f>IF(Table_Styles[[#This Row],[PL]]&lt;&gt;"",Table_Styles[[#This Row],[PL]],IF(Table_Styles[[#This Row],[PL Default]]&lt;&gt;"",Table_Styles[[#This Row],[PL Default]],""))</f>
        <v/>
      </c>
      <c r="AW141" s="34"/>
      <c r="AX141" s="34"/>
      <c r="AY141" s="15" t="str">
        <f>IF(Table_Styles[[#This Row],[BT]]&lt;&gt;"",Table_Styles[[#This Row],[BT]],IF(Table_Styles[[#This Row],[BT Default]]&lt;&gt;"",Table_Styles[[#This Row],[BT Default]],""))</f>
        <v/>
      </c>
      <c r="AZ141" s="34"/>
      <c r="BA141" s="34"/>
      <c r="BB141" s="15" t="str">
        <f>IF(Table_Styles[[#This Row],[BR]]&lt;&gt;"",Table_Styles[[#This Row],[BR]],IF(Table_Styles[[#This Row],[BR Default]]&lt;&gt;"",Table_Styles[[#This Row],[BR Default]],""))</f>
        <v/>
      </c>
      <c r="BC141" s="34"/>
      <c r="BD141" s="34"/>
      <c r="BE141" s="15" t="str">
        <f>IF(Table_Styles[[#This Row],[BB]]&lt;&gt;"",Table_Styles[[#This Row],[BB]],IF(Table_Styles[[#This Row],[BB Default]]&lt;&gt;"",Table_Styles[[#This Row],[BB Default]],""))</f>
        <v/>
      </c>
      <c r="BF141" s="34"/>
      <c r="BG141" s="34"/>
      <c r="BH141" s="15" t="str">
        <f>IF(Table_Styles[[#This Row],[BL]]&lt;&gt;"",Table_Styles[[#This Row],[BL]],IF(Table_Styles[[#This Row],[BL Default]]&lt;&gt;"",Table_Styles[[#This Row],[BL Default]],""))</f>
        <v/>
      </c>
      <c r="BI141" s="34"/>
      <c r="BJ141" s="34"/>
      <c r="BK141" s="15" t="str">
        <f>IF(Table_Styles[[#This Row],[Width]]&lt;&gt;"",Table_Styles[[#This Row],[Width]],IF(Table_Styles[[#This Row],[Width Default]]&lt;&gt;"",Table_Styles[[#This Row],[Width Default]],""))</f>
        <v/>
      </c>
      <c r="BL141" s="34"/>
      <c r="BM141" s="34"/>
      <c r="BN141" s="15" t="str">
        <f>IF(Table_Styles[[#This Row],[Height]]&lt;&gt;"",Table_Styles[[#This Row],[Height]],IF(Table_Styles[[#This Row],[Height Default]]&lt;&gt;"",Table_Styles[[#This Row],[Height Default]],""))</f>
        <v/>
      </c>
      <c r="BO141" s="15"/>
      <c r="BP141" s="15"/>
      <c r="BQ141" s="15" t="str">
        <f>IF(Table_Styles[[#This Row],[Top]]&lt;&gt;"",Table_Styles[[#This Row],[Top]],IF(Table_Styles[[#This Row],[Top Default]]&lt;&gt;"",Table_Styles[[#This Row],[Top Default]],""))</f>
        <v/>
      </c>
      <c r="BR141" s="15"/>
      <c r="BS141" s="15"/>
      <c r="BT141" s="15" t="str">
        <f>IF(Table_Styles[[#This Row],[Right]]&lt;&gt;"",Table_Styles[[#This Row],[Right]],IF(Table_Styles[[#This Row],[Right Default]]&lt;&gt;"",Table_Styles[[#This Row],[Right Default]],""))</f>
        <v/>
      </c>
      <c r="BU141" s="15"/>
      <c r="BV141" s="15"/>
      <c r="BW141" s="15" t="str">
        <f>IF(Table_Styles[[#This Row],[Bottom]]&lt;&gt;"",Table_Styles[[#This Row],[Bottom]],IF(Table_Styles[[#This Row],[Bottom Default]]&lt;&gt;"",Table_Styles[[#This Row],[Bottom Default]],""))</f>
        <v/>
      </c>
      <c r="BX141" s="15"/>
      <c r="BY141" s="15"/>
      <c r="BZ141" s="15" t="str">
        <f>IF(Table_Styles[[#This Row],[Left]]&lt;&gt;"",Table_Styles[[#This Row],[Left]],IF(Table_Styles[[#This Row],[Left Default]]&lt;&gt;"",Table_Styles[[#This Row],[Left Default]],""))</f>
        <v/>
      </c>
      <c r="CA141" s="34"/>
      <c r="CB141" s="17" t="str">
        <f>IF(AND(Table_Styles[[#This Row],[Selector]]&lt;&gt;"",Table_Styles[[#This Row],[Font Family Used]]&lt;&gt;"",Table_Styles[[#This Row],[Font Weight Used]]&lt;&gt;""),Table_Styles[[#This Row],[Font Family Used]]&amp;" "&amp;Table_Styles[[#This Row],[Font Weight Used]],"")</f>
        <v/>
      </c>
      <c r="CC141" s="17" t="str">
        <f ca="1">IF(AND(Table_Styles[[#This Row],[Selector]],COUNTIF(OFFSET(CC:CC,0,0,ROW()-1,1),"="&amp;Table_Styles[[#This Row],[Font]])=0),Table_Styles[[#This Row],[Font]],"")</f>
        <v/>
      </c>
      <c r="CD141" s="17" t="str">
        <f ca="1">IF(Table_Styles[[#This Row],[Unique Font]]&lt;&gt;"",
"{""fontFamily"":"""&amp;Table_Styles[[#This Row],[Font Family Used]]&amp;""",""fontWeight"":"&amp;Table_Styles[[#This Row],[Font Weight Used]]&amp;"}","")</f>
        <v/>
      </c>
      <c r="CE141"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7" t="str">
        <f>IF(AND(Table_Styles[[#This Row],[Selector]]&lt;&gt;"", Table_Styles[[#This Row],[Config Properties]]&lt;&gt;""),
Table_Styles[[#This Row],[Selector]]&amp;" { "&amp;Table_Styles[[#This Row],[Config Properties]]&amp;" }","")</f>
        <v/>
      </c>
      <c r="CG141" s="17" t="str">
        <f xml:space="preserve">
SUBSTITUTE(SUBSTITUTE(SUBSTITUTE(SUBSTITUTE(SUBSTITUTE(SUBSTITUTE(SUBSTITUTE(SUBSTITUTE(Table_Styles[[#This Row],[Config]],
" {","{"),
"{ ","{"),
" }","}"),
"} ","}"),
" ,",","),
", ",","),
" :",":"),
": ",":")</f>
        <v/>
      </c>
    </row>
    <row r="142" spans="2:85" ht="21" customHeight="1">
      <c r="B142" s="83" t="s">
        <v>764</v>
      </c>
      <c r="C142" s="17" t="s">
        <v>841</v>
      </c>
      <c r="D142" s="15"/>
      <c r="E142" s="15"/>
      <c r="F142" s="15" t="str">
        <f>IF(Table_Styles[[#This Row],[Font Family]]&lt;&gt;"",Table_Styles[[#This Row],[Font Family]],IF(Table_Styles[[#This Row],[Font Family Default]]&lt;&gt;"",Table_Styles[[#This Row],[Font Family Default]],""))</f>
        <v/>
      </c>
      <c r="G142" s="15"/>
      <c r="H142" s="15"/>
      <c r="I142" s="15" t="str">
        <f>IF(Table_Styles[[#This Row],[Font Size]]&lt;&gt;"",Table_Styles[[#This Row],[Font Size]],IF(Table_Styles[[#This Row],[Font Size Default]]&lt;&gt;"",Table_Styles[[#This Row],[Font Size Default]],""))</f>
        <v/>
      </c>
      <c r="J142" s="15"/>
      <c r="K142" s="15"/>
      <c r="L142" s="15" t="str">
        <f>IF(Table_Styles[[#This Row],[Font Weight]]&lt;&gt;"",Table_Styles[[#This Row],[Font Weight]],IF(Table_Styles[[#This Row],[Font Weight Default]]&lt;&gt;"",Table_Styles[[#This Row],[Font Weight Default]],""))</f>
        <v/>
      </c>
      <c r="M142" s="15"/>
      <c r="N142" s="15"/>
      <c r="O142" s="15" t="str">
        <f>IF(Table_Styles[[#This Row],[Colour]]&lt;&gt;"",Table_Styles[[#This Row],[Colour]],IF(Table_Styles[[#This Row],[Colour Default]]&lt;&gt;"",Table_Styles[[#This Row],[Colour Default]],""))</f>
        <v/>
      </c>
      <c r="P142" s="15"/>
      <c r="Q142" s="15"/>
      <c r="R142" s="15" t="str">
        <f>IF(Table_Styles[[#This Row],[Background]]&lt;&gt;"",Table_Styles[[#This Row],[Background]],IF(Table_Styles[[#This Row],[Background Default]]&lt;&gt;"",Table_Styles[[#This Row],[Background Default]],""))</f>
        <v/>
      </c>
      <c r="S142" s="15"/>
      <c r="T142" s="15"/>
      <c r="U142" s="15" t="str">
        <f>IF(Table_Styles[[#This Row],[Border]]&lt;&gt;"",Table_Styles[[#This Row],[Border]],IF(Table_Styles[[#This Row],[Border Default]]&lt;&gt;"",Table_Styles[[#This Row],[Border Default]],""))</f>
        <v/>
      </c>
      <c r="V142" s="15"/>
      <c r="W142" s="15"/>
      <c r="X142" s="15" t="str">
        <f>IF(Table_Styles[[#This Row],[Border Radius]]&lt;&gt;"",Table_Styles[[#This Row],[Border Radius]],IF(Table_Styles[[#This Row],[Border Radius Default]]&lt;&gt;"",Table_Styles[[#This Row],[Border Radius Default]],""))</f>
        <v/>
      </c>
      <c r="Y142" s="15"/>
      <c r="Z142" s="15"/>
      <c r="AA142" s="15" t="str">
        <f>IF(Table_Styles[[#This Row],[MT]]&lt;&gt;"",Table_Styles[[#This Row],[MT]],IF(Table_Styles[[#This Row],[MT Default]]&lt;&gt;"",Table_Styles[[#This Row],[MT Default]],""))</f>
        <v/>
      </c>
      <c r="AB142" s="15"/>
      <c r="AC142" s="15" t="s">
        <v>599</v>
      </c>
      <c r="AD142" s="15" t="str">
        <f>IF(Table_Styles[[#This Row],[MR]]&lt;&gt;"",Table_Styles[[#This Row],[MR]],IF(Table_Styles[[#This Row],[MR Default]]&lt;&gt;"",Table_Styles[[#This Row],[MR Default]],""))</f>
        <v>15px</v>
      </c>
      <c r="AE142" s="15"/>
      <c r="AF142" s="15" t="s">
        <v>599</v>
      </c>
      <c r="AG142" s="15" t="str">
        <f>IF(Table_Styles[[#This Row],[MB]]&lt;&gt;"",Table_Styles[[#This Row],[MB]],IF(Table_Styles[[#This Row],[MB Default]]&lt;&gt;"",Table_Styles[[#This Row],[MB Default]],""))</f>
        <v>15px</v>
      </c>
      <c r="AH142" s="15"/>
      <c r="AI142" s="15"/>
      <c r="AJ142" s="15" t="str">
        <f>IF(Table_Styles[[#This Row],[ML]]&lt;&gt;"",Table_Styles[[#This Row],[ML]],IF(Table_Styles[[#This Row],[ML Default]]&lt;&gt;"",Table_Styles[[#This Row],[ML Default]],""))</f>
        <v/>
      </c>
      <c r="AK142" s="15"/>
      <c r="AL142" s="81"/>
      <c r="AM142" s="15" t="str">
        <f>IF(Table_Styles[[#This Row],[PT]]&lt;&gt;"",Table_Styles[[#This Row],[PT]],IF(Table_Styles[[#This Row],[PT Default]]&lt;&gt;"",Table_Styles[[#This Row],[PT Default]],""))</f>
        <v/>
      </c>
      <c r="AN142" s="15"/>
      <c r="AO142" s="81"/>
      <c r="AP142" s="15" t="str">
        <f>IF(Table_Styles[[#This Row],[PR]]&lt;&gt;"",Table_Styles[[#This Row],[PR]],IF(Table_Styles[[#This Row],[PR Default]]&lt;&gt;"",Table_Styles[[#This Row],[PR Default]],""))</f>
        <v/>
      </c>
      <c r="AQ142" s="15"/>
      <c r="AR142" s="81"/>
      <c r="AS142" s="15" t="str">
        <f>IF(Table_Styles[[#This Row],[PB]]&lt;&gt;"",Table_Styles[[#This Row],[PB]],IF(Table_Styles[[#This Row],[PB Default]]&lt;&gt;"",Table_Styles[[#This Row],[PB Default]],""))</f>
        <v/>
      </c>
      <c r="AT142" s="15"/>
      <c r="AU142" s="81"/>
      <c r="AV142" s="15" t="str">
        <f>IF(Table_Styles[[#This Row],[PL]]&lt;&gt;"",Table_Styles[[#This Row],[PL]],IF(Table_Styles[[#This Row],[PL Default]]&lt;&gt;"",Table_Styles[[#This Row],[PL Default]],""))</f>
        <v/>
      </c>
      <c r="AW142" s="15"/>
      <c r="AX142" s="15"/>
      <c r="AY142" s="15" t="str">
        <f>IF(Table_Styles[[#This Row],[BT]]&lt;&gt;"",Table_Styles[[#This Row],[BT]],IF(Table_Styles[[#This Row],[BT Default]]&lt;&gt;"",Table_Styles[[#This Row],[BT Default]],""))</f>
        <v/>
      </c>
      <c r="AZ142" s="15"/>
      <c r="BA142" s="15"/>
      <c r="BB142" s="15" t="str">
        <f>IF(Table_Styles[[#This Row],[BR]]&lt;&gt;"",Table_Styles[[#This Row],[BR]],IF(Table_Styles[[#This Row],[BR Default]]&lt;&gt;"",Table_Styles[[#This Row],[BR Default]],""))</f>
        <v/>
      </c>
      <c r="BC142" s="15"/>
      <c r="BD142" s="15"/>
      <c r="BE142" s="15" t="str">
        <f>IF(Table_Styles[[#This Row],[BB]]&lt;&gt;"",Table_Styles[[#This Row],[BB]],IF(Table_Styles[[#This Row],[BB Default]]&lt;&gt;"",Table_Styles[[#This Row],[BB Default]],""))</f>
        <v/>
      </c>
      <c r="BF142" s="15"/>
      <c r="BG142" s="15"/>
      <c r="BH142" s="15" t="str">
        <f>IF(Table_Styles[[#This Row],[BL]]&lt;&gt;"",Table_Styles[[#This Row],[BL]],IF(Table_Styles[[#This Row],[BL Default]]&lt;&gt;"",Table_Styles[[#This Row],[BL Default]],""))</f>
        <v/>
      </c>
      <c r="BI142" s="15"/>
      <c r="BJ142" s="34"/>
      <c r="BK142" s="15" t="str">
        <f>IF(Table_Styles[[#This Row],[Width]]&lt;&gt;"",Table_Styles[[#This Row],[Width]],IF(Table_Styles[[#This Row],[Width Default]]&lt;&gt;"",Table_Styles[[#This Row],[Width Default]],""))</f>
        <v/>
      </c>
      <c r="BL142" s="15"/>
      <c r="BM142" s="15"/>
      <c r="BN142" s="15" t="str">
        <f>IF(Table_Styles[[#This Row],[Height]]&lt;&gt;"",Table_Styles[[#This Row],[Height]],IF(Table_Styles[[#This Row],[Height Default]]&lt;&gt;"",Table_Styles[[#This Row],[Height Default]],""))</f>
        <v/>
      </c>
      <c r="BO142" s="15"/>
      <c r="BP142" s="15"/>
      <c r="BQ142" s="15" t="str">
        <f>IF(Table_Styles[[#This Row],[Top]]&lt;&gt;"",Table_Styles[[#This Row],[Top]],IF(Table_Styles[[#This Row],[Top Default]]&lt;&gt;"",Table_Styles[[#This Row],[Top Default]],""))</f>
        <v/>
      </c>
      <c r="BR142" s="15"/>
      <c r="BS142" s="15"/>
      <c r="BT142" s="15" t="str">
        <f>IF(Table_Styles[[#This Row],[Right]]&lt;&gt;"",Table_Styles[[#This Row],[Right]],IF(Table_Styles[[#This Row],[Right Default]]&lt;&gt;"",Table_Styles[[#This Row],[Right Default]],""))</f>
        <v/>
      </c>
      <c r="BU142" s="15"/>
      <c r="BV142" s="15"/>
      <c r="BW142" s="15" t="str">
        <f>IF(Table_Styles[[#This Row],[Bottom]]&lt;&gt;"",Table_Styles[[#This Row],[Bottom]],IF(Table_Styles[[#This Row],[Bottom Default]]&lt;&gt;"",Table_Styles[[#This Row],[Bottom Default]],""))</f>
        <v/>
      </c>
      <c r="BX142" s="15"/>
      <c r="BY142" s="15"/>
      <c r="BZ142" s="15" t="str">
        <f>IF(Table_Styles[[#This Row],[Left]]&lt;&gt;"",Table_Styles[[#This Row],[Left]],IF(Table_Styles[[#This Row],[Left Default]]&lt;&gt;"",Table_Styles[[#This Row],[Left Default]],""))</f>
        <v/>
      </c>
      <c r="CA142" s="15"/>
      <c r="CB142" s="17" t="str">
        <f>IF(AND(Table_Styles[[#This Row],[Selector]]&lt;&gt;"",Table_Styles[[#This Row],[Font Family Used]]&lt;&gt;"",Table_Styles[[#This Row],[Font Weight Used]]&lt;&gt;""),Table_Styles[[#This Row],[Font Family Used]]&amp;" "&amp;Table_Styles[[#This Row],[Font Weight Used]],"")</f>
        <v/>
      </c>
      <c r="CC142" s="17" t="str">
        <f ca="1">IF(AND(Table_Styles[[#This Row],[Selector]],COUNTIF(OFFSET(CC:CC,0,0,ROW()-1,1),"="&amp;Table_Styles[[#This Row],[Font]])=0),Table_Styles[[#This Row],[Font]],"")</f>
        <v/>
      </c>
      <c r="CD142" s="17" t="str">
        <f ca="1">IF(Table_Styles[[#This Row],[Unique Font]]&lt;&gt;"",
"{""fontFamily"":"""&amp;Table_Styles[[#This Row],[Font Family Used]]&amp;""",""fontWeight"":"&amp;Table_Styles[[#This Row],[Font Weight Used]]&amp;"}","")</f>
        <v/>
      </c>
      <c r="CE142"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42" s="17" t="str">
        <f>IF(AND(Table_Styles[[#This Row],[Selector]]&lt;&gt;"", Table_Styles[[#This Row],[Config Properties]]&lt;&gt;""),
Table_Styles[[#This Row],[Selector]]&amp;" { "&amp;Table_Styles[[#This Row],[Config Properties]]&amp;" }","")</f>
        <v>nav#footer-actions .btn { margin-right: 15px;margin-bottom: 15px }</v>
      </c>
      <c r="CG142" s="17" t="str">
        <f xml:space="preserve">
SUBSTITUTE(SUBSTITUTE(SUBSTITUTE(SUBSTITUTE(SUBSTITUTE(SUBSTITUTE(SUBSTITUTE(SUBSTITUTE(Table_Styles[[#This Row],[Config]],
" {","{"),
"{ ","{"),
" }","}"),
"} ","}"),
" ,",","),
", ",","),
" :",":"),
": ",":")</f>
        <v>nav#footer-actions .btn{margin-right:15px;margin-bottom:15px}</v>
      </c>
    </row>
    <row r="143" spans="2:85" ht="21" customHeight="1">
      <c r="B143" s="83" t="s">
        <v>766</v>
      </c>
      <c r="C143" s="17" t="s">
        <v>842</v>
      </c>
      <c r="D143" s="15"/>
      <c r="E143" s="15"/>
      <c r="F143" s="15" t="str">
        <f>IF(Table_Styles[[#This Row],[Font Family]]&lt;&gt;"",Table_Styles[[#This Row],[Font Family]],IF(Table_Styles[[#This Row],[Font Family Default]]&lt;&gt;"",Table_Styles[[#This Row],[Font Family Default]],""))</f>
        <v/>
      </c>
      <c r="G143" s="15"/>
      <c r="H143" s="15"/>
      <c r="I143" s="15" t="str">
        <f>IF(Table_Styles[[#This Row],[Font Size]]&lt;&gt;"",Table_Styles[[#This Row],[Font Size]],IF(Table_Styles[[#This Row],[Font Size Default]]&lt;&gt;"",Table_Styles[[#This Row],[Font Size Default]],""))</f>
        <v/>
      </c>
      <c r="J143" s="15"/>
      <c r="K143" s="15"/>
      <c r="L143" s="15" t="str">
        <f>IF(Table_Styles[[#This Row],[Font Weight]]&lt;&gt;"",Table_Styles[[#This Row],[Font Weight]],IF(Table_Styles[[#This Row],[Font Weight Default]]&lt;&gt;"",Table_Styles[[#This Row],[Font Weight Default]],""))</f>
        <v/>
      </c>
      <c r="M143" s="15"/>
      <c r="N143" s="15"/>
      <c r="O143" s="15" t="str">
        <f>IF(Table_Styles[[#This Row],[Colour]]&lt;&gt;"",Table_Styles[[#This Row],[Colour]],IF(Table_Styles[[#This Row],[Colour Default]]&lt;&gt;"",Table_Styles[[#This Row],[Colour Default]],""))</f>
        <v/>
      </c>
      <c r="P143" s="15"/>
      <c r="Q143" s="15"/>
      <c r="R143" s="15" t="str">
        <f>IF(Table_Styles[[#This Row],[Background]]&lt;&gt;"",Table_Styles[[#This Row],[Background]],IF(Table_Styles[[#This Row],[Background Default]]&lt;&gt;"",Table_Styles[[#This Row],[Background Default]],""))</f>
        <v/>
      </c>
      <c r="S143" s="15"/>
      <c r="T143" s="15"/>
      <c r="U143" s="15" t="str">
        <f>IF(Table_Styles[[#This Row],[Border]]&lt;&gt;"",Table_Styles[[#This Row],[Border]],IF(Table_Styles[[#This Row],[Border Default]]&lt;&gt;"",Table_Styles[[#This Row],[Border Default]],""))</f>
        <v/>
      </c>
      <c r="V143" s="15"/>
      <c r="W143" s="15"/>
      <c r="X143" s="15" t="str">
        <f>IF(Table_Styles[[#This Row],[Border Radius]]&lt;&gt;"",Table_Styles[[#This Row],[Border Radius]],IF(Table_Styles[[#This Row],[Border Radius Default]]&lt;&gt;"",Table_Styles[[#This Row],[Border Radius Default]],""))</f>
        <v/>
      </c>
      <c r="Y143" s="15"/>
      <c r="Z143" s="15"/>
      <c r="AA143" s="15" t="str">
        <f>IF(Table_Styles[[#This Row],[MT]]&lt;&gt;"",Table_Styles[[#This Row],[MT]],IF(Table_Styles[[#This Row],[MT Default]]&lt;&gt;"",Table_Styles[[#This Row],[MT Default]],""))</f>
        <v/>
      </c>
      <c r="AB143" s="15"/>
      <c r="AC143" s="15"/>
      <c r="AD143" s="15" t="str">
        <f>IF(Table_Styles[[#This Row],[MR]]&lt;&gt;"",Table_Styles[[#This Row],[MR]],IF(Table_Styles[[#This Row],[MR Default]]&lt;&gt;"",Table_Styles[[#This Row],[MR Default]],""))</f>
        <v/>
      </c>
      <c r="AE143" s="15"/>
      <c r="AF143" s="15"/>
      <c r="AG143" s="15" t="str">
        <f>IF(Table_Styles[[#This Row],[MB]]&lt;&gt;"",Table_Styles[[#This Row],[MB]],IF(Table_Styles[[#This Row],[MB Default]]&lt;&gt;"",Table_Styles[[#This Row],[MB Default]],""))</f>
        <v/>
      </c>
      <c r="AH143" s="15"/>
      <c r="AI143" s="15"/>
      <c r="AJ143" s="15" t="str">
        <f>IF(Table_Styles[[#This Row],[ML]]&lt;&gt;"",Table_Styles[[#This Row],[ML]],IF(Table_Styles[[#This Row],[ML Default]]&lt;&gt;"",Table_Styles[[#This Row],[ML Default]],""))</f>
        <v/>
      </c>
      <c r="AK143" s="15"/>
      <c r="AL143" s="15"/>
      <c r="AM143" s="15" t="str">
        <f>IF(Table_Styles[[#This Row],[PT]]&lt;&gt;"",Table_Styles[[#This Row],[PT]],IF(Table_Styles[[#This Row],[PT Default]]&lt;&gt;"",Table_Styles[[#This Row],[PT Default]],""))</f>
        <v/>
      </c>
      <c r="AN143" s="15"/>
      <c r="AO143" s="15"/>
      <c r="AP143" s="15" t="str">
        <f>IF(Table_Styles[[#This Row],[PR]]&lt;&gt;"",Table_Styles[[#This Row],[PR]],IF(Table_Styles[[#This Row],[PR Default]]&lt;&gt;"",Table_Styles[[#This Row],[PR Default]],""))</f>
        <v/>
      </c>
      <c r="AQ143" s="15"/>
      <c r="AR143" s="15"/>
      <c r="AS143" s="15" t="str">
        <f>IF(Table_Styles[[#This Row],[PB]]&lt;&gt;"",Table_Styles[[#This Row],[PB]],IF(Table_Styles[[#This Row],[PB Default]]&lt;&gt;"",Table_Styles[[#This Row],[PB Default]],""))</f>
        <v/>
      </c>
      <c r="AT143" s="15"/>
      <c r="AU143" s="15"/>
      <c r="AV143" s="15" t="str">
        <f>IF(Table_Styles[[#This Row],[PL]]&lt;&gt;"",Table_Styles[[#This Row],[PL]],IF(Table_Styles[[#This Row],[PL Default]]&lt;&gt;"",Table_Styles[[#This Row],[PL Default]],""))</f>
        <v/>
      </c>
      <c r="AW143" s="15"/>
      <c r="AX143" s="15"/>
      <c r="AY143" s="15" t="str">
        <f>IF(Table_Styles[[#This Row],[BT]]&lt;&gt;"",Table_Styles[[#This Row],[BT]],IF(Table_Styles[[#This Row],[BT Default]]&lt;&gt;"",Table_Styles[[#This Row],[BT Default]],""))</f>
        <v/>
      </c>
      <c r="AZ143" s="15"/>
      <c r="BA143" s="15"/>
      <c r="BB143" s="15" t="str">
        <f>IF(Table_Styles[[#This Row],[BR]]&lt;&gt;"",Table_Styles[[#This Row],[BR]],IF(Table_Styles[[#This Row],[BR Default]]&lt;&gt;"",Table_Styles[[#This Row],[BR Default]],""))</f>
        <v/>
      </c>
      <c r="BC143" s="15"/>
      <c r="BD143" s="15"/>
      <c r="BE143" s="15" t="str">
        <f>IF(Table_Styles[[#This Row],[BB]]&lt;&gt;"",Table_Styles[[#This Row],[BB]],IF(Table_Styles[[#This Row],[BB Default]]&lt;&gt;"",Table_Styles[[#This Row],[BB Default]],""))</f>
        <v/>
      </c>
      <c r="BF143" s="15"/>
      <c r="BG143" s="15"/>
      <c r="BH143" s="15" t="str">
        <f>IF(Table_Styles[[#This Row],[BL]]&lt;&gt;"",Table_Styles[[#This Row],[BL]],IF(Table_Styles[[#This Row],[BL Default]]&lt;&gt;"",Table_Styles[[#This Row],[BL Default]],""))</f>
        <v/>
      </c>
      <c r="BI143" s="15"/>
      <c r="BJ143" s="34"/>
      <c r="BK143" s="15" t="str">
        <f>IF(Table_Styles[[#This Row],[Width]]&lt;&gt;"",Table_Styles[[#This Row],[Width]],IF(Table_Styles[[#This Row],[Width Default]]&lt;&gt;"",Table_Styles[[#This Row],[Width Default]],""))</f>
        <v/>
      </c>
      <c r="BL143" s="15"/>
      <c r="BM143" s="15"/>
      <c r="BN143" s="15" t="str">
        <f>IF(Table_Styles[[#This Row],[Height]]&lt;&gt;"",Table_Styles[[#This Row],[Height]],IF(Table_Styles[[#This Row],[Height Default]]&lt;&gt;"",Table_Styles[[#This Row],[Height Default]],""))</f>
        <v/>
      </c>
      <c r="BO143" s="15"/>
      <c r="BP143" s="15"/>
      <c r="BQ143" s="15" t="str">
        <f>IF(Table_Styles[[#This Row],[Top]]&lt;&gt;"",Table_Styles[[#This Row],[Top]],IF(Table_Styles[[#This Row],[Top Default]]&lt;&gt;"",Table_Styles[[#This Row],[Top Default]],""))</f>
        <v/>
      </c>
      <c r="BR143" s="15"/>
      <c r="BS143" s="15"/>
      <c r="BT143" s="15" t="str">
        <f>IF(Table_Styles[[#This Row],[Right]]&lt;&gt;"",Table_Styles[[#This Row],[Right]],IF(Table_Styles[[#This Row],[Right Default]]&lt;&gt;"",Table_Styles[[#This Row],[Right Default]],""))</f>
        <v/>
      </c>
      <c r="BU143" s="15"/>
      <c r="BV143" s="15"/>
      <c r="BW143" s="15" t="str">
        <f>IF(Table_Styles[[#This Row],[Bottom]]&lt;&gt;"",Table_Styles[[#This Row],[Bottom]],IF(Table_Styles[[#This Row],[Bottom Default]]&lt;&gt;"",Table_Styles[[#This Row],[Bottom Default]],""))</f>
        <v/>
      </c>
      <c r="BX143" s="15"/>
      <c r="BY143" s="15"/>
      <c r="BZ143" s="15" t="str">
        <f>IF(Table_Styles[[#This Row],[Left]]&lt;&gt;"",Table_Styles[[#This Row],[Left]],IF(Table_Styles[[#This Row],[Left Default]]&lt;&gt;"",Table_Styles[[#This Row],[Left Default]],""))</f>
        <v/>
      </c>
      <c r="CA143" s="15"/>
      <c r="CB143" s="17" t="str">
        <f>IF(AND(Table_Styles[[#This Row],[Selector]]&lt;&gt;"",Table_Styles[[#This Row],[Font Family Used]]&lt;&gt;"",Table_Styles[[#This Row],[Font Weight Used]]&lt;&gt;""),Table_Styles[[#This Row],[Font Family Used]]&amp;" "&amp;Table_Styles[[#This Row],[Font Weight Used]],"")</f>
        <v/>
      </c>
      <c r="CC143" s="17" t="str">
        <f ca="1">IF(AND(Table_Styles[[#This Row],[Selector]],COUNTIF(OFFSET(CC:CC,0,0,ROW()-1,1),"="&amp;Table_Styles[[#This Row],[Font]])=0),Table_Styles[[#This Row],[Font]],"")</f>
        <v/>
      </c>
      <c r="CD143" s="17" t="str">
        <f ca="1">IF(Table_Styles[[#This Row],[Unique Font]]&lt;&gt;"",
"{""fontFamily"":"""&amp;Table_Styles[[#This Row],[Font Family Used]]&amp;""",""fontWeight"":"&amp;Table_Styles[[#This Row],[Font Weight Used]]&amp;"}","")</f>
        <v/>
      </c>
      <c r="CE143"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17" t="str">
        <f>IF(AND(Table_Styles[[#This Row],[Selector]]&lt;&gt;"", Table_Styles[[#This Row],[Config Properties]]&lt;&gt;""),
Table_Styles[[#This Row],[Selector]]&amp;" { "&amp;Table_Styles[[#This Row],[Config Properties]]&amp;" }","")</f>
        <v/>
      </c>
      <c r="CG143" s="17" t="str">
        <f xml:space="preserve">
SUBSTITUTE(SUBSTITUTE(SUBSTITUTE(SUBSTITUTE(SUBSTITUTE(SUBSTITUTE(SUBSTITUTE(SUBSTITUTE(Table_Styles[[#This Row],[Config]],
" {","{"),
"{ ","{"),
" }","}"),
"} ","}"),
" ,",","),
", ",","),
" :",":"),
": ",":")</f>
        <v/>
      </c>
    </row>
    <row r="144" spans="2:85" ht="21" customHeight="1">
      <c r="B144" s="83" t="s">
        <v>768</v>
      </c>
      <c r="C144" s="17" t="s">
        <v>843</v>
      </c>
      <c r="D144" s="15"/>
      <c r="E144" s="15"/>
      <c r="F144" s="15" t="str">
        <f>IF(Table_Styles[[#This Row],[Font Family]]&lt;&gt;"",Table_Styles[[#This Row],[Font Family]],IF(Table_Styles[[#This Row],[Font Family Default]]&lt;&gt;"",Table_Styles[[#This Row],[Font Family Default]],""))</f>
        <v/>
      </c>
      <c r="G144" s="15"/>
      <c r="H144" s="15"/>
      <c r="I144" s="15" t="str">
        <f>IF(Table_Styles[[#This Row],[Font Size]]&lt;&gt;"",Table_Styles[[#This Row],[Font Size]],IF(Table_Styles[[#This Row],[Font Size Default]]&lt;&gt;"",Table_Styles[[#This Row],[Font Size Default]],""))</f>
        <v/>
      </c>
      <c r="J144" s="15"/>
      <c r="K144" s="15"/>
      <c r="L144" s="15" t="str">
        <f>IF(Table_Styles[[#This Row],[Font Weight]]&lt;&gt;"",Table_Styles[[#This Row],[Font Weight]],IF(Table_Styles[[#This Row],[Font Weight Default]]&lt;&gt;"",Table_Styles[[#This Row],[Font Weight Default]],""))</f>
        <v/>
      </c>
      <c r="M144" s="15"/>
      <c r="N144" s="15"/>
      <c r="O144" s="15" t="str">
        <f>IF(Table_Styles[[#This Row],[Colour]]&lt;&gt;"",Table_Styles[[#This Row],[Colour]],IF(Table_Styles[[#This Row],[Colour Default]]&lt;&gt;"",Table_Styles[[#This Row],[Colour Default]],""))</f>
        <v/>
      </c>
      <c r="P144" s="15"/>
      <c r="Q144" s="15"/>
      <c r="R144" s="15" t="str">
        <f>IF(Table_Styles[[#This Row],[Background]]&lt;&gt;"",Table_Styles[[#This Row],[Background]],IF(Table_Styles[[#This Row],[Background Default]]&lt;&gt;"",Table_Styles[[#This Row],[Background Default]],""))</f>
        <v/>
      </c>
      <c r="S144" s="15"/>
      <c r="T144" s="15"/>
      <c r="U144" s="15" t="str">
        <f>IF(Table_Styles[[#This Row],[Border]]&lt;&gt;"",Table_Styles[[#This Row],[Border]],IF(Table_Styles[[#This Row],[Border Default]]&lt;&gt;"",Table_Styles[[#This Row],[Border Default]],""))</f>
        <v/>
      </c>
      <c r="V144" s="15"/>
      <c r="W144" s="15"/>
      <c r="X144" s="15" t="str">
        <f>IF(Table_Styles[[#This Row],[Border Radius]]&lt;&gt;"",Table_Styles[[#This Row],[Border Radius]],IF(Table_Styles[[#This Row],[Border Radius Default]]&lt;&gt;"",Table_Styles[[#This Row],[Border Radius Default]],""))</f>
        <v/>
      </c>
      <c r="Y144" s="15"/>
      <c r="Z144" s="15"/>
      <c r="AA144" s="15" t="str">
        <f>IF(Table_Styles[[#This Row],[MT]]&lt;&gt;"",Table_Styles[[#This Row],[MT]],IF(Table_Styles[[#This Row],[MT Default]]&lt;&gt;"",Table_Styles[[#This Row],[MT Default]],""))</f>
        <v/>
      </c>
      <c r="AB144" s="15"/>
      <c r="AC144" s="15"/>
      <c r="AD144" s="15" t="str">
        <f>IF(Table_Styles[[#This Row],[MR]]&lt;&gt;"",Table_Styles[[#This Row],[MR]],IF(Table_Styles[[#This Row],[MR Default]]&lt;&gt;"",Table_Styles[[#This Row],[MR Default]],""))</f>
        <v/>
      </c>
      <c r="AE144" s="15"/>
      <c r="AF144" s="15"/>
      <c r="AG144" s="15" t="str">
        <f>IF(Table_Styles[[#This Row],[MB]]&lt;&gt;"",Table_Styles[[#This Row],[MB]],IF(Table_Styles[[#This Row],[MB Default]]&lt;&gt;"",Table_Styles[[#This Row],[MB Default]],""))</f>
        <v/>
      </c>
      <c r="AH144" s="15"/>
      <c r="AI144" s="15"/>
      <c r="AJ144" s="15" t="str">
        <f>IF(Table_Styles[[#This Row],[ML]]&lt;&gt;"",Table_Styles[[#This Row],[ML]],IF(Table_Styles[[#This Row],[ML Default]]&lt;&gt;"",Table_Styles[[#This Row],[ML Default]],""))</f>
        <v/>
      </c>
      <c r="AK144" s="15"/>
      <c r="AL144" s="15"/>
      <c r="AM144" s="15" t="str">
        <f>IF(Table_Styles[[#This Row],[PT]]&lt;&gt;"",Table_Styles[[#This Row],[PT]],IF(Table_Styles[[#This Row],[PT Default]]&lt;&gt;"",Table_Styles[[#This Row],[PT Default]],""))</f>
        <v/>
      </c>
      <c r="AN144" s="15"/>
      <c r="AO144" s="15"/>
      <c r="AP144" s="15" t="str">
        <f>IF(Table_Styles[[#This Row],[PR]]&lt;&gt;"",Table_Styles[[#This Row],[PR]],IF(Table_Styles[[#This Row],[PR Default]]&lt;&gt;"",Table_Styles[[#This Row],[PR Default]],""))</f>
        <v/>
      </c>
      <c r="AQ144" s="15"/>
      <c r="AR144" s="15"/>
      <c r="AS144" s="15" t="str">
        <f>IF(Table_Styles[[#This Row],[PB]]&lt;&gt;"",Table_Styles[[#This Row],[PB]],IF(Table_Styles[[#This Row],[PB Default]]&lt;&gt;"",Table_Styles[[#This Row],[PB Default]],""))</f>
        <v/>
      </c>
      <c r="AT144" s="15"/>
      <c r="AU144" s="15"/>
      <c r="AV144" s="15" t="str">
        <f>IF(Table_Styles[[#This Row],[PL]]&lt;&gt;"",Table_Styles[[#This Row],[PL]],IF(Table_Styles[[#This Row],[PL Default]]&lt;&gt;"",Table_Styles[[#This Row],[PL Default]],""))</f>
        <v/>
      </c>
      <c r="AW144" s="15"/>
      <c r="AX144" s="15"/>
      <c r="AY144" s="15" t="str">
        <f>IF(Table_Styles[[#This Row],[BT]]&lt;&gt;"",Table_Styles[[#This Row],[BT]],IF(Table_Styles[[#This Row],[BT Default]]&lt;&gt;"",Table_Styles[[#This Row],[BT Default]],""))</f>
        <v/>
      </c>
      <c r="AZ144" s="15"/>
      <c r="BA144" s="15"/>
      <c r="BB144" s="15" t="str">
        <f>IF(Table_Styles[[#This Row],[BR]]&lt;&gt;"",Table_Styles[[#This Row],[BR]],IF(Table_Styles[[#This Row],[BR Default]]&lt;&gt;"",Table_Styles[[#This Row],[BR Default]],""))</f>
        <v/>
      </c>
      <c r="BC144" s="15"/>
      <c r="BD144" s="15"/>
      <c r="BE144" s="15" t="str">
        <f>IF(Table_Styles[[#This Row],[BB]]&lt;&gt;"",Table_Styles[[#This Row],[BB]],IF(Table_Styles[[#This Row],[BB Default]]&lt;&gt;"",Table_Styles[[#This Row],[BB Default]],""))</f>
        <v/>
      </c>
      <c r="BF144" s="15"/>
      <c r="BG144" s="15"/>
      <c r="BH144" s="15" t="str">
        <f>IF(Table_Styles[[#This Row],[BL]]&lt;&gt;"",Table_Styles[[#This Row],[BL]],IF(Table_Styles[[#This Row],[BL Default]]&lt;&gt;"",Table_Styles[[#This Row],[BL Default]],""))</f>
        <v/>
      </c>
      <c r="BI144" s="15"/>
      <c r="BJ144" s="34"/>
      <c r="BK144" s="15" t="str">
        <f>IF(Table_Styles[[#This Row],[Width]]&lt;&gt;"",Table_Styles[[#This Row],[Width]],IF(Table_Styles[[#This Row],[Width Default]]&lt;&gt;"",Table_Styles[[#This Row],[Width Default]],""))</f>
        <v/>
      </c>
      <c r="BL144" s="15"/>
      <c r="BM144" s="15"/>
      <c r="BN144" s="15" t="str">
        <f>IF(Table_Styles[[#This Row],[Height]]&lt;&gt;"",Table_Styles[[#This Row],[Height]],IF(Table_Styles[[#This Row],[Height Default]]&lt;&gt;"",Table_Styles[[#This Row],[Height Default]],""))</f>
        <v/>
      </c>
      <c r="BO144" s="15"/>
      <c r="BP144" s="15"/>
      <c r="BQ144" s="15" t="str">
        <f>IF(Table_Styles[[#This Row],[Top]]&lt;&gt;"",Table_Styles[[#This Row],[Top]],IF(Table_Styles[[#This Row],[Top Default]]&lt;&gt;"",Table_Styles[[#This Row],[Top Default]],""))</f>
        <v/>
      </c>
      <c r="BR144" s="15"/>
      <c r="BS144" s="15"/>
      <c r="BT144" s="15" t="str">
        <f>IF(Table_Styles[[#This Row],[Right]]&lt;&gt;"",Table_Styles[[#This Row],[Right]],IF(Table_Styles[[#This Row],[Right Default]]&lt;&gt;"",Table_Styles[[#This Row],[Right Default]],""))</f>
        <v/>
      </c>
      <c r="BU144" s="15"/>
      <c r="BV144" s="15"/>
      <c r="BW144" s="15" t="str">
        <f>IF(Table_Styles[[#This Row],[Bottom]]&lt;&gt;"",Table_Styles[[#This Row],[Bottom]],IF(Table_Styles[[#This Row],[Bottom Default]]&lt;&gt;"",Table_Styles[[#This Row],[Bottom Default]],""))</f>
        <v/>
      </c>
      <c r="BX144" s="15"/>
      <c r="BY144" s="15"/>
      <c r="BZ144" s="15" t="str">
        <f>IF(Table_Styles[[#This Row],[Left]]&lt;&gt;"",Table_Styles[[#This Row],[Left]],IF(Table_Styles[[#This Row],[Left Default]]&lt;&gt;"",Table_Styles[[#This Row],[Left Default]],""))</f>
        <v/>
      </c>
      <c r="CA144" s="15"/>
      <c r="CB144" s="17" t="str">
        <f>IF(AND(Table_Styles[[#This Row],[Selector]]&lt;&gt;"",Table_Styles[[#This Row],[Font Family Used]]&lt;&gt;"",Table_Styles[[#This Row],[Font Weight Used]]&lt;&gt;""),Table_Styles[[#This Row],[Font Family Used]]&amp;" "&amp;Table_Styles[[#This Row],[Font Weight Used]],"")</f>
        <v/>
      </c>
      <c r="CC144" s="17" t="str">
        <f ca="1">IF(AND(Table_Styles[[#This Row],[Selector]],COUNTIF(OFFSET(CC:CC,0,0,ROW()-1,1),"="&amp;Table_Styles[[#This Row],[Font]])=0),Table_Styles[[#This Row],[Font]],"")</f>
        <v/>
      </c>
      <c r="CD144" s="17" t="str">
        <f ca="1">IF(Table_Styles[[#This Row],[Unique Font]]&lt;&gt;"",
"{""fontFamily"":"""&amp;Table_Styles[[#This Row],[Font Family Used]]&amp;""",""fontWeight"":"&amp;Table_Styles[[#This Row],[Font Weight Used]]&amp;"}","")</f>
        <v/>
      </c>
      <c r="CE144"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17" t="str">
        <f>IF(AND(Table_Styles[[#This Row],[Selector]]&lt;&gt;"", Table_Styles[[#This Row],[Config Properties]]&lt;&gt;""),
Table_Styles[[#This Row],[Selector]]&amp;" { "&amp;Table_Styles[[#This Row],[Config Properties]]&amp;" }","")</f>
        <v/>
      </c>
      <c r="CG144" s="17" t="str">
        <f xml:space="preserve">
SUBSTITUTE(SUBSTITUTE(SUBSTITUTE(SUBSTITUTE(SUBSTITUTE(SUBSTITUTE(SUBSTITUTE(SUBSTITUTE(Table_Styles[[#This Row],[Config]],
" {","{"),
"{ ","{"),
" }","}"),
"} ","}"),
" ,",","),
", ",","),
" :",":"),
": ",":")</f>
        <v/>
      </c>
    </row>
    <row r="145" spans="2:85" ht="21" customHeight="1">
      <c r="B145" s="83" t="s">
        <v>770</v>
      </c>
      <c r="C145" s="17" t="s">
        <v>844</v>
      </c>
      <c r="D145" s="15"/>
      <c r="E145" s="15"/>
      <c r="F145" s="15" t="str">
        <f>IF(Table_Styles[[#This Row],[Font Family]]&lt;&gt;"",Table_Styles[[#This Row],[Font Family]],IF(Table_Styles[[#This Row],[Font Family Default]]&lt;&gt;"",Table_Styles[[#This Row],[Font Family Default]],""))</f>
        <v/>
      </c>
      <c r="G145" s="15"/>
      <c r="H145" s="15"/>
      <c r="I145" s="15" t="str">
        <f>IF(Table_Styles[[#This Row],[Font Size]]&lt;&gt;"",Table_Styles[[#This Row],[Font Size]],IF(Table_Styles[[#This Row],[Font Size Default]]&lt;&gt;"",Table_Styles[[#This Row],[Font Size Default]],""))</f>
        <v/>
      </c>
      <c r="J145" s="15"/>
      <c r="K145" s="15"/>
      <c r="L145" s="15" t="str">
        <f>IF(Table_Styles[[#This Row],[Font Weight]]&lt;&gt;"",Table_Styles[[#This Row],[Font Weight]],IF(Table_Styles[[#This Row],[Font Weight Default]]&lt;&gt;"",Table_Styles[[#This Row],[Font Weight Default]],""))</f>
        <v/>
      </c>
      <c r="M145" s="15"/>
      <c r="N145" s="15"/>
      <c r="O145" s="15" t="str">
        <f>IF(Table_Styles[[#This Row],[Colour]]&lt;&gt;"",Table_Styles[[#This Row],[Colour]],IF(Table_Styles[[#This Row],[Colour Default]]&lt;&gt;"",Table_Styles[[#This Row],[Colour Default]],""))</f>
        <v/>
      </c>
      <c r="P145" s="15"/>
      <c r="Q145" s="15"/>
      <c r="R145" s="15" t="str">
        <f>IF(Table_Styles[[#This Row],[Background]]&lt;&gt;"",Table_Styles[[#This Row],[Background]],IF(Table_Styles[[#This Row],[Background Default]]&lt;&gt;"",Table_Styles[[#This Row],[Background Default]],""))</f>
        <v/>
      </c>
      <c r="S145" s="15"/>
      <c r="T145" s="15"/>
      <c r="U145" s="15" t="str">
        <f>IF(Table_Styles[[#This Row],[Border]]&lt;&gt;"",Table_Styles[[#This Row],[Border]],IF(Table_Styles[[#This Row],[Border Default]]&lt;&gt;"",Table_Styles[[#This Row],[Border Default]],""))</f>
        <v/>
      </c>
      <c r="V145" s="15"/>
      <c r="W145" s="15"/>
      <c r="X145" s="15" t="str">
        <f>IF(Table_Styles[[#This Row],[Border Radius]]&lt;&gt;"",Table_Styles[[#This Row],[Border Radius]],IF(Table_Styles[[#This Row],[Border Radius Default]]&lt;&gt;"",Table_Styles[[#This Row],[Border Radius Default]],""))</f>
        <v/>
      </c>
      <c r="Y145" s="15"/>
      <c r="Z145" s="15"/>
      <c r="AA145" s="15" t="str">
        <f>IF(Table_Styles[[#This Row],[MT]]&lt;&gt;"",Table_Styles[[#This Row],[MT]],IF(Table_Styles[[#This Row],[MT Default]]&lt;&gt;"",Table_Styles[[#This Row],[MT Default]],""))</f>
        <v/>
      </c>
      <c r="AB145" s="15"/>
      <c r="AC145" s="15"/>
      <c r="AD145" s="15" t="str">
        <f>IF(Table_Styles[[#This Row],[MR]]&lt;&gt;"",Table_Styles[[#This Row],[MR]],IF(Table_Styles[[#This Row],[MR Default]]&lt;&gt;"",Table_Styles[[#This Row],[MR Default]],""))</f>
        <v/>
      </c>
      <c r="AE145" s="15"/>
      <c r="AF145" s="15"/>
      <c r="AG145" s="15" t="str">
        <f>IF(Table_Styles[[#This Row],[MB]]&lt;&gt;"",Table_Styles[[#This Row],[MB]],IF(Table_Styles[[#This Row],[MB Default]]&lt;&gt;"",Table_Styles[[#This Row],[MB Default]],""))</f>
        <v/>
      </c>
      <c r="AH145" s="15"/>
      <c r="AI145" s="15"/>
      <c r="AJ145" s="15" t="str">
        <f>IF(Table_Styles[[#This Row],[ML]]&lt;&gt;"",Table_Styles[[#This Row],[ML]],IF(Table_Styles[[#This Row],[ML Default]]&lt;&gt;"",Table_Styles[[#This Row],[ML Default]],""))</f>
        <v/>
      </c>
      <c r="AK145" s="15"/>
      <c r="AL145" s="15"/>
      <c r="AM145" s="15" t="str">
        <f>IF(Table_Styles[[#This Row],[PT]]&lt;&gt;"",Table_Styles[[#This Row],[PT]],IF(Table_Styles[[#This Row],[PT Default]]&lt;&gt;"",Table_Styles[[#This Row],[PT Default]],""))</f>
        <v/>
      </c>
      <c r="AN145" s="15"/>
      <c r="AO145" s="15"/>
      <c r="AP145" s="15" t="str">
        <f>IF(Table_Styles[[#This Row],[PR]]&lt;&gt;"",Table_Styles[[#This Row],[PR]],IF(Table_Styles[[#This Row],[PR Default]]&lt;&gt;"",Table_Styles[[#This Row],[PR Default]],""))</f>
        <v/>
      </c>
      <c r="AQ145" s="15"/>
      <c r="AR145" s="15"/>
      <c r="AS145" s="15" t="str">
        <f>IF(Table_Styles[[#This Row],[PB]]&lt;&gt;"",Table_Styles[[#This Row],[PB]],IF(Table_Styles[[#This Row],[PB Default]]&lt;&gt;"",Table_Styles[[#This Row],[PB Default]],""))</f>
        <v/>
      </c>
      <c r="AT145" s="15"/>
      <c r="AU145" s="15"/>
      <c r="AV145" s="15" t="str">
        <f>IF(Table_Styles[[#This Row],[PL]]&lt;&gt;"",Table_Styles[[#This Row],[PL]],IF(Table_Styles[[#This Row],[PL Default]]&lt;&gt;"",Table_Styles[[#This Row],[PL Default]],""))</f>
        <v/>
      </c>
      <c r="AW145" s="15"/>
      <c r="AX145" s="15"/>
      <c r="AY145" s="15" t="str">
        <f>IF(Table_Styles[[#This Row],[BT]]&lt;&gt;"",Table_Styles[[#This Row],[BT]],IF(Table_Styles[[#This Row],[BT Default]]&lt;&gt;"",Table_Styles[[#This Row],[BT Default]],""))</f>
        <v/>
      </c>
      <c r="AZ145" s="15"/>
      <c r="BA145" s="15"/>
      <c r="BB145" s="15" t="str">
        <f>IF(Table_Styles[[#This Row],[BR]]&lt;&gt;"",Table_Styles[[#This Row],[BR]],IF(Table_Styles[[#This Row],[BR Default]]&lt;&gt;"",Table_Styles[[#This Row],[BR Default]],""))</f>
        <v/>
      </c>
      <c r="BC145" s="15"/>
      <c r="BD145" s="15"/>
      <c r="BE145" s="15" t="str">
        <f>IF(Table_Styles[[#This Row],[BB]]&lt;&gt;"",Table_Styles[[#This Row],[BB]],IF(Table_Styles[[#This Row],[BB Default]]&lt;&gt;"",Table_Styles[[#This Row],[BB Default]],""))</f>
        <v/>
      </c>
      <c r="BF145" s="15"/>
      <c r="BG145" s="15"/>
      <c r="BH145" s="15" t="str">
        <f>IF(Table_Styles[[#This Row],[BL]]&lt;&gt;"",Table_Styles[[#This Row],[BL]],IF(Table_Styles[[#This Row],[BL Default]]&lt;&gt;"",Table_Styles[[#This Row],[BL Default]],""))</f>
        <v/>
      </c>
      <c r="BI145" s="15"/>
      <c r="BJ145" s="34"/>
      <c r="BK145" s="15" t="str">
        <f>IF(Table_Styles[[#This Row],[Width]]&lt;&gt;"",Table_Styles[[#This Row],[Width]],IF(Table_Styles[[#This Row],[Width Default]]&lt;&gt;"",Table_Styles[[#This Row],[Width Default]],""))</f>
        <v/>
      </c>
      <c r="BL145" s="15"/>
      <c r="BM145" s="15"/>
      <c r="BN145" s="15" t="str">
        <f>IF(Table_Styles[[#This Row],[Height]]&lt;&gt;"",Table_Styles[[#This Row],[Height]],IF(Table_Styles[[#This Row],[Height Default]]&lt;&gt;"",Table_Styles[[#This Row],[Height Default]],""))</f>
        <v/>
      </c>
      <c r="BO145" s="15"/>
      <c r="BP145" s="15"/>
      <c r="BQ145" s="15" t="str">
        <f>IF(Table_Styles[[#This Row],[Top]]&lt;&gt;"",Table_Styles[[#This Row],[Top]],IF(Table_Styles[[#This Row],[Top Default]]&lt;&gt;"",Table_Styles[[#This Row],[Top Default]],""))</f>
        <v/>
      </c>
      <c r="BR145" s="15"/>
      <c r="BS145" s="15"/>
      <c r="BT145" s="15" t="str">
        <f>IF(Table_Styles[[#This Row],[Right]]&lt;&gt;"",Table_Styles[[#This Row],[Right]],IF(Table_Styles[[#This Row],[Right Default]]&lt;&gt;"",Table_Styles[[#This Row],[Right Default]],""))</f>
        <v/>
      </c>
      <c r="BU145" s="15"/>
      <c r="BV145" s="15"/>
      <c r="BW145" s="15" t="str">
        <f>IF(Table_Styles[[#This Row],[Bottom]]&lt;&gt;"",Table_Styles[[#This Row],[Bottom]],IF(Table_Styles[[#This Row],[Bottom Default]]&lt;&gt;"",Table_Styles[[#This Row],[Bottom Default]],""))</f>
        <v/>
      </c>
      <c r="BX145" s="15"/>
      <c r="BY145" s="15"/>
      <c r="BZ145" s="15" t="str">
        <f>IF(Table_Styles[[#This Row],[Left]]&lt;&gt;"",Table_Styles[[#This Row],[Left]],IF(Table_Styles[[#This Row],[Left Default]]&lt;&gt;"",Table_Styles[[#This Row],[Left Default]],""))</f>
        <v/>
      </c>
      <c r="CA145" s="15"/>
      <c r="CB145" s="17" t="str">
        <f>IF(AND(Table_Styles[[#This Row],[Selector]]&lt;&gt;"",Table_Styles[[#This Row],[Font Family Used]]&lt;&gt;"",Table_Styles[[#This Row],[Font Weight Used]]&lt;&gt;""),Table_Styles[[#This Row],[Font Family Used]]&amp;" "&amp;Table_Styles[[#This Row],[Font Weight Used]],"")</f>
        <v/>
      </c>
      <c r="CC145" s="17" t="str">
        <f ca="1">IF(AND(Table_Styles[[#This Row],[Selector]],COUNTIF(OFFSET(CC:CC,0,0,ROW()-1,1),"="&amp;Table_Styles[[#This Row],[Font]])=0),Table_Styles[[#This Row],[Font]],"")</f>
        <v/>
      </c>
      <c r="CD145" s="17" t="str">
        <f ca="1">IF(Table_Styles[[#This Row],[Unique Font]]&lt;&gt;"",
"{""fontFamily"":"""&amp;Table_Styles[[#This Row],[Font Family Used]]&amp;""",""fontWeight"":"&amp;Table_Styles[[#This Row],[Font Weight Used]]&amp;"}","")</f>
        <v/>
      </c>
      <c r="CE145"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17" t="str">
        <f>IF(AND(Table_Styles[[#This Row],[Selector]]&lt;&gt;"", Table_Styles[[#This Row],[Config Properties]]&lt;&gt;""),
Table_Styles[[#This Row],[Selector]]&amp;" { "&amp;Table_Styles[[#This Row],[Config Properties]]&amp;" }","")</f>
        <v/>
      </c>
      <c r="CG145" s="17" t="str">
        <f xml:space="preserve">
SUBSTITUTE(SUBSTITUTE(SUBSTITUTE(SUBSTITUTE(SUBSTITUTE(SUBSTITUTE(SUBSTITUTE(SUBSTITUTE(Table_Styles[[#This Row],[Config]],
" {","{"),
"{ ","{"),
" }","}"),
"} ","}"),
" ,",","),
", ",","),
" :",":"),
": ",":")</f>
        <v/>
      </c>
    </row>
    <row r="146" spans="2:85" ht="21" customHeight="1">
      <c r="B146" s="83" t="s">
        <v>772</v>
      </c>
      <c r="C146" s="17" t="s">
        <v>845</v>
      </c>
      <c r="D146" s="15"/>
      <c r="E146" s="15"/>
      <c r="F146" s="15" t="str">
        <f>IF(Table_Styles[[#This Row],[Font Family]]&lt;&gt;"",Table_Styles[[#This Row],[Font Family]],IF(Table_Styles[[#This Row],[Font Family Default]]&lt;&gt;"",Table_Styles[[#This Row],[Font Family Default]],""))</f>
        <v/>
      </c>
      <c r="G146" s="15"/>
      <c r="H146" s="15"/>
      <c r="I146" s="15" t="str">
        <f>IF(Table_Styles[[#This Row],[Font Size]]&lt;&gt;"",Table_Styles[[#This Row],[Font Size]],IF(Table_Styles[[#This Row],[Font Size Default]]&lt;&gt;"",Table_Styles[[#This Row],[Font Size Default]],""))</f>
        <v/>
      </c>
      <c r="J146" s="15"/>
      <c r="K146" s="15"/>
      <c r="L146" s="15" t="str">
        <f>IF(Table_Styles[[#This Row],[Font Weight]]&lt;&gt;"",Table_Styles[[#This Row],[Font Weight]],IF(Table_Styles[[#This Row],[Font Weight Default]]&lt;&gt;"",Table_Styles[[#This Row],[Font Weight Default]],""))</f>
        <v/>
      </c>
      <c r="M146" s="15"/>
      <c r="N146" s="15"/>
      <c r="O146" s="15" t="str">
        <f>IF(Table_Styles[[#This Row],[Colour]]&lt;&gt;"",Table_Styles[[#This Row],[Colour]],IF(Table_Styles[[#This Row],[Colour Default]]&lt;&gt;"",Table_Styles[[#This Row],[Colour Default]],""))</f>
        <v/>
      </c>
      <c r="P146" s="15"/>
      <c r="Q146" s="15"/>
      <c r="R146" s="15" t="str">
        <f>IF(Table_Styles[[#This Row],[Background]]&lt;&gt;"",Table_Styles[[#This Row],[Background]],IF(Table_Styles[[#This Row],[Background Default]]&lt;&gt;"",Table_Styles[[#This Row],[Background Default]],""))</f>
        <v/>
      </c>
      <c r="S146" s="15"/>
      <c r="T146" s="15"/>
      <c r="U146" s="15" t="str">
        <f>IF(Table_Styles[[#This Row],[Border]]&lt;&gt;"",Table_Styles[[#This Row],[Border]],IF(Table_Styles[[#This Row],[Border Default]]&lt;&gt;"",Table_Styles[[#This Row],[Border Default]],""))</f>
        <v/>
      </c>
      <c r="V146" s="15"/>
      <c r="W146" s="15"/>
      <c r="X146" s="15" t="str">
        <f>IF(Table_Styles[[#This Row],[Border Radius]]&lt;&gt;"",Table_Styles[[#This Row],[Border Radius]],IF(Table_Styles[[#This Row],[Border Radius Default]]&lt;&gt;"",Table_Styles[[#This Row],[Border Radius Default]],""))</f>
        <v/>
      </c>
      <c r="Y146" s="15"/>
      <c r="Z146" s="15"/>
      <c r="AA146" s="15" t="str">
        <f>IF(Table_Styles[[#This Row],[MT]]&lt;&gt;"",Table_Styles[[#This Row],[MT]],IF(Table_Styles[[#This Row],[MT Default]]&lt;&gt;"",Table_Styles[[#This Row],[MT Default]],""))</f>
        <v/>
      </c>
      <c r="AB146" s="15"/>
      <c r="AC146" s="15"/>
      <c r="AD146" s="15" t="str">
        <f>IF(Table_Styles[[#This Row],[MR]]&lt;&gt;"",Table_Styles[[#This Row],[MR]],IF(Table_Styles[[#This Row],[MR Default]]&lt;&gt;"",Table_Styles[[#This Row],[MR Default]],""))</f>
        <v/>
      </c>
      <c r="AE146" s="15"/>
      <c r="AF146" s="15"/>
      <c r="AG146" s="15" t="str">
        <f>IF(Table_Styles[[#This Row],[MB]]&lt;&gt;"",Table_Styles[[#This Row],[MB]],IF(Table_Styles[[#This Row],[MB Default]]&lt;&gt;"",Table_Styles[[#This Row],[MB Default]],""))</f>
        <v/>
      </c>
      <c r="AH146" s="15"/>
      <c r="AI146" s="15"/>
      <c r="AJ146" s="15" t="str">
        <f>IF(Table_Styles[[#This Row],[ML]]&lt;&gt;"",Table_Styles[[#This Row],[ML]],IF(Table_Styles[[#This Row],[ML Default]]&lt;&gt;"",Table_Styles[[#This Row],[ML Default]],""))</f>
        <v/>
      </c>
      <c r="AK146" s="15"/>
      <c r="AL146" s="15"/>
      <c r="AM146" s="15" t="str">
        <f>IF(Table_Styles[[#This Row],[PT]]&lt;&gt;"",Table_Styles[[#This Row],[PT]],IF(Table_Styles[[#This Row],[PT Default]]&lt;&gt;"",Table_Styles[[#This Row],[PT Default]],""))</f>
        <v/>
      </c>
      <c r="AN146" s="15"/>
      <c r="AO146" s="15"/>
      <c r="AP146" s="15" t="str">
        <f>IF(Table_Styles[[#This Row],[PR]]&lt;&gt;"",Table_Styles[[#This Row],[PR]],IF(Table_Styles[[#This Row],[PR Default]]&lt;&gt;"",Table_Styles[[#This Row],[PR Default]],""))</f>
        <v/>
      </c>
      <c r="AQ146" s="15"/>
      <c r="AR146" s="15"/>
      <c r="AS146" s="15" t="str">
        <f>IF(Table_Styles[[#This Row],[PB]]&lt;&gt;"",Table_Styles[[#This Row],[PB]],IF(Table_Styles[[#This Row],[PB Default]]&lt;&gt;"",Table_Styles[[#This Row],[PB Default]],""))</f>
        <v/>
      </c>
      <c r="AT146" s="15"/>
      <c r="AU146" s="15"/>
      <c r="AV146" s="15" t="str">
        <f>IF(Table_Styles[[#This Row],[PL]]&lt;&gt;"",Table_Styles[[#This Row],[PL]],IF(Table_Styles[[#This Row],[PL Default]]&lt;&gt;"",Table_Styles[[#This Row],[PL Default]],""))</f>
        <v/>
      </c>
      <c r="AW146" s="15"/>
      <c r="AX146" s="15"/>
      <c r="AY146" s="15" t="str">
        <f>IF(Table_Styles[[#This Row],[BT]]&lt;&gt;"",Table_Styles[[#This Row],[BT]],IF(Table_Styles[[#This Row],[BT Default]]&lt;&gt;"",Table_Styles[[#This Row],[BT Default]],""))</f>
        <v/>
      </c>
      <c r="AZ146" s="15"/>
      <c r="BA146" s="15"/>
      <c r="BB146" s="15" t="str">
        <f>IF(Table_Styles[[#This Row],[BR]]&lt;&gt;"",Table_Styles[[#This Row],[BR]],IF(Table_Styles[[#This Row],[BR Default]]&lt;&gt;"",Table_Styles[[#This Row],[BR Default]],""))</f>
        <v/>
      </c>
      <c r="BC146" s="15"/>
      <c r="BD146" s="15"/>
      <c r="BE146" s="15" t="str">
        <f>IF(Table_Styles[[#This Row],[BB]]&lt;&gt;"",Table_Styles[[#This Row],[BB]],IF(Table_Styles[[#This Row],[BB Default]]&lt;&gt;"",Table_Styles[[#This Row],[BB Default]],""))</f>
        <v/>
      </c>
      <c r="BF146" s="15"/>
      <c r="BG146" s="15"/>
      <c r="BH146" s="15" t="str">
        <f>IF(Table_Styles[[#This Row],[BL]]&lt;&gt;"",Table_Styles[[#This Row],[BL]],IF(Table_Styles[[#This Row],[BL Default]]&lt;&gt;"",Table_Styles[[#This Row],[BL Default]],""))</f>
        <v/>
      </c>
      <c r="BI146" s="15"/>
      <c r="BJ146" s="34"/>
      <c r="BK146" s="15" t="str">
        <f>IF(Table_Styles[[#This Row],[Width]]&lt;&gt;"",Table_Styles[[#This Row],[Width]],IF(Table_Styles[[#This Row],[Width Default]]&lt;&gt;"",Table_Styles[[#This Row],[Width Default]],""))</f>
        <v/>
      </c>
      <c r="BL146" s="15"/>
      <c r="BM146" s="15"/>
      <c r="BN146" s="15" t="str">
        <f>IF(Table_Styles[[#This Row],[Height]]&lt;&gt;"",Table_Styles[[#This Row],[Height]],IF(Table_Styles[[#This Row],[Height Default]]&lt;&gt;"",Table_Styles[[#This Row],[Height Default]],""))</f>
        <v/>
      </c>
      <c r="BO146" s="15"/>
      <c r="BP146" s="15"/>
      <c r="BQ146" s="15" t="str">
        <f>IF(Table_Styles[[#This Row],[Top]]&lt;&gt;"",Table_Styles[[#This Row],[Top]],IF(Table_Styles[[#This Row],[Top Default]]&lt;&gt;"",Table_Styles[[#This Row],[Top Default]],""))</f>
        <v/>
      </c>
      <c r="BR146" s="15"/>
      <c r="BS146" s="15"/>
      <c r="BT146" s="15" t="str">
        <f>IF(Table_Styles[[#This Row],[Right]]&lt;&gt;"",Table_Styles[[#This Row],[Right]],IF(Table_Styles[[#This Row],[Right Default]]&lt;&gt;"",Table_Styles[[#This Row],[Right Default]],""))</f>
        <v/>
      </c>
      <c r="BU146" s="15"/>
      <c r="BV146" s="15"/>
      <c r="BW146" s="15" t="str">
        <f>IF(Table_Styles[[#This Row],[Bottom]]&lt;&gt;"",Table_Styles[[#This Row],[Bottom]],IF(Table_Styles[[#This Row],[Bottom Default]]&lt;&gt;"",Table_Styles[[#This Row],[Bottom Default]],""))</f>
        <v/>
      </c>
      <c r="BX146" s="15"/>
      <c r="BY146" s="15"/>
      <c r="BZ146" s="15" t="str">
        <f>IF(Table_Styles[[#This Row],[Left]]&lt;&gt;"",Table_Styles[[#This Row],[Left]],IF(Table_Styles[[#This Row],[Left Default]]&lt;&gt;"",Table_Styles[[#This Row],[Left Default]],""))</f>
        <v/>
      </c>
      <c r="CA146" s="15"/>
      <c r="CB146" s="17" t="str">
        <f>IF(AND(Table_Styles[[#This Row],[Selector]]&lt;&gt;"",Table_Styles[[#This Row],[Font Family Used]]&lt;&gt;"",Table_Styles[[#This Row],[Font Weight Used]]&lt;&gt;""),Table_Styles[[#This Row],[Font Family Used]]&amp;" "&amp;Table_Styles[[#This Row],[Font Weight Used]],"")</f>
        <v/>
      </c>
      <c r="CC146" s="17" t="str">
        <f ca="1">IF(AND(Table_Styles[[#This Row],[Selector]],COUNTIF(OFFSET(CC:CC,0,0,ROW()-1,1),"="&amp;Table_Styles[[#This Row],[Font]])=0),Table_Styles[[#This Row],[Font]],"")</f>
        <v/>
      </c>
      <c r="CD146" s="17" t="str">
        <f ca="1">IF(Table_Styles[[#This Row],[Unique Font]]&lt;&gt;"",
"{""fontFamily"":"""&amp;Table_Styles[[#This Row],[Font Family Used]]&amp;""",""fontWeight"":"&amp;Table_Styles[[#This Row],[Font Weight Used]]&amp;"}","")</f>
        <v/>
      </c>
      <c r="CE146"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s="17" t="str">
        <f>IF(AND(Table_Styles[[#This Row],[Selector]]&lt;&gt;"", Table_Styles[[#This Row],[Config Properties]]&lt;&gt;""),
Table_Styles[[#This Row],[Selector]]&amp;" { "&amp;Table_Styles[[#This Row],[Config Properties]]&amp;" }","")</f>
        <v/>
      </c>
      <c r="CG146" s="17" t="str">
        <f xml:space="preserve">
SUBSTITUTE(SUBSTITUTE(SUBSTITUTE(SUBSTITUTE(SUBSTITUTE(SUBSTITUTE(SUBSTITUTE(SUBSTITUTE(Table_Styles[[#This Row],[Config]],
" {","{"),
"{ ","{"),
" }","}"),
"} ","}"),
" ,",","),
", ",","),
" :",":"),
": ",":")</f>
        <v/>
      </c>
    </row>
    <row r="147" spans="2:85" ht="21" customHeight="1">
      <c r="B147" s="83" t="s">
        <v>774</v>
      </c>
      <c r="C147" s="17" t="s">
        <v>846</v>
      </c>
      <c r="D147" s="15"/>
      <c r="E147" s="15"/>
      <c r="F147" s="15" t="str">
        <f>IF(Table_Styles[[#This Row],[Font Family]]&lt;&gt;"",Table_Styles[[#This Row],[Font Family]],IF(Table_Styles[[#This Row],[Font Family Default]]&lt;&gt;"",Table_Styles[[#This Row],[Font Family Default]],""))</f>
        <v/>
      </c>
      <c r="G147" s="15"/>
      <c r="H147" s="15"/>
      <c r="I147" s="15" t="str">
        <f>IF(Table_Styles[[#This Row],[Font Size]]&lt;&gt;"",Table_Styles[[#This Row],[Font Size]],IF(Table_Styles[[#This Row],[Font Size Default]]&lt;&gt;"",Table_Styles[[#This Row],[Font Size Default]],""))</f>
        <v/>
      </c>
      <c r="J147" s="15"/>
      <c r="K147" s="15"/>
      <c r="L147" s="15" t="str">
        <f>IF(Table_Styles[[#This Row],[Font Weight]]&lt;&gt;"",Table_Styles[[#This Row],[Font Weight]],IF(Table_Styles[[#This Row],[Font Weight Default]]&lt;&gt;"",Table_Styles[[#This Row],[Font Weight Default]],""))</f>
        <v/>
      </c>
      <c r="M147" s="15"/>
      <c r="N147" s="15"/>
      <c r="O147" s="15" t="str">
        <f>IF(Table_Styles[[#This Row],[Colour]]&lt;&gt;"",Table_Styles[[#This Row],[Colour]],IF(Table_Styles[[#This Row],[Colour Default]]&lt;&gt;"",Table_Styles[[#This Row],[Colour Default]],""))</f>
        <v/>
      </c>
      <c r="P147" s="15"/>
      <c r="Q147" s="15"/>
      <c r="R147" s="15" t="str">
        <f>IF(Table_Styles[[#This Row],[Background]]&lt;&gt;"",Table_Styles[[#This Row],[Background]],IF(Table_Styles[[#This Row],[Background Default]]&lt;&gt;"",Table_Styles[[#This Row],[Background Default]],""))</f>
        <v/>
      </c>
      <c r="S147" s="15"/>
      <c r="T147" s="15"/>
      <c r="U147" s="15" t="str">
        <f>IF(Table_Styles[[#This Row],[Border]]&lt;&gt;"",Table_Styles[[#This Row],[Border]],IF(Table_Styles[[#This Row],[Border Default]]&lt;&gt;"",Table_Styles[[#This Row],[Border Default]],""))</f>
        <v/>
      </c>
      <c r="V147" s="15"/>
      <c r="W147" s="15"/>
      <c r="X147" s="15" t="str">
        <f>IF(Table_Styles[[#This Row],[Border Radius]]&lt;&gt;"",Table_Styles[[#This Row],[Border Radius]],IF(Table_Styles[[#This Row],[Border Radius Default]]&lt;&gt;"",Table_Styles[[#This Row],[Border Radius Default]],""))</f>
        <v/>
      </c>
      <c r="Y147" s="15"/>
      <c r="Z147" s="15"/>
      <c r="AA147" s="15" t="str">
        <f>IF(Table_Styles[[#This Row],[MT]]&lt;&gt;"",Table_Styles[[#This Row],[MT]],IF(Table_Styles[[#This Row],[MT Default]]&lt;&gt;"",Table_Styles[[#This Row],[MT Default]],""))</f>
        <v/>
      </c>
      <c r="AB147" s="15"/>
      <c r="AC147" s="15"/>
      <c r="AD147" s="15" t="str">
        <f>IF(Table_Styles[[#This Row],[MR]]&lt;&gt;"",Table_Styles[[#This Row],[MR]],IF(Table_Styles[[#This Row],[MR Default]]&lt;&gt;"",Table_Styles[[#This Row],[MR Default]],""))</f>
        <v/>
      </c>
      <c r="AE147" s="15"/>
      <c r="AF147" s="15"/>
      <c r="AG147" s="15" t="str">
        <f>IF(Table_Styles[[#This Row],[MB]]&lt;&gt;"",Table_Styles[[#This Row],[MB]],IF(Table_Styles[[#This Row],[MB Default]]&lt;&gt;"",Table_Styles[[#This Row],[MB Default]],""))</f>
        <v/>
      </c>
      <c r="AH147" s="15"/>
      <c r="AI147" s="15"/>
      <c r="AJ147" s="15" t="str">
        <f>IF(Table_Styles[[#This Row],[ML]]&lt;&gt;"",Table_Styles[[#This Row],[ML]],IF(Table_Styles[[#This Row],[ML Default]]&lt;&gt;"",Table_Styles[[#This Row],[ML Default]],""))</f>
        <v/>
      </c>
      <c r="AK147" s="15"/>
      <c r="AL147" s="15"/>
      <c r="AM147" s="15" t="str">
        <f>IF(Table_Styles[[#This Row],[PT]]&lt;&gt;"",Table_Styles[[#This Row],[PT]],IF(Table_Styles[[#This Row],[PT Default]]&lt;&gt;"",Table_Styles[[#This Row],[PT Default]],""))</f>
        <v/>
      </c>
      <c r="AN147" s="15"/>
      <c r="AO147" s="15"/>
      <c r="AP147" s="15" t="str">
        <f>IF(Table_Styles[[#This Row],[PR]]&lt;&gt;"",Table_Styles[[#This Row],[PR]],IF(Table_Styles[[#This Row],[PR Default]]&lt;&gt;"",Table_Styles[[#This Row],[PR Default]],""))</f>
        <v/>
      </c>
      <c r="AQ147" s="15"/>
      <c r="AR147" s="15"/>
      <c r="AS147" s="15" t="str">
        <f>IF(Table_Styles[[#This Row],[PB]]&lt;&gt;"",Table_Styles[[#This Row],[PB]],IF(Table_Styles[[#This Row],[PB Default]]&lt;&gt;"",Table_Styles[[#This Row],[PB Default]],""))</f>
        <v/>
      </c>
      <c r="AT147" s="15"/>
      <c r="AU147" s="15"/>
      <c r="AV147" s="15" t="str">
        <f>IF(Table_Styles[[#This Row],[PL]]&lt;&gt;"",Table_Styles[[#This Row],[PL]],IF(Table_Styles[[#This Row],[PL Default]]&lt;&gt;"",Table_Styles[[#This Row],[PL Default]],""))</f>
        <v/>
      </c>
      <c r="AW147" s="15"/>
      <c r="AX147" s="15"/>
      <c r="AY147" s="15" t="str">
        <f>IF(Table_Styles[[#This Row],[BT]]&lt;&gt;"",Table_Styles[[#This Row],[BT]],IF(Table_Styles[[#This Row],[BT Default]]&lt;&gt;"",Table_Styles[[#This Row],[BT Default]],""))</f>
        <v/>
      </c>
      <c r="AZ147" s="15"/>
      <c r="BA147" s="15"/>
      <c r="BB147" s="15" t="str">
        <f>IF(Table_Styles[[#This Row],[BR]]&lt;&gt;"",Table_Styles[[#This Row],[BR]],IF(Table_Styles[[#This Row],[BR Default]]&lt;&gt;"",Table_Styles[[#This Row],[BR Default]],""))</f>
        <v/>
      </c>
      <c r="BC147" s="15"/>
      <c r="BD147" s="15"/>
      <c r="BE147" s="15" t="str">
        <f>IF(Table_Styles[[#This Row],[BB]]&lt;&gt;"",Table_Styles[[#This Row],[BB]],IF(Table_Styles[[#This Row],[BB Default]]&lt;&gt;"",Table_Styles[[#This Row],[BB Default]],""))</f>
        <v/>
      </c>
      <c r="BF147" s="15"/>
      <c r="BG147" s="15"/>
      <c r="BH147" s="15" t="str">
        <f>IF(Table_Styles[[#This Row],[BL]]&lt;&gt;"",Table_Styles[[#This Row],[BL]],IF(Table_Styles[[#This Row],[BL Default]]&lt;&gt;"",Table_Styles[[#This Row],[BL Default]],""))</f>
        <v/>
      </c>
      <c r="BI147" s="15"/>
      <c r="BJ147" s="34"/>
      <c r="BK147" s="15" t="str">
        <f>IF(Table_Styles[[#This Row],[Width]]&lt;&gt;"",Table_Styles[[#This Row],[Width]],IF(Table_Styles[[#This Row],[Width Default]]&lt;&gt;"",Table_Styles[[#This Row],[Width Default]],""))</f>
        <v/>
      </c>
      <c r="BL147" s="15"/>
      <c r="BM147" s="15"/>
      <c r="BN147" s="15" t="str">
        <f>IF(Table_Styles[[#This Row],[Height]]&lt;&gt;"",Table_Styles[[#This Row],[Height]],IF(Table_Styles[[#This Row],[Height Default]]&lt;&gt;"",Table_Styles[[#This Row],[Height Default]],""))</f>
        <v/>
      </c>
      <c r="BO147" s="15"/>
      <c r="BP147" s="15"/>
      <c r="BQ147" s="15" t="str">
        <f>IF(Table_Styles[[#This Row],[Top]]&lt;&gt;"",Table_Styles[[#This Row],[Top]],IF(Table_Styles[[#This Row],[Top Default]]&lt;&gt;"",Table_Styles[[#This Row],[Top Default]],""))</f>
        <v/>
      </c>
      <c r="BR147" s="15"/>
      <c r="BS147" s="15"/>
      <c r="BT147" s="15" t="str">
        <f>IF(Table_Styles[[#This Row],[Right]]&lt;&gt;"",Table_Styles[[#This Row],[Right]],IF(Table_Styles[[#This Row],[Right Default]]&lt;&gt;"",Table_Styles[[#This Row],[Right Default]],""))</f>
        <v/>
      </c>
      <c r="BU147" s="15"/>
      <c r="BV147" s="15"/>
      <c r="BW147" s="15" t="str">
        <f>IF(Table_Styles[[#This Row],[Bottom]]&lt;&gt;"",Table_Styles[[#This Row],[Bottom]],IF(Table_Styles[[#This Row],[Bottom Default]]&lt;&gt;"",Table_Styles[[#This Row],[Bottom Default]],""))</f>
        <v/>
      </c>
      <c r="BX147" s="15"/>
      <c r="BY147" s="15"/>
      <c r="BZ147" s="15" t="str">
        <f>IF(Table_Styles[[#This Row],[Left]]&lt;&gt;"",Table_Styles[[#This Row],[Left]],IF(Table_Styles[[#This Row],[Left Default]]&lt;&gt;"",Table_Styles[[#This Row],[Left Default]],""))</f>
        <v/>
      </c>
      <c r="CA147" s="15"/>
      <c r="CB147" s="17" t="str">
        <f>IF(AND(Table_Styles[[#This Row],[Selector]]&lt;&gt;"",Table_Styles[[#This Row],[Font Family Used]]&lt;&gt;"",Table_Styles[[#This Row],[Font Weight Used]]&lt;&gt;""),Table_Styles[[#This Row],[Font Family Used]]&amp;" "&amp;Table_Styles[[#This Row],[Font Weight Used]],"")</f>
        <v/>
      </c>
      <c r="CC147" s="17" t="str">
        <f ca="1">IF(AND(Table_Styles[[#This Row],[Selector]],COUNTIF(OFFSET(CC:CC,0,0,ROW()-1,1),"="&amp;Table_Styles[[#This Row],[Font]])=0),Table_Styles[[#This Row],[Font]],"")</f>
        <v/>
      </c>
      <c r="CD147" s="17" t="str">
        <f ca="1">IF(Table_Styles[[#This Row],[Unique Font]]&lt;&gt;"",
"{""fontFamily"":"""&amp;Table_Styles[[#This Row],[Font Family Used]]&amp;""",""fontWeight"":"&amp;Table_Styles[[#This Row],[Font Weight Used]]&amp;"}","")</f>
        <v/>
      </c>
      <c r="CE147"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7" s="17" t="str">
        <f>IF(AND(Table_Styles[[#This Row],[Selector]]&lt;&gt;"", Table_Styles[[#This Row],[Config Properties]]&lt;&gt;""),
Table_Styles[[#This Row],[Selector]]&amp;" { "&amp;Table_Styles[[#This Row],[Config Properties]]&amp;" }","")</f>
        <v/>
      </c>
      <c r="CG147" s="17" t="str">
        <f xml:space="preserve">
SUBSTITUTE(SUBSTITUTE(SUBSTITUTE(SUBSTITUTE(SUBSTITUTE(SUBSTITUTE(SUBSTITUTE(SUBSTITUTE(Table_Styles[[#This Row],[Config]],
" {","{"),
"{ ","{"),
" }","}"),
"} ","}"),
" ,",","),
", ",","),
" :",":"),
": ",":")</f>
        <v/>
      </c>
    </row>
    <row r="148" spans="2:85" ht="21" customHeight="1">
      <c r="B148" s="83" t="s">
        <v>776</v>
      </c>
      <c r="C148" s="17" t="s">
        <v>847</v>
      </c>
      <c r="D148" s="15"/>
      <c r="E148" s="15"/>
      <c r="F148" s="15" t="str">
        <f>IF(Table_Styles[[#This Row],[Font Family]]&lt;&gt;"",Table_Styles[[#This Row],[Font Family]],IF(Table_Styles[[#This Row],[Font Family Default]]&lt;&gt;"",Table_Styles[[#This Row],[Font Family Default]],""))</f>
        <v/>
      </c>
      <c r="G148" s="15"/>
      <c r="H148" s="15"/>
      <c r="I148" s="15" t="str">
        <f>IF(Table_Styles[[#This Row],[Font Size]]&lt;&gt;"",Table_Styles[[#This Row],[Font Size]],IF(Table_Styles[[#This Row],[Font Size Default]]&lt;&gt;"",Table_Styles[[#This Row],[Font Size Default]],""))</f>
        <v/>
      </c>
      <c r="J148" s="15"/>
      <c r="K148" s="15"/>
      <c r="L148" s="15" t="str">
        <f>IF(Table_Styles[[#This Row],[Font Weight]]&lt;&gt;"",Table_Styles[[#This Row],[Font Weight]],IF(Table_Styles[[#This Row],[Font Weight Default]]&lt;&gt;"",Table_Styles[[#This Row],[Font Weight Default]],""))</f>
        <v/>
      </c>
      <c r="M148" s="15"/>
      <c r="N148" s="15"/>
      <c r="O148" s="15" t="str">
        <f>IF(Table_Styles[[#This Row],[Colour]]&lt;&gt;"",Table_Styles[[#This Row],[Colour]],IF(Table_Styles[[#This Row],[Colour Default]]&lt;&gt;"",Table_Styles[[#This Row],[Colour Default]],""))</f>
        <v/>
      </c>
      <c r="P148" s="15"/>
      <c r="Q148" s="15"/>
      <c r="R148" s="15" t="str">
        <f>IF(Table_Styles[[#This Row],[Background]]&lt;&gt;"",Table_Styles[[#This Row],[Background]],IF(Table_Styles[[#This Row],[Background Default]]&lt;&gt;"",Table_Styles[[#This Row],[Background Default]],""))</f>
        <v/>
      </c>
      <c r="S148" s="15"/>
      <c r="T148" s="15"/>
      <c r="U148" s="15" t="str">
        <f>IF(Table_Styles[[#This Row],[Border]]&lt;&gt;"",Table_Styles[[#This Row],[Border]],IF(Table_Styles[[#This Row],[Border Default]]&lt;&gt;"",Table_Styles[[#This Row],[Border Default]],""))</f>
        <v/>
      </c>
      <c r="V148" s="15"/>
      <c r="W148" s="15"/>
      <c r="X148" s="15" t="str">
        <f>IF(Table_Styles[[#This Row],[Border Radius]]&lt;&gt;"",Table_Styles[[#This Row],[Border Radius]],IF(Table_Styles[[#This Row],[Border Radius Default]]&lt;&gt;"",Table_Styles[[#This Row],[Border Radius Default]],""))</f>
        <v/>
      </c>
      <c r="Y148" s="15"/>
      <c r="Z148" s="15"/>
      <c r="AA148" s="15" t="str">
        <f>IF(Table_Styles[[#This Row],[MT]]&lt;&gt;"",Table_Styles[[#This Row],[MT]],IF(Table_Styles[[#This Row],[MT Default]]&lt;&gt;"",Table_Styles[[#This Row],[MT Default]],""))</f>
        <v/>
      </c>
      <c r="AB148" s="15"/>
      <c r="AC148" s="15"/>
      <c r="AD148" s="15" t="str">
        <f>IF(Table_Styles[[#This Row],[MR]]&lt;&gt;"",Table_Styles[[#This Row],[MR]],IF(Table_Styles[[#This Row],[MR Default]]&lt;&gt;"",Table_Styles[[#This Row],[MR Default]],""))</f>
        <v/>
      </c>
      <c r="AE148" s="15"/>
      <c r="AF148" s="15"/>
      <c r="AG148" s="15" t="str">
        <f>IF(Table_Styles[[#This Row],[MB]]&lt;&gt;"",Table_Styles[[#This Row],[MB]],IF(Table_Styles[[#This Row],[MB Default]]&lt;&gt;"",Table_Styles[[#This Row],[MB Default]],""))</f>
        <v/>
      </c>
      <c r="AH148" s="15"/>
      <c r="AI148" s="15"/>
      <c r="AJ148" s="15" t="str">
        <f>IF(Table_Styles[[#This Row],[ML]]&lt;&gt;"",Table_Styles[[#This Row],[ML]],IF(Table_Styles[[#This Row],[ML Default]]&lt;&gt;"",Table_Styles[[#This Row],[ML Default]],""))</f>
        <v/>
      </c>
      <c r="AK148" s="15"/>
      <c r="AL148" s="15"/>
      <c r="AM148" s="15" t="str">
        <f>IF(Table_Styles[[#This Row],[PT]]&lt;&gt;"",Table_Styles[[#This Row],[PT]],IF(Table_Styles[[#This Row],[PT Default]]&lt;&gt;"",Table_Styles[[#This Row],[PT Default]],""))</f>
        <v/>
      </c>
      <c r="AN148" s="15"/>
      <c r="AO148" s="15"/>
      <c r="AP148" s="15" t="str">
        <f>IF(Table_Styles[[#This Row],[PR]]&lt;&gt;"",Table_Styles[[#This Row],[PR]],IF(Table_Styles[[#This Row],[PR Default]]&lt;&gt;"",Table_Styles[[#This Row],[PR Default]],""))</f>
        <v/>
      </c>
      <c r="AQ148" s="15"/>
      <c r="AR148" s="15"/>
      <c r="AS148" s="15" t="str">
        <f>IF(Table_Styles[[#This Row],[PB]]&lt;&gt;"",Table_Styles[[#This Row],[PB]],IF(Table_Styles[[#This Row],[PB Default]]&lt;&gt;"",Table_Styles[[#This Row],[PB Default]],""))</f>
        <v/>
      </c>
      <c r="AT148" s="15"/>
      <c r="AU148" s="15"/>
      <c r="AV148" s="15" t="str">
        <f>IF(Table_Styles[[#This Row],[PL]]&lt;&gt;"",Table_Styles[[#This Row],[PL]],IF(Table_Styles[[#This Row],[PL Default]]&lt;&gt;"",Table_Styles[[#This Row],[PL Default]],""))</f>
        <v/>
      </c>
      <c r="AW148" s="15"/>
      <c r="AX148" s="15"/>
      <c r="AY148" s="15" t="str">
        <f>IF(Table_Styles[[#This Row],[BT]]&lt;&gt;"",Table_Styles[[#This Row],[BT]],IF(Table_Styles[[#This Row],[BT Default]]&lt;&gt;"",Table_Styles[[#This Row],[BT Default]],""))</f>
        <v/>
      </c>
      <c r="AZ148" s="15"/>
      <c r="BA148" s="15"/>
      <c r="BB148" s="15" t="str">
        <f>IF(Table_Styles[[#This Row],[BR]]&lt;&gt;"",Table_Styles[[#This Row],[BR]],IF(Table_Styles[[#This Row],[BR Default]]&lt;&gt;"",Table_Styles[[#This Row],[BR Default]],""))</f>
        <v/>
      </c>
      <c r="BC148" s="15"/>
      <c r="BD148" s="15"/>
      <c r="BE148" s="15" t="str">
        <f>IF(Table_Styles[[#This Row],[BB]]&lt;&gt;"",Table_Styles[[#This Row],[BB]],IF(Table_Styles[[#This Row],[BB Default]]&lt;&gt;"",Table_Styles[[#This Row],[BB Default]],""))</f>
        <v/>
      </c>
      <c r="BF148" s="15"/>
      <c r="BG148" s="15"/>
      <c r="BH148" s="15" t="str">
        <f>IF(Table_Styles[[#This Row],[BL]]&lt;&gt;"",Table_Styles[[#This Row],[BL]],IF(Table_Styles[[#This Row],[BL Default]]&lt;&gt;"",Table_Styles[[#This Row],[BL Default]],""))</f>
        <v/>
      </c>
      <c r="BI148" s="15"/>
      <c r="BJ148" s="34"/>
      <c r="BK148" s="15" t="str">
        <f>IF(Table_Styles[[#This Row],[Width]]&lt;&gt;"",Table_Styles[[#This Row],[Width]],IF(Table_Styles[[#This Row],[Width Default]]&lt;&gt;"",Table_Styles[[#This Row],[Width Default]],""))</f>
        <v/>
      </c>
      <c r="BL148" s="15"/>
      <c r="BM148" s="15"/>
      <c r="BN148" s="15" t="str">
        <f>IF(Table_Styles[[#This Row],[Height]]&lt;&gt;"",Table_Styles[[#This Row],[Height]],IF(Table_Styles[[#This Row],[Height Default]]&lt;&gt;"",Table_Styles[[#This Row],[Height Default]],""))</f>
        <v/>
      </c>
      <c r="BO148" s="15"/>
      <c r="BP148" s="15"/>
      <c r="BQ148" s="15" t="str">
        <f>IF(Table_Styles[[#This Row],[Top]]&lt;&gt;"",Table_Styles[[#This Row],[Top]],IF(Table_Styles[[#This Row],[Top Default]]&lt;&gt;"",Table_Styles[[#This Row],[Top Default]],""))</f>
        <v/>
      </c>
      <c r="BR148" s="15"/>
      <c r="BS148" s="15"/>
      <c r="BT148" s="15" t="str">
        <f>IF(Table_Styles[[#This Row],[Right]]&lt;&gt;"",Table_Styles[[#This Row],[Right]],IF(Table_Styles[[#This Row],[Right Default]]&lt;&gt;"",Table_Styles[[#This Row],[Right Default]],""))</f>
        <v/>
      </c>
      <c r="BU148" s="15"/>
      <c r="BV148" s="15"/>
      <c r="BW148" s="15" t="str">
        <f>IF(Table_Styles[[#This Row],[Bottom]]&lt;&gt;"",Table_Styles[[#This Row],[Bottom]],IF(Table_Styles[[#This Row],[Bottom Default]]&lt;&gt;"",Table_Styles[[#This Row],[Bottom Default]],""))</f>
        <v/>
      </c>
      <c r="BX148" s="15"/>
      <c r="BY148" s="15"/>
      <c r="BZ148" s="15" t="str">
        <f>IF(Table_Styles[[#This Row],[Left]]&lt;&gt;"",Table_Styles[[#This Row],[Left]],IF(Table_Styles[[#This Row],[Left Default]]&lt;&gt;"",Table_Styles[[#This Row],[Left Default]],""))</f>
        <v/>
      </c>
      <c r="CA148" s="15"/>
      <c r="CB148" s="17" t="str">
        <f>IF(AND(Table_Styles[[#This Row],[Selector]]&lt;&gt;"",Table_Styles[[#This Row],[Font Family Used]]&lt;&gt;"",Table_Styles[[#This Row],[Font Weight Used]]&lt;&gt;""),Table_Styles[[#This Row],[Font Family Used]]&amp;" "&amp;Table_Styles[[#This Row],[Font Weight Used]],"")</f>
        <v/>
      </c>
      <c r="CC148" s="17" t="str">
        <f ca="1">IF(AND(Table_Styles[[#This Row],[Selector]],COUNTIF(OFFSET(CC:CC,0,0,ROW()-1,1),"="&amp;Table_Styles[[#This Row],[Font]])=0),Table_Styles[[#This Row],[Font]],"")</f>
        <v/>
      </c>
      <c r="CD148" s="17" t="str">
        <f ca="1">IF(Table_Styles[[#This Row],[Unique Font]]&lt;&gt;"",
"{""fontFamily"":"""&amp;Table_Styles[[#This Row],[Font Family Used]]&amp;""",""fontWeight"":"&amp;Table_Styles[[#This Row],[Font Weight Used]]&amp;"}","")</f>
        <v/>
      </c>
      <c r="CE148" s="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8" s="17" t="str">
        <f>IF(AND(Table_Styles[[#This Row],[Selector]]&lt;&gt;"", Table_Styles[[#This Row],[Config Properties]]&lt;&gt;""),
Table_Styles[[#This Row],[Selector]]&amp;" { "&amp;Table_Styles[[#This Row],[Config Properties]]&amp;" }","")</f>
        <v/>
      </c>
      <c r="CG148" s="17" t="str">
        <f xml:space="preserve">
SUBSTITUTE(SUBSTITUTE(SUBSTITUTE(SUBSTITUTE(SUBSTITUTE(SUBSTITUTE(SUBSTITUTE(SUBSTITUTE(Table_Styles[[#This Row],[Config]],
" {","{"),
"{ ","{"),
" }","}"),
"} ","}"),
" ,",","),
", ",","),
" :",":"),
": ",":")</f>
        <v/>
      </c>
    </row>
    <row r="149" spans="2:85" ht="29.4" thickBot="1">
      <c r="B149" s="3" t="s">
        <v>591</v>
      </c>
      <c r="C149" s="3"/>
      <c r="D149" s="3"/>
      <c r="E149" s="3"/>
      <c r="F149" s="3" t="str">
        <f>IF(Table_Styles[[#This Row],[Font Family]]&lt;&gt;"",Table_Styles[[#This Row],[Font Family]],IF(Table_Styles[[#This Row],[Font Family Default]]&lt;&gt;"",Table_Styles[[#This Row],[Font Family Default]],""))</f>
        <v/>
      </c>
      <c r="G149" s="3"/>
      <c r="H149" s="3"/>
      <c r="I149" s="3" t="str">
        <f>IF(Table_Styles[[#This Row],[Font Size]]&lt;&gt;"",Table_Styles[[#This Row],[Font Size]],IF(Table_Styles[[#This Row],[Font Size Default]]&lt;&gt;"",Table_Styles[[#This Row],[Font Size Default]],""))</f>
        <v/>
      </c>
      <c r="J149" s="3"/>
      <c r="K149" s="3"/>
      <c r="L149" s="3" t="str">
        <f>IF(Table_Styles[[#This Row],[Font Weight]]&lt;&gt;"",Table_Styles[[#This Row],[Font Weight]],IF(Table_Styles[[#This Row],[Font Weight Default]]&lt;&gt;"",Table_Styles[[#This Row],[Font Weight Default]],""))</f>
        <v/>
      </c>
      <c r="M149" s="3"/>
      <c r="N149" s="3"/>
      <c r="O149" s="3" t="str">
        <f>IF(Table_Styles[[#This Row],[Colour]]&lt;&gt;"",Table_Styles[[#This Row],[Colour]],IF(Table_Styles[[#This Row],[Colour Default]]&lt;&gt;"",Table_Styles[[#This Row],[Colour Default]],""))</f>
        <v/>
      </c>
      <c r="P149" s="3"/>
      <c r="Q149" s="3"/>
      <c r="R149" s="3" t="str">
        <f>IF(Table_Styles[[#This Row],[Background]]&lt;&gt;"",Table_Styles[[#This Row],[Background]],IF(Table_Styles[[#This Row],[Background Default]]&lt;&gt;"",Table_Styles[[#This Row],[Background Default]],""))</f>
        <v/>
      </c>
      <c r="S149" s="3"/>
      <c r="T149" s="3"/>
      <c r="U149" s="3" t="str">
        <f>IF(Table_Styles[[#This Row],[Border]]&lt;&gt;"",Table_Styles[[#This Row],[Border]],IF(Table_Styles[[#This Row],[Border Default]]&lt;&gt;"",Table_Styles[[#This Row],[Border Default]],""))</f>
        <v/>
      </c>
      <c r="V149" s="3"/>
      <c r="W149" s="3"/>
      <c r="X149" s="3" t="str">
        <f>IF(Table_Styles[[#This Row],[Border Radius]]&lt;&gt;"",Table_Styles[[#This Row],[Border Radius]],IF(Table_Styles[[#This Row],[Border Radius Default]]&lt;&gt;"",Table_Styles[[#This Row],[Border Radius Default]],""))</f>
        <v/>
      </c>
      <c r="Y149" s="3"/>
      <c r="Z149" s="3"/>
      <c r="AA149" s="3" t="str">
        <f>IF(Table_Styles[[#This Row],[MT]]&lt;&gt;"",Table_Styles[[#This Row],[MT]],IF(Table_Styles[[#This Row],[MT Default]]&lt;&gt;"",Table_Styles[[#This Row],[MT Default]],""))</f>
        <v/>
      </c>
      <c r="AB149" s="3"/>
      <c r="AC149" s="3"/>
      <c r="AD149" s="3" t="str">
        <f>IF(Table_Styles[[#This Row],[MR]]&lt;&gt;"",Table_Styles[[#This Row],[MR]],IF(Table_Styles[[#This Row],[MR Default]]&lt;&gt;"",Table_Styles[[#This Row],[MR Default]],""))</f>
        <v/>
      </c>
      <c r="AE149" s="3"/>
      <c r="AF149" s="3"/>
      <c r="AG149" s="3" t="str">
        <f>IF(Table_Styles[[#This Row],[MB]]&lt;&gt;"",Table_Styles[[#This Row],[MB]],IF(Table_Styles[[#This Row],[MB Default]]&lt;&gt;"",Table_Styles[[#This Row],[MB Default]],""))</f>
        <v/>
      </c>
      <c r="AH149" s="3"/>
      <c r="AI149" s="3"/>
      <c r="AJ149" s="3" t="str">
        <f>IF(Table_Styles[[#This Row],[ML]]&lt;&gt;"",Table_Styles[[#This Row],[ML]],IF(Table_Styles[[#This Row],[ML Default]]&lt;&gt;"",Table_Styles[[#This Row],[ML Default]],""))</f>
        <v/>
      </c>
      <c r="AK149" s="3"/>
      <c r="AL149" s="3"/>
      <c r="AM149" s="3" t="str">
        <f>IF(Table_Styles[[#This Row],[PT]]&lt;&gt;"",Table_Styles[[#This Row],[PT]],IF(Table_Styles[[#This Row],[PT Default]]&lt;&gt;"",Table_Styles[[#This Row],[PT Default]],""))</f>
        <v/>
      </c>
      <c r="AN149" s="3"/>
      <c r="AO149" s="3"/>
      <c r="AP149" s="3" t="str">
        <f>IF(Table_Styles[[#This Row],[PR]]&lt;&gt;"",Table_Styles[[#This Row],[PR]],IF(Table_Styles[[#This Row],[PR Default]]&lt;&gt;"",Table_Styles[[#This Row],[PR Default]],""))</f>
        <v/>
      </c>
      <c r="AQ149" s="3"/>
      <c r="AR149" s="3"/>
      <c r="AS149" s="3" t="str">
        <f>IF(Table_Styles[[#This Row],[PB]]&lt;&gt;"",Table_Styles[[#This Row],[PB]],IF(Table_Styles[[#This Row],[PB Default]]&lt;&gt;"",Table_Styles[[#This Row],[PB Default]],""))</f>
        <v/>
      </c>
      <c r="AT149" s="3"/>
      <c r="AU149" s="3"/>
      <c r="AV149" s="3" t="str">
        <f>IF(Table_Styles[[#This Row],[PL]]&lt;&gt;"",Table_Styles[[#This Row],[PL]],IF(Table_Styles[[#This Row],[PL Default]]&lt;&gt;"",Table_Styles[[#This Row],[PL Default]],""))</f>
        <v/>
      </c>
      <c r="AW149" s="3"/>
      <c r="AX149" s="3"/>
      <c r="AY149" s="3" t="str">
        <f>IF(Table_Styles[[#This Row],[BT]]&lt;&gt;"",Table_Styles[[#This Row],[BT]],IF(Table_Styles[[#This Row],[BT Default]]&lt;&gt;"",Table_Styles[[#This Row],[BT Default]],""))</f>
        <v/>
      </c>
      <c r="AZ149" s="3"/>
      <c r="BA149" s="3"/>
      <c r="BB149" s="3" t="str">
        <f>IF(Table_Styles[[#This Row],[BR]]&lt;&gt;"",Table_Styles[[#This Row],[BR]],IF(Table_Styles[[#This Row],[BR Default]]&lt;&gt;"",Table_Styles[[#This Row],[BR Default]],""))</f>
        <v/>
      </c>
      <c r="BC149" s="3"/>
      <c r="BD149" s="3"/>
      <c r="BE149" s="3" t="str">
        <f>IF(Table_Styles[[#This Row],[BB]]&lt;&gt;"",Table_Styles[[#This Row],[BB]],IF(Table_Styles[[#This Row],[BB Default]]&lt;&gt;"",Table_Styles[[#This Row],[BB Default]],""))</f>
        <v/>
      </c>
      <c r="BF149" s="3"/>
      <c r="BG149" s="3"/>
      <c r="BH149" s="3" t="str">
        <f>IF(Table_Styles[[#This Row],[BL]]&lt;&gt;"",Table_Styles[[#This Row],[BL]],IF(Table_Styles[[#This Row],[BL Default]]&lt;&gt;"",Table_Styles[[#This Row],[BL Default]],""))</f>
        <v/>
      </c>
      <c r="BI149" s="3"/>
      <c r="BJ149" s="3"/>
      <c r="BK149" s="3" t="str">
        <f>IF(Table_Styles[[#This Row],[Width]]&lt;&gt;"",Table_Styles[[#This Row],[Width]],IF(Table_Styles[[#This Row],[Width Default]]&lt;&gt;"",Table_Styles[[#This Row],[Width Default]],""))</f>
        <v/>
      </c>
      <c r="BL149" s="3"/>
      <c r="BM149" s="3"/>
      <c r="BN149" s="3" t="str">
        <f>IF(Table_Styles[[#This Row],[Height]]&lt;&gt;"",Table_Styles[[#This Row],[Height]],IF(Table_Styles[[#This Row],[Height Default]]&lt;&gt;"",Table_Styles[[#This Row],[Height Default]],""))</f>
        <v/>
      </c>
      <c r="BO149" s="3"/>
      <c r="BP149" s="3"/>
      <c r="BQ149" s="3" t="str">
        <f>IF(Table_Styles[[#This Row],[Top]]&lt;&gt;"",Table_Styles[[#This Row],[Top]],IF(Table_Styles[[#This Row],[Top Default]]&lt;&gt;"",Table_Styles[[#This Row],[Top Default]],""))</f>
        <v/>
      </c>
      <c r="BR149" s="3"/>
      <c r="BS149" s="3"/>
      <c r="BT149" s="3" t="str">
        <f>IF(Table_Styles[[#This Row],[Right]]&lt;&gt;"",Table_Styles[[#This Row],[Right]],IF(Table_Styles[[#This Row],[Right Default]]&lt;&gt;"",Table_Styles[[#This Row],[Right Default]],""))</f>
        <v/>
      </c>
      <c r="BU149" s="3"/>
      <c r="BV149" s="3"/>
      <c r="BW149" s="3" t="str">
        <f>IF(Table_Styles[[#This Row],[Bottom]]&lt;&gt;"",Table_Styles[[#This Row],[Bottom]],IF(Table_Styles[[#This Row],[Bottom Default]]&lt;&gt;"",Table_Styles[[#This Row],[Bottom Default]],""))</f>
        <v/>
      </c>
      <c r="BX149" s="3"/>
      <c r="BY149" s="3"/>
      <c r="BZ149" s="3" t="str">
        <f>IF(Table_Styles[[#This Row],[Left]]&lt;&gt;"",Table_Styles[[#This Row],[Left]],IF(Table_Styles[[#This Row],[Left Default]]&lt;&gt;"",Table_Styles[[#This Row],[Left Default]],""))</f>
        <v/>
      </c>
      <c r="CA149" s="3"/>
      <c r="CB149" s="3" t="str">
        <f>IF(AND(Table_Styles[[#This Row],[Selector]]&lt;&gt;"",Table_Styles[[#This Row],[Font Family Used]]&lt;&gt;"",Table_Styles[[#This Row],[Font Weight Used]]&lt;&gt;""),Table_Styles[[#This Row],[Font Family Used]]&amp;" "&amp;Table_Styles[[#This Row],[Font Weight Used]],"")</f>
        <v/>
      </c>
      <c r="CC149" s="3" t="str">
        <f ca="1">IF(AND(Table_Styles[[#This Row],[Selector]],COUNTIF(OFFSET(CC:CC,0,0,ROW()-1,1),"="&amp;Table_Styles[[#This Row],[Font]])=0),Table_Styles[[#This Row],[Font]],"")</f>
        <v/>
      </c>
      <c r="CD149" s="3" t="str">
        <f ca="1">IF(Table_Styles[[#This Row],[Unique Font]]&lt;&gt;"",
"{""fontFamily"":"""&amp;Table_Styles[[#This Row],[Font Family Used]]&amp;""",""fontWeight"":"&amp;Table_Styles[[#This Row],[Font Weight Used]]&amp;"}","")</f>
        <v/>
      </c>
      <c r="CE149" s="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9" s="3" t="str">
        <f>IF(AND(Table_Styles[[#This Row],[Selector]]&lt;&gt;"", Table_Styles[[#This Row],[Config Properties]]&lt;&gt;""),
Table_Styles[[#This Row],[Selector]]&amp;" { "&amp;Table_Styles[[#This Row],[Config Properties]]&amp;" }","")</f>
        <v/>
      </c>
      <c r="CG149" s="3" t="str">
        <f xml:space="preserve">
SUBSTITUTE(SUBSTITUTE(SUBSTITUTE(SUBSTITUTE(SUBSTITUTE(SUBSTITUTE(SUBSTITUTE(SUBSTITUTE(Table_Styles[[#This Row],[Config]],
" {","{"),
"{ ","{"),
" }","}"),
"} ","}"),
" ,",","),
", ",","),
" :",":"),
": ",":")</f>
        <v/>
      </c>
    </row>
    <row r="150" spans="2:85" ht="21" customHeight="1">
      <c r="B150" t="s">
        <v>848</v>
      </c>
      <c r="C150" t="s">
        <v>849</v>
      </c>
      <c r="D150"/>
      <c r="E150"/>
      <c r="F150" t="str">
        <f>IF(Table_Styles[[#This Row],[Font Family]]&lt;&gt;"",Table_Styles[[#This Row],[Font Family]],IF(Table_Styles[[#This Row],[Font Family Default]]&lt;&gt;"",Table_Styles[[#This Row],[Font Family Default]],""))</f>
        <v/>
      </c>
      <c r="G150"/>
      <c r="H150"/>
      <c r="I150" t="str">
        <f>IF(Table_Styles[[#This Row],[Font Size]]&lt;&gt;"",Table_Styles[[#This Row],[Font Size]],IF(Table_Styles[[#This Row],[Font Size Default]]&lt;&gt;"",Table_Styles[[#This Row],[Font Size Default]],""))</f>
        <v/>
      </c>
      <c r="J150"/>
      <c r="K150"/>
      <c r="L150" t="str">
        <f>IF(Table_Styles[[#This Row],[Font Weight]]&lt;&gt;"",Table_Styles[[#This Row],[Font Weight]],IF(Table_Styles[[#This Row],[Font Weight Default]]&lt;&gt;"",Table_Styles[[#This Row],[Font Weight Default]],""))</f>
        <v/>
      </c>
      <c r="M150"/>
      <c r="N150"/>
      <c r="O150" t="str">
        <f>IF(Table_Styles[[#This Row],[Colour]]&lt;&gt;"",Table_Styles[[#This Row],[Colour]],IF(Table_Styles[[#This Row],[Colour Default]]&lt;&gt;"",Table_Styles[[#This Row],[Colour Default]],""))</f>
        <v/>
      </c>
      <c r="P150"/>
      <c r="Q150"/>
      <c r="R150" t="str">
        <f>IF(Table_Styles[[#This Row],[Background]]&lt;&gt;"",Table_Styles[[#This Row],[Background]],IF(Table_Styles[[#This Row],[Background Default]]&lt;&gt;"",Table_Styles[[#This Row],[Background Default]],""))</f>
        <v/>
      </c>
      <c r="S150"/>
      <c r="T150"/>
      <c r="U150" t="str">
        <f>IF(Table_Styles[[#This Row],[Border]]&lt;&gt;"",Table_Styles[[#This Row],[Border]],IF(Table_Styles[[#This Row],[Border Default]]&lt;&gt;"",Table_Styles[[#This Row],[Border Default]],""))</f>
        <v/>
      </c>
      <c r="V150"/>
      <c r="W150"/>
      <c r="X150" t="str">
        <f>IF(Table_Styles[[#This Row],[Border Radius]]&lt;&gt;"",Table_Styles[[#This Row],[Border Radius]],IF(Table_Styles[[#This Row],[Border Radius Default]]&lt;&gt;"",Table_Styles[[#This Row],[Border Radius Default]],""))</f>
        <v/>
      </c>
      <c r="Y150"/>
      <c r="Z150"/>
      <c r="AA150" t="str">
        <f>IF(Table_Styles[[#This Row],[MT]]&lt;&gt;"",Table_Styles[[#This Row],[MT]],IF(Table_Styles[[#This Row],[MT Default]]&lt;&gt;"",Table_Styles[[#This Row],[MT Default]],""))</f>
        <v/>
      </c>
      <c r="AB150"/>
      <c r="AC150"/>
      <c r="AD150" t="str">
        <f>IF(Table_Styles[[#This Row],[MR]]&lt;&gt;"",Table_Styles[[#This Row],[MR]],IF(Table_Styles[[#This Row],[MR Default]]&lt;&gt;"",Table_Styles[[#This Row],[MR Default]],""))</f>
        <v/>
      </c>
      <c r="AE150"/>
      <c r="AF150"/>
      <c r="AG150" t="str">
        <f>IF(Table_Styles[[#This Row],[MB]]&lt;&gt;"",Table_Styles[[#This Row],[MB]],IF(Table_Styles[[#This Row],[MB Default]]&lt;&gt;"",Table_Styles[[#This Row],[MB Default]],""))</f>
        <v/>
      </c>
      <c r="AH150"/>
      <c r="AI150"/>
      <c r="AJ150" t="str">
        <f>IF(Table_Styles[[#This Row],[ML]]&lt;&gt;"",Table_Styles[[#This Row],[ML]],IF(Table_Styles[[#This Row],[ML Default]]&lt;&gt;"",Table_Styles[[#This Row],[ML Default]],""))</f>
        <v/>
      </c>
      <c r="AK150"/>
      <c r="AL150"/>
      <c r="AM150" t="str">
        <f>IF(Table_Styles[[#This Row],[PT]]&lt;&gt;"",Table_Styles[[#This Row],[PT]],IF(Table_Styles[[#This Row],[PT Default]]&lt;&gt;"",Table_Styles[[#This Row],[PT Default]],""))</f>
        <v/>
      </c>
      <c r="AN150"/>
      <c r="AO150"/>
      <c r="AP150" t="str">
        <f>IF(Table_Styles[[#This Row],[PR]]&lt;&gt;"",Table_Styles[[#This Row],[PR]],IF(Table_Styles[[#This Row],[PR Default]]&lt;&gt;"",Table_Styles[[#This Row],[PR Default]],""))</f>
        <v/>
      </c>
      <c r="AQ150"/>
      <c r="AR150"/>
      <c r="AS150" t="str">
        <f>IF(Table_Styles[[#This Row],[PB]]&lt;&gt;"",Table_Styles[[#This Row],[PB]],IF(Table_Styles[[#This Row],[PB Default]]&lt;&gt;"",Table_Styles[[#This Row],[PB Default]],""))</f>
        <v/>
      </c>
      <c r="AT150"/>
      <c r="AU150"/>
      <c r="AV150" t="str">
        <f>IF(Table_Styles[[#This Row],[PL]]&lt;&gt;"",Table_Styles[[#This Row],[PL]],IF(Table_Styles[[#This Row],[PL Default]]&lt;&gt;"",Table_Styles[[#This Row],[PL Default]],""))</f>
        <v/>
      </c>
      <c r="AW150"/>
      <c r="AX150"/>
      <c r="AY150" t="str">
        <f>IF(Table_Styles[[#This Row],[BT]]&lt;&gt;"",Table_Styles[[#This Row],[BT]],IF(Table_Styles[[#This Row],[BT Default]]&lt;&gt;"",Table_Styles[[#This Row],[BT Default]],""))</f>
        <v/>
      </c>
      <c r="AZ150"/>
      <c r="BA150"/>
      <c r="BB150" t="str">
        <f>IF(Table_Styles[[#This Row],[BR]]&lt;&gt;"",Table_Styles[[#This Row],[BR]],IF(Table_Styles[[#This Row],[BR Default]]&lt;&gt;"",Table_Styles[[#This Row],[BR Default]],""))</f>
        <v/>
      </c>
      <c r="BC150"/>
      <c r="BD150"/>
      <c r="BE150" t="str">
        <f>IF(Table_Styles[[#This Row],[BB]]&lt;&gt;"",Table_Styles[[#This Row],[BB]],IF(Table_Styles[[#This Row],[BB Default]]&lt;&gt;"",Table_Styles[[#This Row],[BB Default]],""))</f>
        <v/>
      </c>
      <c r="BF150"/>
      <c r="BG150"/>
      <c r="BH150" t="str">
        <f>IF(Table_Styles[[#This Row],[BL]]&lt;&gt;"",Table_Styles[[#This Row],[BL]],IF(Table_Styles[[#This Row],[BL Default]]&lt;&gt;"",Table_Styles[[#This Row],[BL Default]],""))</f>
        <v/>
      </c>
      <c r="BI150"/>
      <c r="BJ150"/>
      <c r="BK150" t="str">
        <f>IF(Table_Styles[[#This Row],[Width]]&lt;&gt;"",Table_Styles[[#This Row],[Width]],IF(Table_Styles[[#This Row],[Width Default]]&lt;&gt;"",Table_Styles[[#This Row],[Width Default]],""))</f>
        <v/>
      </c>
      <c r="BL150"/>
      <c r="BM150"/>
      <c r="BN150" t="str">
        <f>IF(Table_Styles[[#This Row],[Height]]&lt;&gt;"",Table_Styles[[#This Row],[Height]],IF(Table_Styles[[#This Row],[Height Default]]&lt;&gt;"",Table_Styles[[#This Row],[Height Default]],""))</f>
        <v/>
      </c>
      <c r="BO150"/>
      <c r="BP150"/>
      <c r="BQ150" t="str">
        <f>IF(Table_Styles[[#This Row],[Top]]&lt;&gt;"",Table_Styles[[#This Row],[Top]],IF(Table_Styles[[#This Row],[Top Default]]&lt;&gt;"",Table_Styles[[#This Row],[Top Default]],""))</f>
        <v/>
      </c>
      <c r="BR150"/>
      <c r="BS150"/>
      <c r="BT150" t="str">
        <f>IF(Table_Styles[[#This Row],[Right]]&lt;&gt;"",Table_Styles[[#This Row],[Right]],IF(Table_Styles[[#This Row],[Right Default]]&lt;&gt;"",Table_Styles[[#This Row],[Right Default]],""))</f>
        <v/>
      </c>
      <c r="BU150"/>
      <c r="BV150"/>
      <c r="BW150" t="str">
        <f>IF(Table_Styles[[#This Row],[Bottom]]&lt;&gt;"",Table_Styles[[#This Row],[Bottom]],IF(Table_Styles[[#This Row],[Bottom Default]]&lt;&gt;"",Table_Styles[[#This Row],[Bottom Default]],""))</f>
        <v/>
      </c>
      <c r="BX150"/>
      <c r="BY150"/>
      <c r="BZ150" t="str">
        <f>IF(Table_Styles[[#This Row],[Left]]&lt;&gt;"",Table_Styles[[#This Row],[Left]],IF(Table_Styles[[#This Row],[Left Default]]&lt;&gt;"",Table_Styles[[#This Row],[Left Default]],""))</f>
        <v/>
      </c>
      <c r="CA150"/>
      <c r="CB150" t="str">
        <f>IF(AND(Table_Styles[[#This Row],[Selector]]&lt;&gt;"",Table_Styles[[#This Row],[Font Family Used]]&lt;&gt;"",Table_Styles[[#This Row],[Font Weight Used]]&lt;&gt;""),Table_Styles[[#This Row],[Font Family Used]]&amp;" "&amp;Table_Styles[[#This Row],[Font Weight Used]],"")</f>
        <v/>
      </c>
      <c r="CC150" t="str">
        <f ca="1">IF(AND(Table_Styles[[#This Row],[Selector]],COUNTIF(OFFSET(CC:CC,0,0,ROW()-1,1),"="&amp;Table_Styles[[#This Row],[Font]])=0),Table_Styles[[#This Row],[Font]],"")</f>
        <v/>
      </c>
      <c r="CD150" t="str">
        <f ca="1">IF(Table_Styles[[#This Row],[Unique Font]]&lt;&gt;"",
"{""fontFamily"":"""&amp;Table_Styles[[#This Row],[Font Family Used]]&amp;""",""fontWeight"":"&amp;Table_Styles[[#This Row],[Font Weight Used]]&amp;"}","")</f>
        <v/>
      </c>
      <c r="CE15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0" t="str">
        <f>IF(AND(Table_Styles[[#This Row],[Selector]]&lt;&gt;"", Table_Styles[[#This Row],[Config Properties]]&lt;&gt;""),
Table_Styles[[#This Row],[Selector]]&amp;" { "&amp;Table_Styles[[#This Row],[Config Properties]]&amp;" }","")</f>
        <v/>
      </c>
      <c r="CG150" t="str">
        <f xml:space="preserve">
SUBSTITUTE(SUBSTITUTE(SUBSTITUTE(SUBSTITUTE(SUBSTITUTE(SUBSTITUTE(SUBSTITUTE(SUBSTITUTE(Table_Styles[[#This Row],[Config]],
" {","{"),
"{ ","{"),
" }","}"),
"} ","}"),
" ,",","),
", ",","),
" :",":"),
": ",":")</f>
        <v/>
      </c>
    </row>
    <row r="151" spans="2:85" ht="21" customHeight="1">
      <c r="B151" t="s">
        <v>850</v>
      </c>
      <c r="C151" t="s">
        <v>851</v>
      </c>
      <c r="D151"/>
      <c r="E151"/>
      <c r="F151" t="str">
        <f>IF(Table_Styles[[#This Row],[Font Family]]&lt;&gt;"",Table_Styles[[#This Row],[Font Family]],IF(Table_Styles[[#This Row],[Font Family Default]]&lt;&gt;"",Table_Styles[[#This Row],[Font Family Default]],""))</f>
        <v/>
      </c>
      <c r="G151"/>
      <c r="H151"/>
      <c r="I151" t="str">
        <f>IF(Table_Styles[[#This Row],[Font Size]]&lt;&gt;"",Table_Styles[[#This Row],[Font Size]],IF(Table_Styles[[#This Row],[Font Size Default]]&lt;&gt;"",Table_Styles[[#This Row],[Font Size Default]],""))</f>
        <v/>
      </c>
      <c r="J151"/>
      <c r="K151"/>
      <c r="L151" t="str">
        <f>IF(Table_Styles[[#This Row],[Font Weight]]&lt;&gt;"",Table_Styles[[#This Row],[Font Weight]],IF(Table_Styles[[#This Row],[Font Weight Default]]&lt;&gt;"",Table_Styles[[#This Row],[Font Weight Default]],""))</f>
        <v/>
      </c>
      <c r="M151"/>
      <c r="N151"/>
      <c r="O151" t="str">
        <f>IF(Table_Styles[[#This Row],[Colour]]&lt;&gt;"",Table_Styles[[#This Row],[Colour]],IF(Table_Styles[[#This Row],[Colour Default]]&lt;&gt;"",Table_Styles[[#This Row],[Colour Default]],""))</f>
        <v/>
      </c>
      <c r="P151"/>
      <c r="Q151"/>
      <c r="R151" t="str">
        <f>IF(Table_Styles[[#This Row],[Background]]&lt;&gt;"",Table_Styles[[#This Row],[Background]],IF(Table_Styles[[#This Row],[Background Default]]&lt;&gt;"",Table_Styles[[#This Row],[Background Default]],""))</f>
        <v/>
      </c>
      <c r="S151"/>
      <c r="T151"/>
      <c r="U151" t="str">
        <f>IF(Table_Styles[[#This Row],[Border]]&lt;&gt;"",Table_Styles[[#This Row],[Border]],IF(Table_Styles[[#This Row],[Border Default]]&lt;&gt;"",Table_Styles[[#This Row],[Border Default]],""))</f>
        <v/>
      </c>
      <c r="V151"/>
      <c r="W151"/>
      <c r="X151" t="str">
        <f>IF(Table_Styles[[#This Row],[Border Radius]]&lt;&gt;"",Table_Styles[[#This Row],[Border Radius]],IF(Table_Styles[[#This Row],[Border Radius Default]]&lt;&gt;"",Table_Styles[[#This Row],[Border Radius Default]],""))</f>
        <v/>
      </c>
      <c r="Y151"/>
      <c r="Z151"/>
      <c r="AA151" t="str">
        <f>IF(Table_Styles[[#This Row],[MT]]&lt;&gt;"",Table_Styles[[#This Row],[MT]],IF(Table_Styles[[#This Row],[MT Default]]&lt;&gt;"",Table_Styles[[#This Row],[MT Default]],""))</f>
        <v/>
      </c>
      <c r="AB151"/>
      <c r="AC151"/>
      <c r="AD151" t="str">
        <f>IF(Table_Styles[[#This Row],[MR]]&lt;&gt;"",Table_Styles[[#This Row],[MR]],IF(Table_Styles[[#This Row],[MR Default]]&lt;&gt;"",Table_Styles[[#This Row],[MR Default]],""))</f>
        <v/>
      </c>
      <c r="AE151"/>
      <c r="AF151"/>
      <c r="AG151" t="str">
        <f>IF(Table_Styles[[#This Row],[MB]]&lt;&gt;"",Table_Styles[[#This Row],[MB]],IF(Table_Styles[[#This Row],[MB Default]]&lt;&gt;"",Table_Styles[[#This Row],[MB Default]],""))</f>
        <v/>
      </c>
      <c r="AH151"/>
      <c r="AI151"/>
      <c r="AJ151" t="str">
        <f>IF(Table_Styles[[#This Row],[ML]]&lt;&gt;"",Table_Styles[[#This Row],[ML]],IF(Table_Styles[[#This Row],[ML Default]]&lt;&gt;"",Table_Styles[[#This Row],[ML Default]],""))</f>
        <v/>
      </c>
      <c r="AK151"/>
      <c r="AL151"/>
      <c r="AM151" t="str">
        <f>IF(Table_Styles[[#This Row],[PT]]&lt;&gt;"",Table_Styles[[#This Row],[PT]],IF(Table_Styles[[#This Row],[PT Default]]&lt;&gt;"",Table_Styles[[#This Row],[PT Default]],""))</f>
        <v/>
      </c>
      <c r="AN151"/>
      <c r="AO151"/>
      <c r="AP151" t="str">
        <f>IF(Table_Styles[[#This Row],[PR]]&lt;&gt;"",Table_Styles[[#This Row],[PR]],IF(Table_Styles[[#This Row],[PR Default]]&lt;&gt;"",Table_Styles[[#This Row],[PR Default]],""))</f>
        <v/>
      </c>
      <c r="AQ151"/>
      <c r="AR151"/>
      <c r="AS151" t="str">
        <f>IF(Table_Styles[[#This Row],[PB]]&lt;&gt;"",Table_Styles[[#This Row],[PB]],IF(Table_Styles[[#This Row],[PB Default]]&lt;&gt;"",Table_Styles[[#This Row],[PB Default]],""))</f>
        <v/>
      </c>
      <c r="AT151"/>
      <c r="AU151"/>
      <c r="AV151" t="str">
        <f>IF(Table_Styles[[#This Row],[PL]]&lt;&gt;"",Table_Styles[[#This Row],[PL]],IF(Table_Styles[[#This Row],[PL Default]]&lt;&gt;"",Table_Styles[[#This Row],[PL Default]],""))</f>
        <v/>
      </c>
      <c r="AW151"/>
      <c r="AX151"/>
      <c r="AY151" t="str">
        <f>IF(Table_Styles[[#This Row],[BT]]&lt;&gt;"",Table_Styles[[#This Row],[BT]],IF(Table_Styles[[#This Row],[BT Default]]&lt;&gt;"",Table_Styles[[#This Row],[BT Default]],""))</f>
        <v/>
      </c>
      <c r="AZ151"/>
      <c r="BA151"/>
      <c r="BB151" t="str">
        <f>IF(Table_Styles[[#This Row],[BR]]&lt;&gt;"",Table_Styles[[#This Row],[BR]],IF(Table_Styles[[#This Row],[BR Default]]&lt;&gt;"",Table_Styles[[#This Row],[BR Default]],""))</f>
        <v/>
      </c>
      <c r="BC151"/>
      <c r="BD151"/>
      <c r="BE151" t="str">
        <f>IF(Table_Styles[[#This Row],[BB]]&lt;&gt;"",Table_Styles[[#This Row],[BB]],IF(Table_Styles[[#This Row],[BB Default]]&lt;&gt;"",Table_Styles[[#This Row],[BB Default]],""))</f>
        <v/>
      </c>
      <c r="BF151"/>
      <c r="BG151"/>
      <c r="BH151" t="str">
        <f>IF(Table_Styles[[#This Row],[BL]]&lt;&gt;"",Table_Styles[[#This Row],[BL]],IF(Table_Styles[[#This Row],[BL Default]]&lt;&gt;"",Table_Styles[[#This Row],[BL Default]],""))</f>
        <v/>
      </c>
      <c r="BI151"/>
      <c r="BJ151"/>
      <c r="BK151" t="str">
        <f>IF(Table_Styles[[#This Row],[Width]]&lt;&gt;"",Table_Styles[[#This Row],[Width]],IF(Table_Styles[[#This Row],[Width Default]]&lt;&gt;"",Table_Styles[[#This Row],[Width Default]],""))</f>
        <v/>
      </c>
      <c r="BL151"/>
      <c r="BM151"/>
      <c r="BN151" t="str">
        <f>IF(Table_Styles[[#This Row],[Height]]&lt;&gt;"",Table_Styles[[#This Row],[Height]],IF(Table_Styles[[#This Row],[Height Default]]&lt;&gt;"",Table_Styles[[#This Row],[Height Default]],""))</f>
        <v/>
      </c>
      <c r="BO151"/>
      <c r="BP151"/>
      <c r="BQ151" t="str">
        <f>IF(Table_Styles[[#This Row],[Top]]&lt;&gt;"",Table_Styles[[#This Row],[Top]],IF(Table_Styles[[#This Row],[Top Default]]&lt;&gt;"",Table_Styles[[#This Row],[Top Default]],""))</f>
        <v/>
      </c>
      <c r="BR151"/>
      <c r="BS151"/>
      <c r="BT151" t="str">
        <f>IF(Table_Styles[[#This Row],[Right]]&lt;&gt;"",Table_Styles[[#This Row],[Right]],IF(Table_Styles[[#This Row],[Right Default]]&lt;&gt;"",Table_Styles[[#This Row],[Right Default]],""))</f>
        <v/>
      </c>
      <c r="BU151"/>
      <c r="BV151"/>
      <c r="BW151" t="str">
        <f>IF(Table_Styles[[#This Row],[Bottom]]&lt;&gt;"",Table_Styles[[#This Row],[Bottom]],IF(Table_Styles[[#This Row],[Bottom Default]]&lt;&gt;"",Table_Styles[[#This Row],[Bottom Default]],""))</f>
        <v/>
      </c>
      <c r="BX151"/>
      <c r="BY151"/>
      <c r="BZ151" t="str">
        <f>IF(Table_Styles[[#This Row],[Left]]&lt;&gt;"",Table_Styles[[#This Row],[Left]],IF(Table_Styles[[#This Row],[Left Default]]&lt;&gt;"",Table_Styles[[#This Row],[Left Default]],""))</f>
        <v/>
      </c>
      <c r="CA151"/>
      <c r="CB151" t="str">
        <f>IF(AND(Table_Styles[[#This Row],[Selector]]&lt;&gt;"",Table_Styles[[#This Row],[Font Family Used]]&lt;&gt;"",Table_Styles[[#This Row],[Font Weight Used]]&lt;&gt;""),Table_Styles[[#This Row],[Font Family Used]]&amp;" "&amp;Table_Styles[[#This Row],[Font Weight Used]],"")</f>
        <v/>
      </c>
      <c r="CC151" t="str">
        <f ca="1">IF(AND(Table_Styles[[#This Row],[Selector]],COUNTIF(OFFSET(CC:CC,0,0,ROW()-1,1),"="&amp;Table_Styles[[#This Row],[Font]])=0),Table_Styles[[#This Row],[Font]],"")</f>
        <v/>
      </c>
      <c r="CD151" t="str">
        <f ca="1">IF(Table_Styles[[#This Row],[Unique Font]]&lt;&gt;"",
"{""fontFamily"":"""&amp;Table_Styles[[#This Row],[Font Family Used]]&amp;""",""fontWeight"":"&amp;Table_Styles[[#This Row],[Font Weight Used]]&amp;"}","")</f>
        <v/>
      </c>
      <c r="CE15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1" t="str">
        <f>IF(AND(Table_Styles[[#This Row],[Selector]]&lt;&gt;"", Table_Styles[[#This Row],[Config Properties]]&lt;&gt;""),
Table_Styles[[#This Row],[Selector]]&amp;" { "&amp;Table_Styles[[#This Row],[Config Properties]]&amp;" }","")</f>
        <v/>
      </c>
      <c r="CG151" t="str">
        <f xml:space="preserve">
SUBSTITUTE(SUBSTITUTE(SUBSTITUTE(SUBSTITUTE(SUBSTITUTE(SUBSTITUTE(SUBSTITUTE(SUBSTITUTE(Table_Styles[[#This Row],[Config]],
" {","{"),
"{ ","{"),
" }","}"),
"} ","}"),
" ,",","),
", ",","),
" :",":"),
": ",":")</f>
        <v/>
      </c>
    </row>
    <row r="152" spans="2:85" ht="21" customHeight="1">
      <c r="B152" t="s">
        <v>852</v>
      </c>
      <c r="C152" t="s">
        <v>853</v>
      </c>
      <c r="D152"/>
      <c r="E152"/>
      <c r="F152" t="str">
        <f>IF(Table_Styles[[#This Row],[Font Family]]&lt;&gt;"",Table_Styles[[#This Row],[Font Family]],IF(Table_Styles[[#This Row],[Font Family Default]]&lt;&gt;"",Table_Styles[[#This Row],[Font Family Default]],""))</f>
        <v/>
      </c>
      <c r="G152"/>
      <c r="H152"/>
      <c r="I152" t="str">
        <f>IF(Table_Styles[[#This Row],[Font Size]]&lt;&gt;"",Table_Styles[[#This Row],[Font Size]],IF(Table_Styles[[#This Row],[Font Size Default]]&lt;&gt;"",Table_Styles[[#This Row],[Font Size Default]],""))</f>
        <v/>
      </c>
      <c r="J152"/>
      <c r="K152"/>
      <c r="L152" t="str">
        <f>IF(Table_Styles[[#This Row],[Font Weight]]&lt;&gt;"",Table_Styles[[#This Row],[Font Weight]],IF(Table_Styles[[#This Row],[Font Weight Default]]&lt;&gt;"",Table_Styles[[#This Row],[Font Weight Default]],""))</f>
        <v/>
      </c>
      <c r="M152"/>
      <c r="N152"/>
      <c r="O152" t="str">
        <f>IF(Table_Styles[[#This Row],[Colour]]&lt;&gt;"",Table_Styles[[#This Row],[Colour]],IF(Table_Styles[[#This Row],[Colour Default]]&lt;&gt;"",Table_Styles[[#This Row],[Colour Default]],""))</f>
        <v/>
      </c>
      <c r="P152"/>
      <c r="Q152"/>
      <c r="R152" t="str">
        <f>IF(Table_Styles[[#This Row],[Background]]&lt;&gt;"",Table_Styles[[#This Row],[Background]],IF(Table_Styles[[#This Row],[Background Default]]&lt;&gt;"",Table_Styles[[#This Row],[Background Default]],""))</f>
        <v/>
      </c>
      <c r="S152"/>
      <c r="T152"/>
      <c r="U152" t="str">
        <f>IF(Table_Styles[[#This Row],[Border]]&lt;&gt;"",Table_Styles[[#This Row],[Border]],IF(Table_Styles[[#This Row],[Border Default]]&lt;&gt;"",Table_Styles[[#This Row],[Border Default]],""))</f>
        <v/>
      </c>
      <c r="V152"/>
      <c r="W152"/>
      <c r="X152" t="str">
        <f>IF(Table_Styles[[#This Row],[Border Radius]]&lt;&gt;"",Table_Styles[[#This Row],[Border Radius]],IF(Table_Styles[[#This Row],[Border Radius Default]]&lt;&gt;"",Table_Styles[[#This Row],[Border Radius Default]],""))</f>
        <v/>
      </c>
      <c r="Y152"/>
      <c r="Z152"/>
      <c r="AA152" t="str">
        <f>IF(Table_Styles[[#This Row],[MT]]&lt;&gt;"",Table_Styles[[#This Row],[MT]],IF(Table_Styles[[#This Row],[MT Default]]&lt;&gt;"",Table_Styles[[#This Row],[MT Default]],""))</f>
        <v/>
      </c>
      <c r="AB152"/>
      <c r="AC152"/>
      <c r="AD152" t="str">
        <f>IF(Table_Styles[[#This Row],[MR]]&lt;&gt;"",Table_Styles[[#This Row],[MR]],IF(Table_Styles[[#This Row],[MR Default]]&lt;&gt;"",Table_Styles[[#This Row],[MR Default]],""))</f>
        <v/>
      </c>
      <c r="AE152"/>
      <c r="AF152"/>
      <c r="AG152" t="str">
        <f>IF(Table_Styles[[#This Row],[MB]]&lt;&gt;"",Table_Styles[[#This Row],[MB]],IF(Table_Styles[[#This Row],[MB Default]]&lt;&gt;"",Table_Styles[[#This Row],[MB Default]],""))</f>
        <v/>
      </c>
      <c r="AH152"/>
      <c r="AI152"/>
      <c r="AJ152" t="str">
        <f>IF(Table_Styles[[#This Row],[ML]]&lt;&gt;"",Table_Styles[[#This Row],[ML]],IF(Table_Styles[[#This Row],[ML Default]]&lt;&gt;"",Table_Styles[[#This Row],[ML Default]],""))</f>
        <v/>
      </c>
      <c r="AK152"/>
      <c r="AL152"/>
      <c r="AM152" t="str">
        <f>IF(Table_Styles[[#This Row],[PT]]&lt;&gt;"",Table_Styles[[#This Row],[PT]],IF(Table_Styles[[#This Row],[PT Default]]&lt;&gt;"",Table_Styles[[#This Row],[PT Default]],""))</f>
        <v/>
      </c>
      <c r="AN152"/>
      <c r="AO152"/>
      <c r="AP152" t="str">
        <f>IF(Table_Styles[[#This Row],[PR]]&lt;&gt;"",Table_Styles[[#This Row],[PR]],IF(Table_Styles[[#This Row],[PR Default]]&lt;&gt;"",Table_Styles[[#This Row],[PR Default]],""))</f>
        <v/>
      </c>
      <c r="AQ152"/>
      <c r="AR152"/>
      <c r="AS152" t="str">
        <f>IF(Table_Styles[[#This Row],[PB]]&lt;&gt;"",Table_Styles[[#This Row],[PB]],IF(Table_Styles[[#This Row],[PB Default]]&lt;&gt;"",Table_Styles[[#This Row],[PB Default]],""))</f>
        <v/>
      </c>
      <c r="AT152"/>
      <c r="AU152"/>
      <c r="AV152" t="str">
        <f>IF(Table_Styles[[#This Row],[PL]]&lt;&gt;"",Table_Styles[[#This Row],[PL]],IF(Table_Styles[[#This Row],[PL Default]]&lt;&gt;"",Table_Styles[[#This Row],[PL Default]],""))</f>
        <v/>
      </c>
      <c r="AW152"/>
      <c r="AX152"/>
      <c r="AY152" t="str">
        <f>IF(Table_Styles[[#This Row],[BT]]&lt;&gt;"",Table_Styles[[#This Row],[BT]],IF(Table_Styles[[#This Row],[BT Default]]&lt;&gt;"",Table_Styles[[#This Row],[BT Default]],""))</f>
        <v/>
      </c>
      <c r="AZ152"/>
      <c r="BA152"/>
      <c r="BB152" t="str">
        <f>IF(Table_Styles[[#This Row],[BR]]&lt;&gt;"",Table_Styles[[#This Row],[BR]],IF(Table_Styles[[#This Row],[BR Default]]&lt;&gt;"",Table_Styles[[#This Row],[BR Default]],""))</f>
        <v/>
      </c>
      <c r="BC152"/>
      <c r="BD152"/>
      <c r="BE152" t="str">
        <f>IF(Table_Styles[[#This Row],[BB]]&lt;&gt;"",Table_Styles[[#This Row],[BB]],IF(Table_Styles[[#This Row],[BB Default]]&lt;&gt;"",Table_Styles[[#This Row],[BB Default]],""))</f>
        <v/>
      </c>
      <c r="BF152"/>
      <c r="BG152"/>
      <c r="BH152" t="str">
        <f>IF(Table_Styles[[#This Row],[BL]]&lt;&gt;"",Table_Styles[[#This Row],[BL]],IF(Table_Styles[[#This Row],[BL Default]]&lt;&gt;"",Table_Styles[[#This Row],[BL Default]],""))</f>
        <v/>
      </c>
      <c r="BI152"/>
      <c r="BJ152"/>
      <c r="BK152" t="str">
        <f>IF(Table_Styles[[#This Row],[Width]]&lt;&gt;"",Table_Styles[[#This Row],[Width]],IF(Table_Styles[[#This Row],[Width Default]]&lt;&gt;"",Table_Styles[[#This Row],[Width Default]],""))</f>
        <v/>
      </c>
      <c r="BL152"/>
      <c r="BM152"/>
      <c r="BN152" t="str">
        <f>IF(Table_Styles[[#This Row],[Height]]&lt;&gt;"",Table_Styles[[#This Row],[Height]],IF(Table_Styles[[#This Row],[Height Default]]&lt;&gt;"",Table_Styles[[#This Row],[Height Default]],""))</f>
        <v/>
      </c>
      <c r="BO152"/>
      <c r="BP152"/>
      <c r="BQ152" t="str">
        <f>IF(Table_Styles[[#This Row],[Top]]&lt;&gt;"",Table_Styles[[#This Row],[Top]],IF(Table_Styles[[#This Row],[Top Default]]&lt;&gt;"",Table_Styles[[#This Row],[Top Default]],""))</f>
        <v/>
      </c>
      <c r="BR152"/>
      <c r="BS152"/>
      <c r="BT152" t="str">
        <f>IF(Table_Styles[[#This Row],[Right]]&lt;&gt;"",Table_Styles[[#This Row],[Right]],IF(Table_Styles[[#This Row],[Right Default]]&lt;&gt;"",Table_Styles[[#This Row],[Right Default]],""))</f>
        <v/>
      </c>
      <c r="BU152"/>
      <c r="BV152"/>
      <c r="BW152" t="str">
        <f>IF(Table_Styles[[#This Row],[Bottom]]&lt;&gt;"",Table_Styles[[#This Row],[Bottom]],IF(Table_Styles[[#This Row],[Bottom Default]]&lt;&gt;"",Table_Styles[[#This Row],[Bottom Default]],""))</f>
        <v/>
      </c>
      <c r="BX152"/>
      <c r="BY152"/>
      <c r="BZ152" t="str">
        <f>IF(Table_Styles[[#This Row],[Left]]&lt;&gt;"",Table_Styles[[#This Row],[Left]],IF(Table_Styles[[#This Row],[Left Default]]&lt;&gt;"",Table_Styles[[#This Row],[Left Default]],""))</f>
        <v/>
      </c>
      <c r="CA152"/>
      <c r="CB152" t="str">
        <f>IF(AND(Table_Styles[[#This Row],[Selector]]&lt;&gt;"",Table_Styles[[#This Row],[Font Family Used]]&lt;&gt;"",Table_Styles[[#This Row],[Font Weight Used]]&lt;&gt;""),Table_Styles[[#This Row],[Font Family Used]]&amp;" "&amp;Table_Styles[[#This Row],[Font Weight Used]],"")</f>
        <v/>
      </c>
      <c r="CC152" t="str">
        <f ca="1">IF(AND(Table_Styles[[#This Row],[Selector]],COUNTIF(OFFSET(CC:CC,0,0,ROW()-1,1),"="&amp;Table_Styles[[#This Row],[Font]])=0),Table_Styles[[#This Row],[Font]],"")</f>
        <v/>
      </c>
      <c r="CD152" t="str">
        <f ca="1">IF(Table_Styles[[#This Row],[Unique Font]]&lt;&gt;"",
"{""fontFamily"":"""&amp;Table_Styles[[#This Row],[Font Family Used]]&amp;""",""fontWeight"":"&amp;Table_Styles[[#This Row],[Font Weight Used]]&amp;"}","")</f>
        <v/>
      </c>
      <c r="CE15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2" t="str">
        <f>IF(AND(Table_Styles[[#This Row],[Selector]]&lt;&gt;"", Table_Styles[[#This Row],[Config Properties]]&lt;&gt;""),
Table_Styles[[#This Row],[Selector]]&amp;" { "&amp;Table_Styles[[#This Row],[Config Properties]]&amp;" }","")</f>
        <v/>
      </c>
      <c r="CG152"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1"/>
  <sheetViews>
    <sheetView topLeftCell="A70" workbookViewId="0">
      <selection activeCell="L103" sqref="L103"/>
    </sheetView>
  </sheetViews>
  <sheetFormatPr defaultColWidth="9.109375" defaultRowHeight="21" customHeight="1"/>
  <cols>
    <col min="1" max="1" width="9.109375" style="2" customWidth="1"/>
    <col min="2" max="2" width="40" style="2" customWidth="1"/>
    <col min="3" max="3" width="15.44140625" style="2" hidden="1" customWidth="1"/>
    <col min="4" max="4" width="27.33203125" style="2" hidden="1" customWidth="1"/>
    <col min="5" max="6" width="37.33203125" style="2" hidden="1" customWidth="1"/>
    <col min="7" max="7" width="57.6640625" style="2" hidden="1" customWidth="1"/>
    <col min="8" max="8" width="75" style="2" hidden="1" customWidth="1"/>
    <col min="9" max="9" width="29.44140625" style="13" hidden="1" customWidth="1"/>
    <col min="10" max="10" width="49.44140625" style="13" hidden="1" customWidth="1"/>
    <col min="11" max="11" width="30.33203125" style="2" customWidth="1"/>
    <col min="12" max="12" width="255.44140625" style="2" customWidth="1"/>
    <col min="13" max="14" width="9.109375" style="2"/>
    <col min="15" max="15" width="20.6640625" style="2" customWidth="1"/>
    <col min="16" max="16384" width="9.109375" style="2"/>
  </cols>
  <sheetData>
    <row r="2" spans="2:12" ht="46.8" thickBot="1">
      <c r="B2" s="11" t="s">
        <v>390</v>
      </c>
      <c r="C2" s="11"/>
      <c r="D2" s="11"/>
      <c r="E2" s="11"/>
      <c r="F2" s="11"/>
      <c r="G2" s="11"/>
      <c r="H2" s="11"/>
      <c r="I2" s="14"/>
      <c r="J2" s="14"/>
      <c r="K2" s="14"/>
      <c r="L2" s="14"/>
    </row>
    <row r="4" spans="2:12" ht="14.4">
      <c r="B4" t="s">
        <v>1</v>
      </c>
      <c r="C4" t="s">
        <v>2</v>
      </c>
      <c r="D4" t="s">
        <v>3</v>
      </c>
      <c r="E4" t="s">
        <v>4</v>
      </c>
      <c r="F4" t="s">
        <v>5</v>
      </c>
      <c r="G4" t="s">
        <v>379</v>
      </c>
      <c r="H4" t="s">
        <v>465</v>
      </c>
      <c r="I4" t="s">
        <v>854</v>
      </c>
      <c r="J4" t="s">
        <v>855</v>
      </c>
      <c r="K4" t="s">
        <v>32</v>
      </c>
      <c r="L4" s="83" t="s">
        <v>50</v>
      </c>
    </row>
    <row r="5" spans="2:12" ht="29.4" thickBot="1">
      <c r="B5" s="3" t="s">
        <v>856</v>
      </c>
      <c r="C5" s="3" t="s">
        <v>75</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18"/>
    </row>
    <row r="6" spans="2:12" s="12" customFormat="1" ht="21" hidden="1" customHeight="1">
      <c r="B6" s="7"/>
      <c r="C6" s="7"/>
      <c r="D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7" t="str">
        <f>IF(Table_Text[[#This Row],[Header]]="Yes","",IF(Table_Text[[#This Row],[Property]]&lt;&gt;"",SUBSTITUTE(Table_Text[[#This Row],[Type]]," ","")&amp;SUBSTITUTE(Table_Text[[#This Row],[Property]]," ",""),""))</f>
        <v/>
      </c>
      <c r="G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7" t="str">
        <f ca="1">SUBSTITUTE(SUBSTITUTE(SUBSTITUTE(SUBSTITUTE(SUBSTITUTE(SUBSTITUTE(SUBSTITUTE(SUBSTITUTE(
TRIM(CLEAN(Table_Text[[#This Row],[Config]])),
" {","{"),
"{ ","{"),
" }","}"),
"} ","}"),
" [","["),
"[ ","["),
" ]","]"),
"] ","]")</f>
        <v/>
      </c>
      <c r="I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7" t="str">
        <f ca="1">SUBSTITUTE(SUBSTITUTE(SUBSTITUTE(SUBSTITUTE(SUBSTITUTE(SUBSTITUTE(SUBSTITUTE(SUBSTITUTE(
TRIM(CLEAN(Table_Text[[#This Row],[Quote]])),
" {","{"),
"{ ","{"),
" }","}"),
"} ","}"),
" [","["),
"[ ","["),
" ]","]"),
"] ","]")</f>
        <v/>
      </c>
      <c r="K6" s="7"/>
      <c r="L6" s="15"/>
    </row>
    <row r="7" spans="2:12" s="12" customFormat="1" ht="21" customHeight="1">
      <c r="B7" s="7" t="s">
        <v>857</v>
      </c>
      <c r="C7" s="7"/>
      <c r="D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7" t="str">
        <f ca="1">IF(Table_Text[[#This Row],[Header]]="Yes","",IF(Table_Text[[#This Row],[Property]]&lt;&gt;"",SUBSTITUTE(Table_Text[[#This Row],[Type]]," ","")&amp;SUBSTITUTE(Table_Text[[#This Row],[Property]]," ",""),""))</f>
        <v>OrganisationName</v>
      </c>
      <c r="G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"Deposit Assure"
        },</v>
      </c>
      <c r="H7" s="7" t="str">
        <f ca="1">SUBSTITUTE(SUBSTITUTE(SUBSTITUTE(SUBSTITUTE(SUBSTITUTE(SUBSTITUTE(SUBSTITUTE(SUBSTITUTE(
TRIM(CLEAN(Table_Text[[#This Row],[Config]])),
" {","{"),
"{ ","{"),
" }","}"),
"} ","}"),
" [","["),
"[ ","["),
" ]","]"),
"] ","]")</f>
        <v>"name":{"text": "Deposit Assure"},</v>
      </c>
      <c r="I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"Deposit Assure",</v>
      </c>
      <c r="J7" s="7" t="str">
        <f ca="1">SUBSTITUTE(SUBSTITUTE(SUBSTITUTE(SUBSTITUTE(SUBSTITUTE(SUBSTITUTE(SUBSTITUTE(SUBSTITUTE(
TRIM(CLEAN(Table_Text[[#This Row],[Quote]])),
" {","{"),
"{ ","{"),
" }","}"),
"} ","}"),
" [","["),
"[ ","["),
" ]","]"),
"] ","]")</f>
        <v>"name": "Deposit Assure",</v>
      </c>
      <c r="K7" s="7"/>
      <c r="L7" s="15" t="s">
        <v>858</v>
      </c>
    </row>
    <row r="8" spans="2:12" s="12" customFormat="1" ht="21" customHeight="1">
      <c r="B8" s="7" t="s">
        <v>859</v>
      </c>
      <c r="C8" s="7"/>
      <c r="D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7" t="str">
        <f ca="1">IF(Table_Text[[#This Row],[Header]]="Yes","",IF(Table_Text[[#This Row],[Property]]&lt;&gt;"",SUBSTITUTE(Table_Text[[#This Row],[Type]]," ","")&amp;SUBSTITUTE(Table_Text[[#This Row],[Property]]," ",""),""))</f>
        <v>OrganisationAddress</v>
      </c>
      <c r="G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"123 Spring Street"
        },</v>
      </c>
      <c r="H8" s="7" t="str">
        <f ca="1">SUBSTITUTE(SUBSTITUTE(SUBSTITUTE(SUBSTITUTE(SUBSTITUTE(SUBSTITUTE(SUBSTITUTE(SUBSTITUTE(
TRIM(CLEAN(Table_Text[[#This Row],[Config]])),
" {","{"),
"{ ","{"),
" }","}"),
"} ","}"),
" [","["),
"[ ","["),
" ]","]"),
"] ","]")</f>
        <v>"address":{"text": "123 Spring Street"},</v>
      </c>
      <c r="I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"123 Spring Street",</v>
      </c>
      <c r="J8" s="7" t="str">
        <f ca="1">SUBSTITUTE(SUBSTITUTE(SUBSTITUTE(SUBSTITUTE(SUBSTITUTE(SUBSTITUTE(SUBSTITUTE(SUBSTITUTE(
TRIM(CLEAN(Table_Text[[#This Row],[Quote]])),
" {","{"),
"{ ","{"),
" }","}"),
"} ","}"),
" [","["),
"[ ","["),
" ]","]"),
"] ","]")</f>
        <v>"address": "123 Spring Street",</v>
      </c>
      <c r="K8" s="7"/>
      <c r="L8" s="15" t="s">
        <v>860</v>
      </c>
    </row>
    <row r="9" spans="2:12" s="12" customFormat="1" ht="21" customHeight="1">
      <c r="B9" s="7" t="s">
        <v>861</v>
      </c>
      <c r="C9" s="7"/>
      <c r="D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7" t="str">
        <f ca="1">IF(Table_Text[[#This Row],[Header]]="Yes","",IF(Table_Text[[#This Row],[Property]]&lt;&gt;"",SUBSTITUTE(Table_Text[[#This Row],[Type]]," ","")&amp;SUBSTITUTE(Table_Text[[#This Row],[Property]]," ",""),""))</f>
        <v>OrganisationTown</v>
      </c>
      <c r="G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7" t="str">
        <f ca="1">SUBSTITUTE(SUBSTITUTE(SUBSTITUTE(SUBSTITUTE(SUBSTITUTE(SUBSTITUTE(SUBSTITUTE(SUBSTITUTE(
TRIM(CLEAN(Table_Text[[#This Row],[Config]])),
" {","{"),
"{ ","{"),
" }","}"),
"} ","}"),
" [","["),
"[ ","["),
" ]","]"),
"] ","]")</f>
        <v>"town":{"text": "Melbourne"},</v>
      </c>
      <c r="I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7" t="str">
        <f ca="1">SUBSTITUTE(SUBSTITUTE(SUBSTITUTE(SUBSTITUTE(SUBSTITUTE(SUBSTITUTE(SUBSTITUTE(SUBSTITUTE(
TRIM(CLEAN(Table_Text[[#This Row],[Quote]])),
" {","{"),
"{ ","{"),
" }","}"),
"} ","}"),
" [","["),
"[ ","["),
" ]","]"),
"] ","]")</f>
        <v>"town": "Melbourne",</v>
      </c>
      <c r="K9" s="7"/>
      <c r="L9" s="15" t="s">
        <v>862</v>
      </c>
    </row>
    <row r="10" spans="2:12" s="12" customFormat="1" ht="21" customHeight="1">
      <c r="B10" s="7" t="s">
        <v>209</v>
      </c>
      <c r="C10" s="7"/>
      <c r="D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7" t="str">
        <f ca="1">IF(Table_Text[[#This Row],[Header]]="Yes","",IF(Table_Text[[#This Row],[Property]]&lt;&gt;"",SUBSTITUTE(Table_Text[[#This Row],[Type]]," ","")&amp;SUBSTITUTE(Table_Text[[#This Row],[Property]]," ",""),""))</f>
        <v>OrganisationState</v>
      </c>
      <c r="G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7" t="str">
        <f ca="1">SUBSTITUTE(SUBSTITUTE(SUBSTITUTE(SUBSTITUTE(SUBSTITUTE(SUBSTITUTE(SUBSTITUTE(SUBSTITUTE(
TRIM(CLEAN(Table_Text[[#This Row],[Config]])),
" {","{"),
"{ ","{"),
" }","}"),
"} ","}"),
" [","["),
"[ ","["),
" ]","]"),
"] ","]")</f>
        <v>"state":{"text": "VIC"},</v>
      </c>
      <c r="I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7" t="str">
        <f ca="1">SUBSTITUTE(SUBSTITUTE(SUBSTITUTE(SUBSTITUTE(SUBSTITUTE(SUBSTITUTE(SUBSTITUTE(SUBSTITUTE(
TRIM(CLEAN(Table_Text[[#This Row],[Quote]])),
" {","{"),
"{ ","{"),
" }","}"),
"} ","}"),
" [","["),
"[ ","["),
" ]","]"),
"] ","]")</f>
        <v>"state": "VIC",</v>
      </c>
      <c r="K10" s="7"/>
      <c r="L10" s="15" t="s">
        <v>343</v>
      </c>
    </row>
    <row r="11" spans="2:12" s="12" customFormat="1" ht="21" customHeight="1">
      <c r="B11" s="7" t="s">
        <v>212</v>
      </c>
      <c r="C11" s="7"/>
      <c r="D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7" t="str">
        <f ca="1">IF(Table_Text[[#This Row],[Header]]="Yes","",IF(Table_Text[[#This Row],[Property]]&lt;&gt;"",SUBSTITUTE(Table_Text[[#This Row],[Type]]," ","")&amp;SUBSTITUTE(Table_Text[[#This Row],[Property]]," ",""),""))</f>
        <v>OrganisationPostcode</v>
      </c>
      <c r="G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7" t="str">
        <f ca="1">SUBSTITUTE(SUBSTITUTE(SUBSTITUTE(SUBSTITUTE(SUBSTITUTE(SUBSTITUTE(SUBSTITUTE(SUBSTITUTE(
TRIM(CLEAN(Table_Text[[#This Row],[Config]])),
" {","{"),
"{ ","{"),
" }","}"),
"} ","}"),
" [","["),
"[ ","["),
" ]","]"),
"] ","]")</f>
        <v>"postcode":{"text": "3000"},</v>
      </c>
      <c r="I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7" t="str">
        <f ca="1">SUBSTITUTE(SUBSTITUTE(SUBSTITUTE(SUBSTITUTE(SUBSTITUTE(SUBSTITUTE(SUBSTITUTE(SUBSTITUTE(
TRIM(CLEAN(Table_Text[[#This Row],[Quote]])),
" {","{"),
"{ ","{"),
" }","}"),
"} ","}"),
" [","["),
"[ ","["),
" ]","]"),
"] ","]")</f>
        <v>"postcode": "3000",</v>
      </c>
      <c r="K11" s="7"/>
      <c r="L11" s="15">
        <v>3000</v>
      </c>
    </row>
    <row r="12" spans="2:12" s="12" customFormat="1" ht="21" customHeight="1">
      <c r="B12" s="7" t="s">
        <v>863</v>
      </c>
      <c r="C12" s="7"/>
      <c r="D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7" t="str">
        <f ca="1">IF(Table_Text[[#This Row],[Header]]="Yes","",IF(Table_Text[[#This Row],[Property]]&lt;&gt;"",SUBSTITUTE(Table_Text[[#This Row],[Type]]," ","")&amp;SUBSTITUTE(Table_Text[[#This Row],[Property]]," ",""),""))</f>
        <v>OrganisationABN</v>
      </c>
      <c r="G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"12 456 789 456"
        },</v>
      </c>
      <c r="H12" s="7" t="str">
        <f ca="1">SUBSTITUTE(SUBSTITUTE(SUBSTITUTE(SUBSTITUTE(SUBSTITUTE(SUBSTITUTE(SUBSTITUTE(SUBSTITUTE(
TRIM(CLEAN(Table_Text[[#This Row],[Config]])),
" {","{"),
"{ ","{"),
" }","}"),
"} ","}"),
" [","["),
"[ ","["),
" ]","]"),
"] ","]")</f>
        <v>"ABN":{"text": "12 456 789 456"},</v>
      </c>
      <c r="I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"12 456 789 456",</v>
      </c>
      <c r="J12" s="7" t="str">
        <f ca="1">SUBSTITUTE(SUBSTITUTE(SUBSTITUTE(SUBSTITUTE(SUBSTITUTE(SUBSTITUTE(SUBSTITUTE(SUBSTITUTE(
TRIM(CLEAN(Table_Text[[#This Row],[Quote]])),
" {","{"),
"{ ","{"),
" }","}"),
"} ","}"),
" [","["),
"[ ","["),
" ]","]"),
"] ","]")</f>
        <v>"ABN": "12 456 789 456",</v>
      </c>
      <c r="K12" s="7"/>
      <c r="L12" s="15" t="s">
        <v>864</v>
      </c>
    </row>
    <row r="13" spans="2:12" s="12" customFormat="1" ht="21" customHeight="1">
      <c r="B13" s="7" t="s">
        <v>865</v>
      </c>
      <c r="C13" s="7"/>
      <c r="D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7" t="str">
        <f ca="1">IF(Table_Text[[#This Row],[Header]]="Yes","",IF(Table_Text[[#This Row],[Property]]&lt;&gt;"",SUBSTITUTE(Table_Text[[#This Row],[Type]]," ","")&amp;SUBSTITUTE(Table_Text[[#This Row],[Property]]," ",""),""))</f>
        <v>OrganisationAFSL</v>
      </c>
      <c r="G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"TBA"
        },</v>
      </c>
      <c r="H13" s="7" t="str">
        <f ca="1">SUBSTITUTE(SUBSTITUTE(SUBSTITUTE(SUBSTITUTE(SUBSTITUTE(SUBSTITUTE(SUBSTITUTE(SUBSTITUTE(
TRIM(CLEAN(Table_Text[[#This Row],[Config]])),
" {","{"),
"{ ","{"),
" }","}"),
"} ","}"),
" [","["),
"[ ","["),
" ]","]"),
"] ","]")</f>
        <v>"AFSL":{"text": "TBA"},</v>
      </c>
      <c r="I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"TBA",</v>
      </c>
      <c r="J13" s="7" t="str">
        <f ca="1">SUBSTITUTE(SUBSTITUTE(SUBSTITUTE(SUBSTITUTE(SUBSTITUTE(SUBSTITUTE(SUBSTITUTE(SUBSTITUTE(
TRIM(CLEAN(Table_Text[[#This Row],[Quote]])),
" {","{"),
"{ ","{"),
" }","}"),
"} ","}"),
" [","["),
"[ ","["),
" ]","]"),
"] ","]")</f>
        <v>"AFSL": "TBA",</v>
      </c>
      <c r="K13" s="7"/>
      <c r="L13" s="29" t="s">
        <v>866</v>
      </c>
    </row>
    <row r="14" spans="2:12" s="12" customFormat="1" ht="21" customHeight="1">
      <c r="B14" s="7" t="s">
        <v>197</v>
      </c>
      <c r="C14" s="7"/>
      <c r="D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7" t="str">
        <f ca="1">IF(Table_Text[[#This Row],[Header]]="Yes","",IF(Table_Text[[#This Row],[Property]]&lt;&gt;"",SUBSTITUTE(Table_Text[[#This Row],[Type]]," ","")&amp;SUBSTITUTE(Table_Text[[#This Row],[Property]]," ",""),""))</f>
        <v>OrganisationPhone</v>
      </c>
      <c r="G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"TBA"
        },</v>
      </c>
      <c r="H14" s="7" t="str">
        <f ca="1">SUBSTITUTE(SUBSTITUTE(SUBSTITUTE(SUBSTITUTE(SUBSTITUTE(SUBSTITUTE(SUBSTITUTE(SUBSTITUTE(
TRIM(CLEAN(Table_Text[[#This Row],[Config]])),
" {","{"),
"{ ","{"),
" }","}"),
"} ","}"),
" [","["),
"[ ","["),
" ]","]"),
"] ","]")</f>
        <v>"phone":{"text": "TBA"},</v>
      </c>
      <c r="I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"TBA",</v>
      </c>
      <c r="J14" s="7" t="str">
        <f ca="1">SUBSTITUTE(SUBSTITUTE(SUBSTITUTE(SUBSTITUTE(SUBSTITUTE(SUBSTITUTE(SUBSTITUTE(SUBSTITUTE(
TRIM(CLEAN(Table_Text[[#This Row],[Quote]])),
" {","{"),
"{ ","{"),
" }","}"),
"} ","}"),
" [","["),
"[ ","["),
" ]","]"),
"] ","]")</f>
        <v>"phone": "TBA",</v>
      </c>
      <c r="K14" s="7"/>
      <c r="L14" s="29" t="s">
        <v>866</v>
      </c>
    </row>
    <row r="15" spans="2:12" s="12" customFormat="1" ht="21" customHeight="1">
      <c r="B15" s="8" t="s">
        <v>94</v>
      </c>
      <c r="C15" s="7"/>
      <c r="D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7" t="str">
        <f ca="1">IF(Table_Text[[#This Row],[Header]]="Yes","",IF(Table_Text[[#This Row],[Property]]&lt;&gt;"",SUBSTITUTE(Table_Text[[#This Row],[Type]]," ","")&amp;SUBSTITUTE(Table_Text[[#This Row],[Property]]," ",""),""))</f>
        <v>OrganisationEmail</v>
      </c>
      <c r="G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"TBA"
        },</v>
      </c>
      <c r="H15" s="38" t="str">
        <f ca="1">SUBSTITUTE(SUBSTITUTE(SUBSTITUTE(SUBSTITUTE(SUBSTITUTE(SUBSTITUTE(SUBSTITUTE(SUBSTITUTE(
TRIM(CLEAN(Table_Text[[#This Row],[Config]])),
" {","{"),
"{ ","{"),
" }","}"),
"} ","}"),
" [","["),
"[ ","["),
" ]","]"),
"] ","]")</f>
        <v>"email":{"text": "TBA"},</v>
      </c>
      <c r="I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"TBA",</v>
      </c>
      <c r="J15" s="7" t="str">
        <f ca="1">SUBSTITUTE(SUBSTITUTE(SUBSTITUTE(SUBSTITUTE(SUBSTITUTE(SUBSTITUTE(SUBSTITUTE(SUBSTITUTE(
TRIM(CLEAN(Table_Text[[#This Row],[Quote]])),
" {","{"),
"{ ","{"),
" }","}"),
"} ","}"),
" [","["),
"[ ","["),
" ]","]"),
"] ","]")</f>
        <v>"email": "TBA",</v>
      </c>
      <c r="K15" s="7"/>
      <c r="L15" s="29" t="s">
        <v>866</v>
      </c>
    </row>
    <row r="16" spans="2:12" s="12" customFormat="1" ht="21" customHeight="1">
      <c r="B16" s="7" t="s">
        <v>867</v>
      </c>
      <c r="C16" s="7"/>
      <c r="D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7" t="str">
        <f ca="1">IF(Table_Text[[#This Row],[Header]]="Yes","",IF(Table_Text[[#This Row],[Property]]&lt;&gt;"",SUBSTITUTE(Table_Text[[#This Row],[Type]]," ","")&amp;SUBSTITUTE(Table_Text[[#This Row],[Property]]," ",""),""))</f>
        <v>OrganisationWebsite</v>
      </c>
      <c r="G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"www.company.com.au"
        }
    },</v>
      </c>
      <c r="H16" s="7" t="str">
        <f ca="1">SUBSTITUTE(SUBSTITUTE(SUBSTITUTE(SUBSTITUTE(SUBSTITUTE(SUBSTITUTE(SUBSTITUTE(SUBSTITUTE(
TRIM(CLEAN(Table_Text[[#This Row],[Config]])),
" {","{"),
"{ ","{"),
" }","}"),
"} ","}"),
" [","["),
"[ ","["),
" ]","]"),
"] ","]")</f>
        <v>"website":{"text": "www.company.com.au"}},</v>
      </c>
      <c r="I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"www.company.com.au"
    },</v>
      </c>
      <c r="J16" s="7" t="str">
        <f ca="1">SUBSTITUTE(SUBSTITUTE(SUBSTITUTE(SUBSTITUTE(SUBSTITUTE(SUBSTITUTE(SUBSTITUTE(SUBSTITUTE(
TRIM(CLEAN(Table_Text[[#This Row],[Quote]])),
" {","{"),
"{ ","{"),
" }","}"),
"} ","}"),
" [","["),
"[ ","["),
" ]","]"),
"] ","]")</f>
        <v>"website": "www.company.com.au"},</v>
      </c>
      <c r="K16" s="7"/>
      <c r="L16" s="15" t="s">
        <v>868</v>
      </c>
    </row>
    <row r="17" spans="2:12" ht="29.4" thickBot="1">
      <c r="B17" s="3" t="s">
        <v>869</v>
      </c>
      <c r="C17" s="3" t="s">
        <v>75</v>
      </c>
      <c r="D17"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3" t="str">
        <f>IF(Table_Text[[#This Row],[Header]]="Yes","",IF(Table_Text[[#This Row],[Property]]&lt;&gt;"",SUBSTITUTE(Table_Text[[#This Row],[Type]]," ","")&amp;SUBSTITUTE(Table_Text[[#This Row],[Property]]," ",""),""))</f>
        <v/>
      </c>
      <c r="G17"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3" t="str">
        <f ca="1">SUBSTITUTE(SUBSTITUTE(SUBSTITUTE(SUBSTITUTE(SUBSTITUTE(SUBSTITUTE(SUBSTITUTE(SUBSTITUTE(
TRIM(CLEAN(Table_Text[[#This Row],[Config]])),
" {","{"),
"{ ","{"),
" }","}"),
"} ","}"),
" [","["),
"[ ","["),
" ]","]"),
"] ","]")</f>
        <v>"product":{</v>
      </c>
      <c r="I17"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3" t="str">
        <f ca="1">SUBSTITUTE(SUBSTITUTE(SUBSTITUTE(SUBSTITUTE(SUBSTITUTE(SUBSTITUTE(SUBSTITUTE(SUBSTITUTE(
TRIM(CLEAN(Table_Text[[#This Row],[Quote]])),
" {","{"),
"{ ","{"),
" }","}"),
"} ","}"),
" [","["),
"[ ","["),
" ]","]"),
"] ","]")</f>
        <v>"product":{</v>
      </c>
      <c r="K17" s="3"/>
      <c r="L17" s="18"/>
    </row>
    <row r="18" spans="2:12" s="12" customFormat="1" ht="21" hidden="1" customHeight="1">
      <c r="B18" s="7"/>
      <c r="C18" s="7"/>
      <c r="D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7" t="str">
        <f>IF(Table_Text[[#This Row],[Header]]="Yes","",IF(Table_Text[[#This Row],[Property]]&lt;&gt;"",SUBSTITUTE(Table_Text[[#This Row],[Type]]," ","")&amp;SUBSTITUTE(Table_Text[[#This Row],[Property]]," ",""),""))</f>
        <v/>
      </c>
      <c r="G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7" t="str">
        <f ca="1">SUBSTITUTE(SUBSTITUTE(SUBSTITUTE(SUBSTITUTE(SUBSTITUTE(SUBSTITUTE(SUBSTITUTE(SUBSTITUTE(
TRIM(CLEAN(Table_Text[[#This Row],[Config]])),
" {","{"),
"{ ","{"),
" }","}"),
"} ","}"),
" [","["),
"[ ","["),
" ]","]"),
"] ","]")</f>
        <v/>
      </c>
      <c r="I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7" t="str">
        <f ca="1">SUBSTITUTE(SUBSTITUTE(SUBSTITUTE(SUBSTITUTE(SUBSTITUTE(SUBSTITUTE(SUBSTITUTE(SUBSTITUTE(
TRIM(CLEAN(Table_Text[[#This Row],[Quote]])),
" {","{"),
"{ ","{"),
" }","}"),
"} ","}"),
" [","["),
"[ ","["),
" ]","]"),
"] ","]")</f>
        <v/>
      </c>
      <c r="K18" s="7"/>
      <c r="L18" s="15"/>
    </row>
    <row r="19" spans="2:12" s="12" customFormat="1" ht="21" customHeight="1">
      <c r="B19" s="7" t="s">
        <v>870</v>
      </c>
      <c r="C19" s="7"/>
      <c r="D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7" t="str">
        <f ca="1">IF(Table_Text[[#This Row],[Header]]="Yes","",IF(Table_Text[[#This Row],[Property]]&lt;&gt;"",SUBSTITUTE(Table_Text[[#This Row],[Type]]," ","")&amp;SUBSTITUTE(Table_Text[[#This Row],[Property]]," ",""),""))</f>
        <v>ProductTitle</v>
      </c>
      <c r="G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"Deposit Bond Application - Concierge Service"
        },</v>
      </c>
      <c r="H19" s="38" t="str">
        <f ca="1">SUBSTITUTE(SUBSTITUTE(SUBSTITUTE(SUBSTITUTE(SUBSTITUTE(SUBSTITUTE(SUBSTITUTE(SUBSTITUTE(
TRIM(CLEAN(Table_Text[[#This Row],[Config]])),
" {","{"),
"{ ","{"),
" }","}"),
"} ","}"),
" [","["),
"[ ","["),
" ]","]"),
"] ","]")</f>
        <v>"title":{"text": "Deposit Bond Application - Concierge Service"},</v>
      </c>
      <c r="I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"Deposit Bond Application - Concierge Service",</v>
      </c>
      <c r="J19" s="7" t="str">
        <f ca="1">SUBSTITUTE(SUBSTITUTE(SUBSTITUTE(SUBSTITUTE(SUBSTITUTE(SUBSTITUTE(SUBSTITUTE(SUBSTITUTE(
TRIM(CLEAN(Table_Text[[#This Row],[Quote]])),
" {","{"),
"{ ","{"),
" }","}"),
"} ","}"),
" [","["),
"[ ","["),
" ]","]"),
"] ","]")</f>
        <v>"title": "Deposit Bond Application - Concierge Service",</v>
      </c>
      <c r="K19" s="7"/>
      <c r="L19" s="15" t="s">
        <v>871</v>
      </c>
    </row>
    <row r="20" spans="2:12" s="12" customFormat="1" ht="21" customHeight="1">
      <c r="B20" s="7" t="s">
        <v>872</v>
      </c>
      <c r="C20" s="7"/>
      <c r="D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7" t="str">
        <f ca="1">IF(Table_Text[[#This Row],[Header]]="Yes","",IF(Table_Text[[#This Row],[Property]]&lt;&gt;"",SUBSTITUTE(Table_Text[[#This Row],[Type]]," ","")&amp;SUBSTITUTE(Table_Text[[#This Row],[Property]]," ",""),""))</f>
        <v>ProductDescription</v>
      </c>
      <c r="G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"N/A"
        },</v>
      </c>
      <c r="H20" s="7" t="str">
        <f ca="1">SUBSTITUTE(SUBSTITUTE(SUBSTITUTE(SUBSTITUTE(SUBSTITUTE(SUBSTITUTE(SUBSTITUTE(SUBSTITUTE(
TRIM(CLEAN(Table_Text[[#This Row],[Config]])),
" {","{"),
"{ ","{"),
" }","}"),
"} ","}"),
" [","["),
"[ ","["),
" ]","]"),
"] ","]")</f>
        <v>"description":{"text": "N/A"},</v>
      </c>
      <c r="I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"N/A",</v>
      </c>
      <c r="J20" s="7" t="str">
        <f ca="1">SUBSTITUTE(SUBSTITUTE(SUBSTITUTE(SUBSTITUTE(SUBSTITUTE(SUBSTITUTE(SUBSTITUTE(SUBSTITUTE(
TRIM(CLEAN(Table_Text[[#This Row],[Quote]])),
" {","{"),
"{ ","{"),
" }","}"),
"} ","}"),
" [","["),
"[ ","["),
" ]","]"),
"] ","]")</f>
        <v>"description": "N/A",</v>
      </c>
      <c r="K20" s="7"/>
      <c r="L20" s="15" t="s">
        <v>873</v>
      </c>
    </row>
    <row r="21" spans="2:12" s="12" customFormat="1" ht="21" customHeight="1">
      <c r="B21" s="8" t="s">
        <v>874</v>
      </c>
      <c r="C21" s="7"/>
      <c r="D2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carrier</v>
      </c>
      <c r="F21" s="7" t="str">
        <f ca="1">IF(Table_Text[[#This Row],[Header]]="Yes","",IF(Table_Text[[#This Row],[Property]]&lt;&gt;"",SUBSTITUTE(Table_Text[[#This Row],[Type]]," ","")&amp;SUBSTITUTE(Table_Text[[#This Row],[Property]]," ",""),""))</f>
        <v>ProductCarrier</v>
      </c>
      <c r="G2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"carrier": {
            "text": "TBA"
        }
    },</v>
      </c>
      <c r="H21" s="38" t="str">
        <f ca="1">SUBSTITUTE(SUBSTITUTE(SUBSTITUTE(SUBSTITUTE(SUBSTITUTE(SUBSTITUTE(SUBSTITUTE(SUBSTITUTE(
TRIM(CLEAN(Table_Text[[#This Row],[Config]])),
" {","{"),
"{ ","{"),
" }","}"),
"} ","}"),
" [","["),
"[ ","["),
" ]","]"),
"] ","]")</f>
        <v>"carrier":{"text": "TBA"}},</v>
      </c>
      <c r="I2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"carrier": "TBA"
    },</v>
      </c>
      <c r="J21" s="7" t="str">
        <f ca="1">SUBSTITUTE(SUBSTITUTE(SUBSTITUTE(SUBSTITUTE(SUBSTITUTE(SUBSTITUTE(SUBSTITUTE(SUBSTITUTE(
TRIM(CLEAN(Table_Text[[#This Row],[Quote]])),
" {","{"),
"{ ","{"),
" }","}"),
"} ","}"),
" [","["),
"[ ","["),
" ]","]"),
"] ","]")</f>
        <v>"carrier": "TBA"},</v>
      </c>
      <c r="K21" s="7"/>
      <c r="L21" s="29" t="s">
        <v>866</v>
      </c>
    </row>
    <row r="22" spans="2:12" ht="29.4" thickBot="1">
      <c r="B22" s="3" t="s">
        <v>608</v>
      </c>
      <c r="C22" s="3" t="s">
        <v>75</v>
      </c>
      <c r="D2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2" s="3" t="str">
        <f>IF(Table_Text[[#This Row],[Header]]="Yes","",IF(Table_Text[[#This Row],[Property]]&lt;&gt;"",SUBSTITUTE(Table_Text[[#This Row],[Type]]," ","")&amp;SUBSTITUTE(Table_Text[[#This Row],[Property]]," ",""),""))</f>
        <v/>
      </c>
      <c r="G2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2" s="3" t="str">
        <f ca="1">SUBSTITUTE(SUBSTITUTE(SUBSTITUTE(SUBSTITUTE(SUBSTITUTE(SUBSTITUTE(SUBSTITUTE(SUBSTITUTE(
TRIM(CLEAN(Table_Text[[#This Row],[Config]])),
" {","{"),
"{ ","{"),
" }","}"),
"} ","}"),
" [","["),
"[ ","["),
" ]","]"),
"] ","]")</f>
        <v>"sidebar":{</v>
      </c>
      <c r="I2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2" s="3" t="str">
        <f ca="1">SUBSTITUTE(SUBSTITUTE(SUBSTITUTE(SUBSTITUTE(SUBSTITUTE(SUBSTITUTE(SUBSTITUTE(SUBSTITUTE(
TRIM(CLEAN(Table_Text[[#This Row],[Quote]])),
" {","{"),
"{ ","{"),
" }","}"),
"} ","}"),
" [","["),
"[ ","["),
" ]","]"),
"] ","]")</f>
        <v>"sidebar":{</v>
      </c>
      <c r="K22" s="3"/>
      <c r="L22" s="18"/>
    </row>
    <row r="23" spans="2:12" s="12" customFormat="1" ht="21" hidden="1" customHeight="1">
      <c r="B23" s="7"/>
      <c r="C23" s="7"/>
      <c r="D2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3" s="7" t="str">
        <f>IF(Table_Text[[#This Row],[Header]]="Yes","",IF(Table_Text[[#This Row],[Property]]&lt;&gt;"",SUBSTITUTE(Table_Text[[#This Row],[Type]]," ","")&amp;SUBSTITUTE(Table_Text[[#This Row],[Property]]," ",""),""))</f>
        <v/>
      </c>
      <c r="G2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3" s="7" t="str">
        <f ca="1">SUBSTITUTE(SUBSTITUTE(SUBSTITUTE(SUBSTITUTE(SUBSTITUTE(SUBSTITUTE(SUBSTITUTE(SUBSTITUTE(
TRIM(CLEAN(Table_Text[[#This Row],[Config]])),
" {","{"),
"{ ","{"),
" }","}"),
"} ","}"),
" [","["),
"[ ","["),
" ]","]"),
"] ","]")</f>
        <v/>
      </c>
      <c r="I2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3" s="7" t="str">
        <f ca="1">SUBSTITUTE(SUBSTITUTE(SUBSTITUTE(SUBSTITUTE(SUBSTITUTE(SUBSTITUTE(SUBSTITUTE(SUBSTITUTE(
TRIM(CLEAN(Table_Text[[#This Row],[Quote]])),
" {","{"),
"{ ","{"),
" }","}"),
"} ","}"),
" [","["),
"[ ","["),
" ]","]"),
"] ","]")</f>
        <v/>
      </c>
      <c r="K23" s="7"/>
      <c r="L23" s="15"/>
    </row>
    <row r="24" spans="2:12" s="12" customFormat="1" ht="21" customHeight="1">
      <c r="B24" s="8" t="s">
        <v>875</v>
      </c>
      <c r="C24" s="7"/>
      <c r="D2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4" s="7" t="str">
        <f ca="1">IF(Table_Text[[#This Row],[Header]]="Yes","",IF(Table_Text[[#This Row],[Property]]&lt;&gt;"",SUBSTITUTE(Table_Text[[#This Row],[Type]]," ","")&amp;SUBSTITUTE(Table_Text[[#This Row],[Property]]," ",""),""))</f>
        <v>SidebarIncompleteHeader</v>
      </c>
      <c r="G2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4" s="7" t="str">
        <f ca="1">SUBSTITUTE(SUBSTITUTE(SUBSTITUTE(SUBSTITUTE(SUBSTITUTE(SUBSTITUTE(SUBSTITUTE(SUBSTITUTE(
TRIM(CLEAN(Table_Text[[#This Row],[Config]])),
" {","{"),
"{ ","{"),
" }","}"),
"} ","}"),
" [","["),
"[ ","["),
" ]","]"),
"] ","]")</f>
        <v>"incompleteHeader":{"text": "Answer a few simple questions to get an instant quote online."},</v>
      </c>
      <c r="I2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4" s="7" t="str">
        <f ca="1">SUBSTITUTE(SUBSTITUTE(SUBSTITUTE(SUBSTITUTE(SUBSTITUTE(SUBSTITUTE(SUBSTITUTE(SUBSTITUTE(
TRIM(CLEAN(Table_Text[[#This Row],[Quote]])),
" {","{"),
"{ ","{"),
" }","}"),
"} ","}"),
" [","["),
"[ ","["),
" ]","]"),
"] ","]")</f>
        <v>"incompleteHeader": "Answer a few simple questions to get an instant quote online.",</v>
      </c>
      <c r="K24" s="7"/>
      <c r="L24" s="29" t="s">
        <v>876</v>
      </c>
    </row>
    <row r="25" spans="2:12" s="12" customFormat="1" ht="21" customHeight="1">
      <c r="B25" s="7" t="s">
        <v>877</v>
      </c>
      <c r="C25" s="7"/>
      <c r="D2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5" s="7" t="str">
        <f ca="1">IF(Table_Text[[#This Row],[Header]]="Yes","",IF(Table_Text[[#This Row],[Property]]&lt;&gt;"",SUBSTITUTE(Table_Text[[#This Row],[Type]]," ","")&amp;SUBSTITUTE(Table_Text[[#This Row],[Property]]," ",""),""))</f>
        <v>SidebarIncompleteLabel</v>
      </c>
      <c r="G2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5" s="38" t="str">
        <f ca="1">SUBSTITUTE(SUBSTITUTE(SUBSTITUTE(SUBSTITUTE(SUBSTITUTE(SUBSTITUTE(SUBSTITUTE(SUBSTITUTE(
TRIM(CLEAN(Table_Text[[#This Row],[Config]])),
" {","{"),
"{ ","{"),
" }","}"),
"} ","}"),
" [","["),
"[ ","["),
" ]","]"),
"] ","]")</f>
        <v>"incompleteLabel":{"text": "Need Assistance?"},</v>
      </c>
      <c r="I2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5" s="7" t="str">
        <f ca="1">SUBSTITUTE(SUBSTITUTE(SUBSTITUTE(SUBSTITUTE(SUBSTITUTE(SUBSTITUTE(SUBSTITUTE(SUBSTITUTE(
TRIM(CLEAN(Table_Text[[#This Row],[Quote]])),
" {","{"),
"{ ","{"),
" }","}"),
"} ","}"),
" [","["),
"[ ","["),
" ]","]"),
"] ","]")</f>
        <v>"incompleteLabel": "Need Assistance?",</v>
      </c>
      <c r="K25" s="7"/>
      <c r="L25" s="29" t="s">
        <v>878</v>
      </c>
    </row>
    <row r="26" spans="2:12" s="12" customFormat="1" ht="21" customHeight="1">
      <c r="B26" s="7" t="s">
        <v>879</v>
      </c>
      <c r="C26" s="7"/>
      <c r="D2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6" s="7" t="str">
        <f ca="1">IF(Table_Text[[#This Row],[Header]]="Yes","",IF(Table_Text[[#This Row],[Property]]&lt;&gt;"",SUBSTITUTE(Table_Text[[#This Row],[Type]]," ","")&amp;SUBSTITUTE(Table_Text[[#This Row],[Property]]," ",""),""))</f>
        <v>SidebarIncompleteMessage</v>
      </c>
      <c r="G2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6" s="7" t="str">
        <f ca="1">SUBSTITUTE(SUBSTITUTE(SUBSTITUTE(SUBSTITUTE(SUBSTITUTE(SUBSTITUTE(SUBSTITUTE(SUBSTITUTE(
TRIM(CLEAN(Table_Text[[#This Row],[Config]])),
" {","{"),
"{ ","{"),
" }","}"),
"} ","}"),
" [","["),
"[ ","["),
" ]","]"),
"] ","]")</f>
        <v>"incompleteMessage":{"text": "Call 13 13 13 (Weekdays 8:30am-5:30pm)"},</v>
      </c>
      <c r="I2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6" s="7" t="str">
        <f ca="1">SUBSTITUTE(SUBSTITUTE(SUBSTITUTE(SUBSTITUTE(SUBSTITUTE(SUBSTITUTE(SUBSTITUTE(SUBSTITUTE(
TRIM(CLEAN(Table_Text[[#This Row],[Quote]])),
" {","{"),
"{ ","{"),
" }","}"),
"} ","}"),
" [","["),
"[ ","["),
" ]","]"),
"] ","]")</f>
        <v>"incompleteMessage": "Call 13 13 13 (Weekdays 8:30am-5:30pm)",</v>
      </c>
      <c r="K26" s="7"/>
      <c r="L26" s="63" t="s">
        <v>880</v>
      </c>
    </row>
    <row r="27" spans="2:12" s="12" customFormat="1" ht="21" customHeight="1">
      <c r="B27" s="7" t="s">
        <v>881</v>
      </c>
      <c r="C27" s="7"/>
      <c r="D2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7" s="7" t="str">
        <f ca="1">IF(Table_Text[[#This Row],[Header]]="Yes","",IF(Table_Text[[#This Row],[Property]]&lt;&gt;"",SUBSTITUTE(Table_Text[[#This Row],[Type]]," ","")&amp;SUBSTITUTE(Table_Text[[#This Row],[Property]]," ",""),""))</f>
        <v>SidebarPremiumEstimateHeader</v>
      </c>
      <c r="G2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7" s="38" t="str">
        <f ca="1">SUBSTITUTE(SUBSTITUTE(SUBSTITUTE(SUBSTITUTE(SUBSTITUTE(SUBSTITUTE(SUBSTITUTE(SUBSTITUTE(
TRIM(CLEAN(Table_Text[[#This Row],[Config]])),
" {","{"),
"{ ","{"),
" }","}"),
"} ","}"),
" [","["),
"[ ","["),
" ]","]"),
"] ","]")</f>
        <v>"premiumEstimateHeader":{"text": "We have calculated an estimated premium based on the information provided so far."},</v>
      </c>
      <c r="I2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7" s="7" t="str">
        <f ca="1">SUBSTITUTE(SUBSTITUTE(SUBSTITUTE(SUBSTITUTE(SUBSTITUTE(SUBSTITUTE(SUBSTITUTE(SUBSTITUTE(
TRIM(CLEAN(Table_Text[[#This Row],[Quote]])),
" {","{"),
"{ ","{"),
" }","}"),
"} ","}"),
" [","["),
"[ ","["),
" ]","]"),
"] ","]")</f>
        <v>"premiumEstimateHeader": "We have calculated an estimated premium based on the information provided so far.",</v>
      </c>
      <c r="K27" s="7"/>
      <c r="L27" s="29" t="s">
        <v>882</v>
      </c>
    </row>
    <row r="28" spans="2:12" s="12" customFormat="1" ht="21" customHeight="1">
      <c r="B28" s="7" t="s">
        <v>883</v>
      </c>
      <c r="C28" s="7"/>
      <c r="D2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8" s="7" t="str">
        <f ca="1">IF(Table_Text[[#This Row],[Header]]="Yes","",IF(Table_Text[[#This Row],[Property]]&lt;&gt;"",SUBSTITUTE(Table_Text[[#This Row],[Type]]," ","")&amp;SUBSTITUTE(Table_Text[[#This Row],[Property]]," ",""),""))</f>
        <v>SidebarPremiumEstimateLabel</v>
      </c>
      <c r="G2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8" s="38" t="str">
        <f ca="1">SUBSTITUTE(SUBSTITUTE(SUBSTITUTE(SUBSTITUTE(SUBSTITUTE(SUBSTITUTE(SUBSTITUTE(SUBSTITUTE(
TRIM(CLEAN(Table_Text[[#This Row],[Config]])),
" {","{"),
"{ ","{"),
" }","}"),
"} ","}"),
" [","["),
"[ ","["),
" ]","]"),
"] ","]")</f>
        <v>"premiumEstimateLabel":{"text": "Your Estimate"},</v>
      </c>
      <c r="I2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8" s="7" t="str">
        <f ca="1">SUBSTITUTE(SUBSTITUTE(SUBSTITUTE(SUBSTITUTE(SUBSTITUTE(SUBSTITUTE(SUBSTITUTE(SUBSTITUTE(
TRIM(CLEAN(Table_Text[[#This Row],[Quote]])),
" {","{"),
"{ ","{"),
" }","}"),
"} ","}"),
" [","["),
"[ ","["),
" ]","]"),
"] ","]")</f>
        <v>"premiumEstimateLabel": "Your Estimate",</v>
      </c>
      <c r="K28" s="7"/>
      <c r="L28" s="15" t="s">
        <v>884</v>
      </c>
    </row>
    <row r="29" spans="2:12" s="12" customFormat="1" ht="21" customHeight="1">
      <c r="B29" s="7" t="s">
        <v>885</v>
      </c>
      <c r="C29" s="7"/>
      <c r="D2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9" s="7" t="str">
        <f ca="1">IF(Table_Text[[#This Row],[Header]]="Yes","",IF(Table_Text[[#This Row],[Property]]&lt;&gt;"",SUBSTITUTE(Table_Text[[#This Row],[Type]]," ","")&amp;SUBSTITUTE(Table_Text[[#This Row],[Property]]," ",""),""))</f>
        <v>SidebarPremiumEstimateMessage</v>
      </c>
      <c r="G2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9" s="38" t="str">
        <f ca="1">SUBSTITUTE(SUBSTITUTE(SUBSTITUTE(SUBSTITUTE(SUBSTITUTE(SUBSTITUTE(SUBSTITUTE(SUBSTITUTE(
TRIM(CLEAN(Table_Text[[#This Row],[Config]])),
" {","{"),
"{ ","{"),
" }","}"),
"} ","}"),
" [","["),
"[ ","["),
" ]","]"),
"] ","]")</f>
        <v>"premiumEstimateMessage":{"text": "To calculate your final premium please complete the remaining questions."},</v>
      </c>
      <c r="I2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9" s="7" t="str">
        <f ca="1">SUBSTITUTE(SUBSTITUTE(SUBSTITUTE(SUBSTITUTE(SUBSTITUTE(SUBSTITUTE(SUBSTITUTE(SUBSTITUTE(
TRIM(CLEAN(Table_Text[[#This Row],[Quote]])),
" {","{"),
"{ ","{"),
" }","}"),
"} ","}"),
" [","["),
"[ ","["),
" ]","]"),
"] ","]")</f>
        <v>"premiumEstimateMessage": "To calculate your final premium please complete the remaining questions.",</v>
      </c>
      <c r="K29" s="7"/>
      <c r="L29" s="29" t="s">
        <v>886</v>
      </c>
    </row>
    <row r="30" spans="2:12" s="12" customFormat="1" ht="21" customHeight="1">
      <c r="B30" s="7" t="s">
        <v>887</v>
      </c>
      <c r="C30" s="7"/>
      <c r="D3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0" s="7" t="str">
        <f ca="1">IF(Table_Text[[#This Row],[Header]]="Yes","",IF(Table_Text[[#This Row],[Property]]&lt;&gt;"",SUBSTITUTE(Table_Text[[#This Row],[Type]]," ","")&amp;SUBSTITUTE(Table_Text[[#This Row],[Property]]," ",""),""))</f>
        <v>SidebarPremiumCompleteHeader</v>
      </c>
      <c r="G3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0" s="38" t="str">
        <f ca="1">SUBSTITUTE(SUBSTITUTE(SUBSTITUTE(SUBSTITUTE(SUBSTITUTE(SUBSTITUTE(SUBSTITUTE(SUBSTITUTE(
TRIM(CLEAN(Table_Text[[#This Row],[Config]])),
" {","{"),
"{ ","{"),
" }","}"),
"} ","}"),
" [","["),
"[ ","["),
" ]","]"),
"] ","]")</f>
        <v>"premiumCompleteHeader":{"text": "We have calculated a premium based on the information you have provided."},</v>
      </c>
      <c r="I3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0" s="7" t="str">
        <f ca="1">SUBSTITUTE(SUBSTITUTE(SUBSTITUTE(SUBSTITUTE(SUBSTITUTE(SUBSTITUTE(SUBSTITUTE(SUBSTITUTE(
TRIM(CLEAN(Table_Text[[#This Row],[Quote]])),
" {","{"),
"{ ","{"),
" }","}"),
"} ","}"),
" [","["),
"[ ","["),
" ]","]"),
"] ","]")</f>
        <v>"premiumCompleteHeader": "We have calculated a premium based on the information you have provided.",</v>
      </c>
      <c r="K30" s="7"/>
      <c r="L30" s="29" t="s">
        <v>888</v>
      </c>
    </row>
    <row r="31" spans="2:12" s="12" customFormat="1" ht="21" customHeight="1">
      <c r="B31" s="7" t="s">
        <v>889</v>
      </c>
      <c r="C31" s="7"/>
      <c r="D3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1" s="7" t="str">
        <f ca="1">IF(Table_Text[[#This Row],[Header]]="Yes","",IF(Table_Text[[#This Row],[Property]]&lt;&gt;"",SUBSTITUTE(Table_Text[[#This Row],[Type]]," ","")&amp;SUBSTITUTE(Table_Text[[#This Row],[Property]]," ",""),""))</f>
        <v>SidebarPremiumCompleteLabel</v>
      </c>
      <c r="G3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1" s="38" t="str">
        <f ca="1">SUBSTITUTE(SUBSTITUTE(SUBSTITUTE(SUBSTITUTE(SUBSTITUTE(SUBSTITUTE(SUBSTITUTE(SUBSTITUTE(
TRIM(CLEAN(Table_Text[[#This Row],[Config]])),
" {","{"),
"{ ","{"),
" }","}"),
"} ","}"),
" [","["),
"[ ","["),
" ]","]"),
"] ","]")</f>
        <v>"premiumCompleteLabel":{"text": "Your Premium"},</v>
      </c>
      <c r="I3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1" s="7" t="str">
        <f ca="1">SUBSTITUTE(SUBSTITUTE(SUBSTITUTE(SUBSTITUTE(SUBSTITUTE(SUBSTITUTE(SUBSTITUTE(SUBSTITUTE(
TRIM(CLEAN(Table_Text[[#This Row],[Quote]])),
" {","{"),
"{ ","{"),
" }","}"),
"} ","}"),
" [","["),
"[ ","["),
" ]","]"),
"] ","]")</f>
        <v>"premiumCompleteLabel": "Your Premium",</v>
      </c>
      <c r="K31" s="7"/>
      <c r="L31" s="15" t="s">
        <v>890</v>
      </c>
    </row>
    <row r="32" spans="2:12" s="12" customFormat="1" ht="21" customHeight="1">
      <c r="B32" s="7" t="s">
        <v>891</v>
      </c>
      <c r="C32" s="7"/>
      <c r="D3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2" s="7" t="str">
        <f ca="1">IF(Table_Text[[#This Row],[Header]]="Yes","",IF(Table_Text[[#This Row],[Property]]&lt;&gt;"",SUBSTITUTE(Table_Text[[#This Row],[Type]]," ","")&amp;SUBSTITUTE(Table_Text[[#This Row],[Property]]," ",""),""))</f>
        <v>SidebarPremiumCompleteMessage</v>
      </c>
      <c r="G3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2" s="38" t="str">
        <f ca="1">SUBSTITUTE(SUBSTITUTE(SUBSTITUTE(SUBSTITUTE(SUBSTITUTE(SUBSTITUTE(SUBSTITUTE(SUBSTITUTE(
TRIM(CLEAN(Table_Text[[#This Row],[Config]])),
" {","{"),
"{ ","{"),
" }","}"),
"} ","}"),
" [","["),
"[ ","["),
" ]","]"),
"] ","]")</f>
        <v>"premiumCompleteMessage":{"text": "To finalise your quote please complete the remaining questions and follow the prompts."},</v>
      </c>
      <c r="I3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2" s="7" t="str">
        <f ca="1">SUBSTITUTE(SUBSTITUTE(SUBSTITUTE(SUBSTITUTE(SUBSTITUTE(SUBSTITUTE(SUBSTITUTE(SUBSTITUTE(
TRIM(CLEAN(Table_Text[[#This Row],[Quote]])),
" {","{"),
"{ ","{"),
" }","}"),
"} ","}"),
" [","["),
"[ ","["),
" ]","]"),
"] ","]")</f>
        <v>"premiumCompleteMessage": "To finalise your quote please complete the remaining questions and follow the prompts.",</v>
      </c>
      <c r="K32" s="7"/>
      <c r="L32" s="29" t="s">
        <v>892</v>
      </c>
    </row>
    <row r="33" spans="2:12" s="12" customFormat="1" ht="21" customHeight="1">
      <c r="B33" s="7" t="s">
        <v>893</v>
      </c>
      <c r="C33" s="7"/>
      <c r="D3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3" s="7" t="str">
        <f ca="1">IF(Table_Text[[#This Row],[Header]]="Yes","",IF(Table_Text[[#This Row],[Property]]&lt;&gt;"",SUBSTITUTE(Table_Text[[#This Row],[Type]]," ","")&amp;SUBSTITUTE(Table_Text[[#This Row],[Property]]," ",""),""))</f>
        <v>SidebarBindingQuoteHeader</v>
      </c>
      <c r="G3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3" s="38" t="str">
        <f ca="1">SUBSTITUTE(SUBSTITUTE(SUBSTITUTE(SUBSTITUTE(SUBSTITUTE(SUBSTITUTE(SUBSTITUTE(SUBSTITUTE(
TRIM(CLEAN(Table_Text[[#This Row],[Config]])),
" {","{"),
"{ ","{"),
" }","}"),
"} ","}"),
" [","["),
"[ ","["),
" ]","]"),
"] ","]")</f>
        <v>"bindingQuoteHeader":{"text": "We have finalised your quote using the information provided."},</v>
      </c>
      <c r="I3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3" s="7" t="str">
        <f ca="1">SUBSTITUTE(SUBSTITUTE(SUBSTITUTE(SUBSTITUTE(SUBSTITUTE(SUBSTITUTE(SUBSTITUTE(SUBSTITUTE(
TRIM(CLEAN(Table_Text[[#This Row],[Quote]])),
" {","{"),
"{ ","{"),
" }","}"),
"} ","}"),
" [","["),
"[ ","["),
" ]","]"),
"] ","]")</f>
        <v>"bindingQuoteHeader": "We have finalised your quote using the information provided.",</v>
      </c>
      <c r="K33" s="7"/>
      <c r="L33" s="29" t="s">
        <v>894</v>
      </c>
    </row>
    <row r="34" spans="2:12" s="12" customFormat="1" ht="21" customHeight="1">
      <c r="B34" s="7" t="s">
        <v>895</v>
      </c>
      <c r="C34" s="7"/>
      <c r="D3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4" s="7" t="str">
        <f ca="1">IF(Table_Text[[#This Row],[Header]]="Yes","",IF(Table_Text[[#This Row],[Property]]&lt;&gt;"",SUBSTITUTE(Table_Text[[#This Row],[Type]]," ","")&amp;SUBSTITUTE(Table_Text[[#This Row],[Property]]," ",""),""))</f>
        <v>SidebarBindingQuoteLabel</v>
      </c>
      <c r="G3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4" s="38" t="str">
        <f ca="1">SUBSTITUTE(SUBSTITUTE(SUBSTITUTE(SUBSTITUTE(SUBSTITUTE(SUBSTITUTE(SUBSTITUTE(SUBSTITUTE(
TRIM(CLEAN(Table_Text[[#This Row],[Config]])),
" {","{"),
"{ ","{"),
" }","}"),
"} ","}"),
" [","["),
"[ ","["),
" ]","]"),
"] ","]")</f>
        <v>"bindingQuoteLabel":{"text": "Your Quote"},</v>
      </c>
      <c r="I3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4" s="7" t="str">
        <f ca="1">SUBSTITUTE(SUBSTITUTE(SUBSTITUTE(SUBSTITUTE(SUBSTITUTE(SUBSTITUTE(SUBSTITUTE(SUBSTITUTE(
TRIM(CLEAN(Table_Text[[#This Row],[Quote]])),
" {","{"),
"{ ","{"),
" }","}"),
"} ","}"),
" [","["),
"[ ","["),
" ]","]"),
"] ","]")</f>
        <v>"bindingQuoteLabel": "Your Quote",</v>
      </c>
      <c r="K34" s="7"/>
      <c r="L34" s="15" t="s">
        <v>896</v>
      </c>
    </row>
    <row r="35" spans="2:12" s="12" customFormat="1" ht="21" customHeight="1">
      <c r="B35" s="7" t="s">
        <v>897</v>
      </c>
      <c r="C35" s="7"/>
      <c r="D3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5" s="7" t="str">
        <f ca="1">IF(Table_Text[[#This Row],[Header]]="Yes","",IF(Table_Text[[#This Row],[Property]]&lt;&gt;"",SUBSTITUTE(Table_Text[[#This Row],[Type]]," ","")&amp;SUBSTITUTE(Table_Text[[#This Row],[Property]]," ",""),""))</f>
        <v>SidebarBindingQuoteMessage</v>
      </c>
      <c r="G3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5" s="38" t="str">
        <f ca="1">SUBSTITUTE(SUBSTITUTE(SUBSTITUTE(SUBSTITUTE(SUBSTITUTE(SUBSTITUTE(SUBSTITUTE(SUBSTITUTE(
TRIM(CLEAN(Table_Text[[#This Row],[Config]])),
" {","{"),
"{ ","{"),
" }","}"),
"} ","}"),
" [","["),
"[ ","["),
" ]","]"),
"] ","]")</f>
        <v>"bindingQuoteMessage":{"text": "To proceed with your quote please enter your payment details and follow the prompts."},</v>
      </c>
      <c r="I3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5" s="7" t="str">
        <f ca="1">SUBSTITUTE(SUBSTITUTE(SUBSTITUTE(SUBSTITUTE(SUBSTITUTE(SUBSTITUTE(SUBSTITUTE(SUBSTITUTE(
TRIM(CLEAN(Table_Text[[#This Row],[Quote]])),
" {","{"),
"{ ","{"),
" }","}"),
"} ","}"),
" [","["),
"[ ","["),
" ]","]"),
"] ","]")</f>
        <v>"bindingQuoteMessage": "To proceed with your quote please enter your payment details and follow the prompts.",</v>
      </c>
      <c r="K35" s="7"/>
      <c r="L35" s="29" t="s">
        <v>898</v>
      </c>
    </row>
    <row r="36" spans="2:12" s="12" customFormat="1" ht="21" customHeight="1">
      <c r="B36" s="8" t="s">
        <v>899</v>
      </c>
      <c r="C36" s="7"/>
      <c r="D3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6" s="7" t="str">
        <f ca="1">IF(Table_Text[[#This Row],[Header]]="Yes","",IF(Table_Text[[#This Row],[Property]]&lt;&gt;"",SUBSTITUTE(Table_Text[[#This Row],[Type]]," ","")&amp;SUBSTITUTE(Table_Text[[#This Row],[Property]]," ",""),""))</f>
        <v>SidebarPaymentDetailsCompleteHeader</v>
      </c>
      <c r="G3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6" s="38" t="str">
        <f ca="1">SUBSTITUTE(SUBSTITUTE(SUBSTITUTE(SUBSTITUTE(SUBSTITUTE(SUBSTITUTE(SUBSTITUTE(SUBSTITUTE(
TRIM(CLEAN(Table_Text[[#This Row],[Config]])),
" {","{"),
"{ ","{"),
" }","}"),
"} ","}"),
" [","["),
"[ ","["),
" ]","]"),
"] ","]")</f>
        <v>"paymentDetailsCompleteHeader":{"text": "We have finalised your quote using the information provided."},</v>
      </c>
      <c r="I3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6" s="7" t="str">
        <f ca="1">SUBSTITUTE(SUBSTITUTE(SUBSTITUTE(SUBSTITUTE(SUBSTITUTE(SUBSTITUTE(SUBSTITUTE(SUBSTITUTE(
TRIM(CLEAN(Table_Text[[#This Row],[Quote]])),
" {","{"),
"{ ","{"),
" }","}"),
"} ","}"),
" [","["),
"[ ","["),
" ]","]"),
"] ","]")</f>
        <v>"paymentDetailsCompleteHeader": "We have finalised your quote using the information provided.",</v>
      </c>
      <c r="K36" s="7"/>
      <c r="L36" s="29" t="s">
        <v>894</v>
      </c>
    </row>
    <row r="37" spans="2:12" s="12" customFormat="1" ht="21" customHeight="1">
      <c r="B37" s="8" t="s">
        <v>900</v>
      </c>
      <c r="C37" s="7"/>
      <c r="D3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7" s="7" t="str">
        <f ca="1">IF(Table_Text[[#This Row],[Header]]="Yes","",IF(Table_Text[[#This Row],[Property]]&lt;&gt;"",SUBSTITUTE(Table_Text[[#This Row],[Type]]," ","")&amp;SUBSTITUTE(Table_Text[[#This Row],[Property]]," ",""),""))</f>
        <v>SidebarPaymentDetailsCompleteLabel</v>
      </c>
      <c r="G3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7" s="7" t="str">
        <f ca="1">SUBSTITUTE(SUBSTITUTE(SUBSTITUTE(SUBSTITUTE(SUBSTITUTE(SUBSTITUTE(SUBSTITUTE(SUBSTITUTE(
TRIM(CLEAN(Table_Text[[#This Row],[Config]])),
" {","{"),
"{ ","{"),
" }","}"),
"} ","}"),
" [","["),
"[ ","["),
" ]","]"),
"] ","]")</f>
        <v>"paymentDetailsCompleteLabel":{"text": "Your Quote"},</v>
      </c>
      <c r="I3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7" s="7" t="str">
        <f ca="1">SUBSTITUTE(SUBSTITUTE(SUBSTITUTE(SUBSTITUTE(SUBSTITUTE(SUBSTITUTE(SUBSTITUTE(SUBSTITUTE(
TRIM(CLEAN(Table_Text[[#This Row],[Quote]])),
" {","{"),
"{ ","{"),
" }","}"),
"} ","}"),
" [","["),
"[ ","["),
" ]","]"),
"] ","]")</f>
        <v>"paymentDetailsCompleteLabel": "Your Quote",</v>
      </c>
      <c r="K37" s="7"/>
      <c r="L37" s="29" t="s">
        <v>896</v>
      </c>
    </row>
    <row r="38" spans="2:12" s="12" customFormat="1" ht="21" customHeight="1">
      <c r="B38" s="8" t="s">
        <v>901</v>
      </c>
      <c r="C38" s="7"/>
      <c r="D3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8" s="7" t="str">
        <f ca="1">IF(Table_Text[[#This Row],[Header]]="Yes","",IF(Table_Text[[#This Row],[Property]]&lt;&gt;"",SUBSTITUTE(Table_Text[[#This Row],[Type]]," ","")&amp;SUBSTITUTE(Table_Text[[#This Row],[Property]]," ",""),""))</f>
        <v>SidebarPaymentDetailsCompleteMessage</v>
      </c>
      <c r="G3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8" s="7" t="str">
        <f ca="1">SUBSTITUTE(SUBSTITUTE(SUBSTITUTE(SUBSTITUTE(SUBSTITUTE(SUBSTITUTE(SUBSTITUTE(SUBSTITUTE(
TRIM(CLEAN(Table_Text[[#This Row],[Config]])),
" {","{"),
"{ ","{"),
" }","}"),
"} ","}"),
" [","["),
"[ ","["),
" ]","]"),
"] ","]")</f>
        <v>"paymentDetailsCompleteMessage":{"text": "To complete your purchase please read and agree to our terms and conditions."},</v>
      </c>
      <c r="I3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8" s="7" t="str">
        <f ca="1">SUBSTITUTE(SUBSTITUTE(SUBSTITUTE(SUBSTITUTE(SUBSTITUTE(SUBSTITUTE(SUBSTITUTE(SUBSTITUTE(
TRIM(CLEAN(Table_Text[[#This Row],[Quote]])),
" {","{"),
"{ ","{"),
" }","}"),
"} ","}"),
" [","["),
"[ ","["),
" ]","]"),
"] ","]")</f>
        <v>"paymentDetailsCompleteMessage": "To complete your purchase please read and agree to our terms and conditions.",</v>
      </c>
      <c r="K38" s="7"/>
      <c r="L38" s="29" t="s">
        <v>902</v>
      </c>
    </row>
    <row r="39" spans="2:12" s="12" customFormat="1" ht="21" customHeight="1">
      <c r="B39" s="8" t="s">
        <v>903</v>
      </c>
      <c r="C39" s="7"/>
      <c r="D3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9" s="7" t="str">
        <f ca="1">IF(Table_Text[[#This Row],[Header]]="Yes","",IF(Table_Text[[#This Row],[Property]]&lt;&gt;"",SUBSTITUTE(Table_Text[[#This Row],[Type]]," ","")&amp;SUBSTITUTE(Table_Text[[#This Row],[Property]]," ",""),""))</f>
        <v>SidebarLegalTermsAcceptedHeader</v>
      </c>
      <c r="G3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9" s="38" t="str">
        <f ca="1">SUBSTITUTE(SUBSTITUTE(SUBSTITUTE(SUBSTITUTE(SUBSTITUTE(SUBSTITUTE(SUBSTITUTE(SUBSTITUTE(
TRIM(CLEAN(Table_Text[[#This Row],[Config]])),
" {","{"),
"{ ","{"),
" }","}"),
"} ","}"),
" [","["),
"[ ","["),
" ]","]"),
"] ","]")</f>
        <v>"legalTermsAcceptedHeader":{"text": "We have finalised your quote using the information provided."},</v>
      </c>
      <c r="I3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9" s="7" t="str">
        <f ca="1">SUBSTITUTE(SUBSTITUTE(SUBSTITUTE(SUBSTITUTE(SUBSTITUTE(SUBSTITUTE(SUBSTITUTE(SUBSTITUTE(
TRIM(CLEAN(Table_Text[[#This Row],[Quote]])),
" {","{"),
"{ ","{"),
" }","}"),
"} ","}"),
" [","["),
"[ ","["),
" ]","]"),
"] ","]")</f>
        <v>"legalTermsAcceptedHeader": "We have finalised your quote using the information provided.",</v>
      </c>
      <c r="K39" s="7"/>
      <c r="L39" s="29" t="s">
        <v>894</v>
      </c>
    </row>
    <row r="40" spans="2:12" s="12" customFormat="1" ht="21" customHeight="1">
      <c r="B40" s="8" t="s">
        <v>904</v>
      </c>
      <c r="C40" s="7"/>
      <c r="D4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0" s="7" t="str">
        <f ca="1">IF(Table_Text[[#This Row],[Header]]="Yes","",IF(Table_Text[[#This Row],[Property]]&lt;&gt;"",SUBSTITUTE(Table_Text[[#This Row],[Type]]," ","")&amp;SUBSTITUTE(Table_Text[[#This Row],[Property]]," ",""),""))</f>
        <v>SidebarLegalTermsAcceptedLabel</v>
      </c>
      <c r="G4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0" s="38" t="str">
        <f ca="1">SUBSTITUTE(SUBSTITUTE(SUBSTITUTE(SUBSTITUTE(SUBSTITUTE(SUBSTITUTE(SUBSTITUTE(SUBSTITUTE(
TRIM(CLEAN(Table_Text[[#This Row],[Config]])),
" {","{"),
"{ ","{"),
" }","}"),
"} ","}"),
" [","["),
"[ ","["),
" ]","]"),
"] ","]")</f>
        <v>"legalTermsAcceptedLabel":{"text": "Your Quote"},</v>
      </c>
      <c r="I4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0" s="7" t="str">
        <f ca="1">SUBSTITUTE(SUBSTITUTE(SUBSTITUTE(SUBSTITUTE(SUBSTITUTE(SUBSTITUTE(SUBSTITUTE(SUBSTITUTE(
TRIM(CLEAN(Table_Text[[#This Row],[Quote]])),
" {","{"),
"{ ","{"),
" }","}"),
"} ","}"),
" [","["),
"[ ","["),
" ]","]"),
"] ","]")</f>
        <v>"legalTermsAcceptedLabel": "Your Quote",</v>
      </c>
      <c r="K40" s="7"/>
      <c r="L40" s="29" t="s">
        <v>896</v>
      </c>
    </row>
    <row r="41" spans="2:12" s="12" customFormat="1" ht="21" customHeight="1">
      <c r="B41" s="8" t="s">
        <v>905</v>
      </c>
      <c r="C41" s="7"/>
      <c r="D4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1" s="7" t="str">
        <f ca="1">IF(Table_Text[[#This Row],[Header]]="Yes","",IF(Table_Text[[#This Row],[Property]]&lt;&gt;"",SUBSTITUTE(Table_Text[[#This Row],[Type]]," ","")&amp;SUBSTITUTE(Table_Text[[#This Row],[Property]]," ",""),""))</f>
        <v>SidebarLegalTermsAcceptedMessage</v>
      </c>
      <c r="G4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1" s="38" t="str">
        <f ca="1">SUBSTITUTE(SUBSTITUTE(SUBSTITUTE(SUBSTITUTE(SUBSTITUTE(SUBSTITUTE(SUBSTITUTE(SUBSTITUTE(
TRIM(CLEAN(Table_Text[[#This Row],[Config]])),
" {","{"),
"{ ","{"),
" }","}"),
"} ","}"),
" [","["),
"[ ","["),
" ]","]"),
"] ","]")</f>
        <v>"legalTermsAcceptedMessage":{"text": "To complete your purchase please follow the prompts."},</v>
      </c>
      <c r="I4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1" s="7" t="str">
        <f ca="1">SUBSTITUTE(SUBSTITUTE(SUBSTITUTE(SUBSTITUTE(SUBSTITUTE(SUBSTITUTE(SUBSTITUTE(SUBSTITUTE(
TRIM(CLEAN(Table_Text[[#This Row],[Quote]])),
" {","{"),
"{ ","{"),
" }","}"),
"} ","}"),
" [","["),
"[ ","["),
" ]","]"),
"] ","]")</f>
        <v>"legalTermsAcceptedMessage": "To complete your purchase please follow the prompts.",</v>
      </c>
      <c r="K41" s="7"/>
      <c r="L41" s="29" t="s">
        <v>906</v>
      </c>
    </row>
    <row r="42" spans="2:12" s="12" customFormat="1" ht="21" customHeight="1">
      <c r="B42" s="7" t="s">
        <v>907</v>
      </c>
      <c r="C42" s="7"/>
      <c r="D4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2" s="7" t="str">
        <f ca="1">IF(Table_Text[[#This Row],[Header]]="Yes","",IF(Table_Text[[#This Row],[Property]]&lt;&gt;"",SUBSTITUTE(Table_Text[[#This Row],[Type]]," ","")&amp;SUBSTITUTE(Table_Text[[#This Row],[Property]]," ",""),""))</f>
        <v>SidebarSoftReferralHeader</v>
      </c>
      <c r="G4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2" s="38" t="str">
        <f ca="1">SUBSTITUTE(SUBSTITUTE(SUBSTITUTE(SUBSTITUTE(SUBSTITUTE(SUBSTITUTE(SUBSTITUTE(SUBSTITUTE(
TRIM(CLEAN(Table_Text[[#This Row],[Config]])),
" {","{"),
"{ ","{"),
" }","}"),
"} ","}"),
" [","["),
"[ ","["),
" ]","]"),
"] ","]")</f>
        <v>"softReferralHeader":{"text": "We cannot complete you purchase online."},</v>
      </c>
      <c r="I4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2" s="7" t="str">
        <f ca="1">SUBSTITUTE(SUBSTITUTE(SUBSTITUTE(SUBSTITUTE(SUBSTITUTE(SUBSTITUTE(SUBSTITUTE(SUBSTITUTE(
TRIM(CLEAN(Table_Text[[#This Row],[Quote]])),
" {","{"),
"{ ","{"),
" }","}"),
"} ","}"),
" [","["),
"[ ","["),
" ]","]"),
"] ","]")</f>
        <v>"softReferralHeader": "We cannot complete you purchase online.",</v>
      </c>
      <c r="K42" s="7"/>
      <c r="L42" s="15" t="s">
        <v>908</v>
      </c>
    </row>
    <row r="43" spans="2:12" s="12" customFormat="1" ht="21" customHeight="1">
      <c r="B43" s="7" t="s">
        <v>909</v>
      </c>
      <c r="C43" s="7"/>
      <c r="D4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3" s="7" t="str">
        <f ca="1">IF(Table_Text[[#This Row],[Header]]="Yes","",IF(Table_Text[[#This Row],[Property]]&lt;&gt;"",SUBSTITUTE(Table_Text[[#This Row],[Type]]," ","")&amp;SUBSTITUTE(Table_Text[[#This Row],[Property]]," ",""),""))</f>
        <v>SidebarSoftReferralLabel</v>
      </c>
      <c r="G4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3" s="7" t="str">
        <f ca="1">SUBSTITUTE(SUBSTITUTE(SUBSTITUTE(SUBSTITUTE(SUBSTITUTE(SUBSTITUTE(SUBSTITUTE(SUBSTITUTE(
TRIM(CLEAN(Table_Text[[#This Row],[Config]])),
" {","{"),
"{ ","{"),
" }","}"),
"} ","}"),
" [","["),
"[ ","["),
" ]","]"),
"] ","]")</f>
        <v>"softReferralLabel":{"text": "Quote Referral"},</v>
      </c>
      <c r="I4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3" s="7" t="str">
        <f ca="1">SUBSTITUTE(SUBSTITUTE(SUBSTITUTE(SUBSTITUTE(SUBSTITUTE(SUBSTITUTE(SUBSTITUTE(SUBSTITUTE(
TRIM(CLEAN(Table_Text[[#This Row],[Quote]])),
" {","{"),
"{ ","{"),
" }","}"),
"} ","}"),
" [","["),
"[ ","["),
" ]","]"),
"] ","]")</f>
        <v>"softReferralLabel": "Quote Referral",</v>
      </c>
      <c r="K43" s="7"/>
      <c r="L43" s="15" t="s">
        <v>910</v>
      </c>
    </row>
    <row r="44" spans="2:12" s="12" customFormat="1" ht="21" customHeight="1">
      <c r="B44" s="84" t="s">
        <v>911</v>
      </c>
      <c r="C44" s="7"/>
      <c r="D4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4" s="7" t="str">
        <f ca="1">IF(Table_Text[[#This Row],[Header]]="Yes","",IF(Table_Text[[#This Row],[Property]]&lt;&gt;"",SUBSTITUTE(Table_Text[[#This Row],[Type]]," ","")&amp;SUBSTITUTE(Table_Text[[#This Row],[Property]]," ",""),""))</f>
        <v>SidebarSoftReferralMessageDefault</v>
      </c>
      <c r="G4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4" s="7" t="str">
        <f ca="1">SUBSTITUTE(SUBSTITUTE(SUBSTITUTE(SUBSTITUTE(SUBSTITUTE(SUBSTITUTE(SUBSTITUTE(SUBSTITUTE(
TRIM(CLEAN(Table_Text[[#This Row],[Config]])),
" {","{"),
"{ ","{"),
" }","}"),
"} ","}"),
" [","["),
"[ ","["),
" ]","]"),
"] ","]")</f>
        <v>"softReferralMessageDefault":{"text": "Unfortunately we are unable to complete your purchase online based on your selections."},</v>
      </c>
      <c r="I4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4" s="7" t="str">
        <f ca="1">SUBSTITUTE(SUBSTITUTE(SUBSTITUTE(SUBSTITUTE(SUBSTITUTE(SUBSTITUTE(SUBSTITUTE(SUBSTITUTE(
TRIM(CLEAN(Table_Text[[#This Row],[Quote]])),
" {","{"),
"{ ","{"),
" }","}"),
"} ","}"),
" [","["),
"[ ","["),
" ]","]"),
"] ","]")</f>
        <v>"softReferralMessageDefault": "Unfortunately we are unable to complete your purchase online based on your selections.",</v>
      </c>
      <c r="K44" s="7"/>
      <c r="L44" s="81" t="s">
        <v>912</v>
      </c>
    </row>
    <row r="45" spans="2:12" s="12" customFormat="1" ht="21" customHeight="1">
      <c r="B45" s="84" t="s">
        <v>913</v>
      </c>
      <c r="C45" s="7"/>
      <c r="D4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5" s="7" t="str">
        <f ca="1">IF(Table_Text[[#This Row],[Header]]="Yes","",IF(Table_Text[[#This Row],[Property]]&lt;&gt;"",SUBSTITUTE(Table_Text[[#This Row],[Type]]," ","")&amp;SUBSTITUTE(Table_Text[[#This Row],[Property]]," ",""),""))</f>
        <v>SidebarSoftReferralMessageAppendix</v>
      </c>
      <c r="G4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5" s="38"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5" s="7"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5" s="7"/>
      <c r="L45" s="81" t="s">
        <v>914</v>
      </c>
    </row>
    <row r="46" spans="2:12" s="12" customFormat="1" ht="21" customHeight="1">
      <c r="B46" s="7" t="s">
        <v>915</v>
      </c>
      <c r="C46" s="7"/>
      <c r="D4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6" s="7" t="str">
        <f ca="1">IF(Table_Text[[#This Row],[Header]]="Yes","",IF(Table_Text[[#This Row],[Property]]&lt;&gt;"",SUBSTITUTE(Table_Text[[#This Row],[Type]]," ","")&amp;SUBSTITUTE(Table_Text[[#This Row],[Property]]," ",""),""))</f>
        <v>SidebarHardReferralHeader</v>
      </c>
      <c r="G4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6" s="38" t="str">
        <f ca="1">SUBSTITUTE(SUBSTITUTE(SUBSTITUTE(SUBSTITUTE(SUBSTITUTE(SUBSTITUTE(SUBSTITUTE(SUBSTITUTE(
TRIM(CLEAN(Table_Text[[#This Row],[Config]])),
" {","{"),
"{ ","{"),
" }","}"),
"} ","}"),
" [","["),
"[ ","["),
" ]","]"),
"] ","]")</f>
        <v>"hardReferralHeader":{"text": "We cannot generate your quote online."},</v>
      </c>
      <c r="I4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6" s="7" t="str">
        <f ca="1">SUBSTITUTE(SUBSTITUTE(SUBSTITUTE(SUBSTITUTE(SUBSTITUTE(SUBSTITUTE(SUBSTITUTE(SUBSTITUTE(
TRIM(CLEAN(Table_Text[[#This Row],[Quote]])),
" {","{"),
"{ ","{"),
" }","}"),
"} ","}"),
" [","["),
"[ ","["),
" ]","]"),
"] ","]")</f>
        <v>"hardReferralHeader": "We cannot generate your quote online.",</v>
      </c>
      <c r="K46" s="7"/>
      <c r="L46" s="15" t="s">
        <v>916</v>
      </c>
    </row>
    <row r="47" spans="2:12" s="12" customFormat="1" ht="21" customHeight="1">
      <c r="B47" s="7" t="s">
        <v>917</v>
      </c>
      <c r="C47" s="7"/>
      <c r="D4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7" s="7" t="str">
        <f ca="1">IF(Table_Text[[#This Row],[Header]]="Yes","",IF(Table_Text[[#This Row],[Property]]&lt;&gt;"",SUBSTITUTE(Table_Text[[#This Row],[Type]]," ","")&amp;SUBSTITUTE(Table_Text[[#This Row],[Property]]," ",""),""))</f>
        <v>SidebarHardReferralLabel</v>
      </c>
      <c r="G4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7" s="38" t="str">
        <f ca="1">SUBSTITUTE(SUBSTITUTE(SUBSTITUTE(SUBSTITUTE(SUBSTITUTE(SUBSTITUTE(SUBSTITUTE(SUBSTITUTE(
TRIM(CLEAN(Table_Text[[#This Row],[Config]])),
" {","{"),
"{ ","{"),
" }","}"),
"} ","}"),
" [","["),
"[ ","["),
" ]","]"),
"] ","]")</f>
        <v>"hardReferralLabel":{"text": "Quote Referral"},</v>
      </c>
      <c r="I4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7" s="7" t="str">
        <f ca="1">SUBSTITUTE(SUBSTITUTE(SUBSTITUTE(SUBSTITUTE(SUBSTITUTE(SUBSTITUTE(SUBSTITUTE(SUBSTITUTE(
TRIM(CLEAN(Table_Text[[#This Row],[Quote]])),
" {","{"),
"{ ","{"),
" }","}"),
"} ","}"),
" [","["),
"[ ","["),
" ]","]"),
"] ","]")</f>
        <v>"hardReferralLabel": "Quote Referral",</v>
      </c>
      <c r="K47" s="7"/>
      <c r="L47" s="15" t="s">
        <v>910</v>
      </c>
    </row>
    <row r="48" spans="2:12" s="12" customFormat="1" ht="21" customHeight="1">
      <c r="B48" s="84" t="s">
        <v>918</v>
      </c>
      <c r="C48" s="7"/>
      <c r="D4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8" s="7" t="str">
        <f ca="1">IF(Table_Text[[#This Row],[Header]]="Yes","",IF(Table_Text[[#This Row],[Property]]&lt;&gt;"",SUBSTITUTE(Table_Text[[#This Row],[Type]]," ","")&amp;SUBSTITUTE(Table_Text[[#This Row],[Property]]," ",""),""))</f>
        <v>SidebarHardReferralMessageDefault</v>
      </c>
      <c r="G4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8" s="38" t="str">
        <f ca="1">SUBSTITUTE(SUBSTITUTE(SUBSTITUTE(SUBSTITUTE(SUBSTITUTE(SUBSTITUTE(SUBSTITUTE(SUBSTITUTE(
TRIM(CLEAN(Table_Text[[#This Row],[Config]])),
" {","{"),
"{ ","{"),
" }","}"),
"} ","}"),
" [","["),
"[ ","["),
" ]","]"),
"] ","]")</f>
        <v>"hardReferralMessageDefault":{"text": "Unfortunately our online channel cannot provide you with a quote based of your selections."},</v>
      </c>
      <c r="I4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8" s="7" t="str">
        <f ca="1">SUBSTITUTE(SUBSTITUTE(SUBSTITUTE(SUBSTITUTE(SUBSTITUTE(SUBSTITUTE(SUBSTITUTE(SUBSTITUTE(
TRIM(CLEAN(Table_Text[[#This Row],[Quote]])),
" {","{"),
"{ ","{"),
" }","}"),
"} ","}"),
" [","["),
"[ ","["),
" ]","]"),
"] ","]")</f>
        <v>"hardReferralMessageDefault": "Unfortunately our online channel cannot provide you with a quote based of your selections.",</v>
      </c>
      <c r="K48" s="7"/>
      <c r="L48" s="81" t="s">
        <v>919</v>
      </c>
    </row>
    <row r="49" spans="2:12" s="12" customFormat="1" ht="21" customHeight="1">
      <c r="B49" s="84" t="s">
        <v>920</v>
      </c>
      <c r="C49" s="7"/>
      <c r="D4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9" s="7" t="str">
        <f ca="1">IF(Table_Text[[#This Row],[Header]]="Yes","",IF(Table_Text[[#This Row],[Property]]&lt;&gt;"",SUBSTITUTE(Table_Text[[#This Row],[Type]]," ","")&amp;SUBSTITUTE(Table_Text[[#This Row],[Property]]," ",""),""))</f>
        <v>SidebarHardReferralMessageAppendix</v>
      </c>
      <c r="G4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9" s="38"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9" s="7"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9" s="7"/>
      <c r="L49" s="81" t="s">
        <v>914</v>
      </c>
    </row>
    <row r="50" spans="2:12" s="12" customFormat="1" ht="21" customHeight="1">
      <c r="B50" s="7" t="s">
        <v>921</v>
      </c>
      <c r="C50" s="7"/>
      <c r="D5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0" s="7" t="str">
        <f ca="1">IF(Table_Text[[#This Row],[Header]]="Yes","",IF(Table_Text[[#This Row],[Property]]&lt;&gt;"",SUBSTITUTE(Table_Text[[#This Row],[Type]]," ","")&amp;SUBSTITUTE(Table_Text[[#This Row],[Property]]," ",""),""))</f>
        <v>SidebarDeclineHeader</v>
      </c>
      <c r="G5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0" s="38" t="str">
        <f ca="1">SUBSTITUTE(SUBSTITUTE(SUBSTITUTE(SUBSTITUTE(SUBSTITUTE(SUBSTITUTE(SUBSTITUTE(SUBSTITUTE(
TRIM(CLEAN(Table_Text[[#This Row],[Config]])),
" {","{"),
"{ ","{"),
" }","}"),
"} ","}"),
" [","["),
"[ ","["),
" ]","]"),
"] ","]")</f>
        <v>"declineHeader":{"text": "We cannot generate your quote."},</v>
      </c>
      <c r="I5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0" s="7" t="str">
        <f ca="1">SUBSTITUTE(SUBSTITUTE(SUBSTITUTE(SUBSTITUTE(SUBSTITUTE(SUBSTITUTE(SUBSTITUTE(SUBSTITUTE(
TRIM(CLEAN(Table_Text[[#This Row],[Quote]])),
" {","{"),
"{ ","{"),
" }","}"),
"} ","}"),
" [","["),
"[ ","["),
" ]","]"),
"] ","]")</f>
        <v>"declineHeader": "We cannot generate your quote.",</v>
      </c>
      <c r="K50" s="7"/>
      <c r="L50" s="15" t="s">
        <v>922</v>
      </c>
    </row>
    <row r="51" spans="2:12" s="12" customFormat="1" ht="21" customHeight="1">
      <c r="B51" s="7" t="s">
        <v>923</v>
      </c>
      <c r="C51" s="7"/>
      <c r="D5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1" s="7" t="str">
        <f ca="1">IF(Table_Text[[#This Row],[Header]]="Yes","",IF(Table_Text[[#This Row],[Property]]&lt;&gt;"",SUBSTITUTE(Table_Text[[#This Row],[Type]]," ","")&amp;SUBSTITUTE(Table_Text[[#This Row],[Property]]," ",""),""))</f>
        <v>SidebarDeclineLabel</v>
      </c>
      <c r="G5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1" s="38" t="str">
        <f ca="1">SUBSTITUTE(SUBSTITUTE(SUBSTITUTE(SUBSTITUTE(SUBSTITUTE(SUBSTITUTE(SUBSTITUTE(SUBSTITUTE(
TRIM(CLEAN(Table_Text[[#This Row],[Config]])),
" {","{"),
"{ ","{"),
" }","}"),
"} ","}"),
" [","["),
"[ ","["),
" ]","]"),
"] ","]")</f>
        <v>"declineLabel":{"text": "Quote Declined"},</v>
      </c>
      <c r="I5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1" s="7" t="str">
        <f ca="1">SUBSTITUTE(SUBSTITUTE(SUBSTITUTE(SUBSTITUTE(SUBSTITUTE(SUBSTITUTE(SUBSTITUTE(SUBSTITUTE(
TRIM(CLEAN(Table_Text[[#This Row],[Quote]])),
" {","{"),
"{ ","{"),
" }","}"),
"} ","}"),
" [","["),
"[ ","["),
" ]","]"),
"] ","]")</f>
        <v>"declineLabel": "Quote Declined",</v>
      </c>
      <c r="K51" s="7"/>
      <c r="L51" s="15" t="s">
        <v>924</v>
      </c>
    </row>
    <row r="52" spans="2:12" s="12" customFormat="1" ht="21" customHeight="1">
      <c r="B52" s="7" t="s">
        <v>925</v>
      </c>
      <c r="C52" s="7"/>
      <c r="D5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2" s="7" t="str">
        <f ca="1">IF(Table_Text[[#This Row],[Header]]="Yes","",IF(Table_Text[[#This Row],[Property]]&lt;&gt;"",SUBSTITUTE(Table_Text[[#This Row],[Type]]," ","")&amp;SUBSTITUTE(Table_Text[[#This Row],[Property]]," ",""),""))</f>
        <v>SidebarDeclineMessageDefault</v>
      </c>
      <c r="G5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2" s="38" t="str">
        <f ca="1">SUBSTITUTE(SUBSTITUTE(SUBSTITUTE(SUBSTITUTE(SUBSTITUTE(SUBSTITUTE(SUBSTITUTE(SUBSTITUTE(
TRIM(CLEAN(Table_Text[[#This Row],[Config]])),
" {","{"),
"{ ","{"),
" }","}"),
"} ","}"),
" [","["),
"[ ","["),
" ]","]"),
"] ","]")</f>
        <v>"declineMessageDefault":{"text": "Unfortunately you are ineligible to purchase this insurance product based on your selections."},</v>
      </c>
      <c r="I5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2" s="7" t="str">
        <f ca="1">SUBSTITUTE(SUBSTITUTE(SUBSTITUTE(SUBSTITUTE(SUBSTITUTE(SUBSTITUTE(SUBSTITUTE(SUBSTITUTE(
TRIM(CLEAN(Table_Text[[#This Row],[Quote]])),
" {","{"),
"{ ","{"),
" }","}"),
"} ","}"),
" [","["),
"[ ","["),
" ]","]"),
"] ","]")</f>
        <v>"declineMessageDefault": "Unfortunately you are ineligible to purchase this insurance product based on your selections.",</v>
      </c>
      <c r="K52" s="7"/>
      <c r="L52" s="81" t="s">
        <v>926</v>
      </c>
    </row>
    <row r="53" spans="2:12" s="12" customFormat="1" ht="21" customHeight="1">
      <c r="B53" s="7" t="s">
        <v>927</v>
      </c>
      <c r="C53" s="7"/>
      <c r="D5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3" s="7" t="str">
        <f ca="1">IF(Table_Text[[#This Row],[Header]]="Yes","",IF(Table_Text[[#This Row],[Property]]&lt;&gt;"",SUBSTITUTE(Table_Text[[#This Row],[Type]]," ","")&amp;SUBSTITUTE(Table_Text[[#This Row],[Property]]," ",""),""))</f>
        <v>SidebarDeclineMessageAppendix</v>
      </c>
      <c r="G5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3" s="38"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3" s="7"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3" s="7"/>
      <c r="L53" s="81" t="s">
        <v>928</v>
      </c>
    </row>
    <row r="54" spans="2:12" s="12" customFormat="1" ht="21" customHeight="1">
      <c r="B54" s="7" t="s">
        <v>929</v>
      </c>
      <c r="C54" s="7"/>
      <c r="D5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4" s="7" t="str">
        <f ca="1">IF(Table_Text[[#This Row],[Header]]="Yes","",IF(Table_Text[[#This Row],[Property]]&lt;&gt;"",SUBSTITUTE(Table_Text[[#This Row],[Type]]," ","")&amp;SUBSTITUTE(Table_Text[[#This Row],[Property]]," ",""),""))</f>
        <v>SidebarErrorHeader</v>
      </c>
      <c r="G5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4" s="38" t="str">
        <f ca="1">SUBSTITUTE(SUBSTITUTE(SUBSTITUTE(SUBSTITUTE(SUBSTITUTE(SUBSTITUTE(SUBSTITUTE(SUBSTITUTE(
TRIM(CLEAN(Table_Text[[#This Row],[Config]])),
" {","{"),
"{ ","{"),
" }","}"),
"} ","}"),
" [","["),
"[ ","["),
" ]","]"),
"] ","]")</f>
        <v>"errorHeader":{"text": "We cannot generate your quote online."},</v>
      </c>
      <c r="I5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4" s="7" t="str">
        <f ca="1">SUBSTITUTE(SUBSTITUTE(SUBSTITUTE(SUBSTITUTE(SUBSTITUTE(SUBSTITUTE(SUBSTITUTE(SUBSTITUTE(
TRIM(CLEAN(Table_Text[[#This Row],[Quote]])),
" {","{"),
"{ ","{"),
" }","}"),
"} ","}"),
" [","["),
"[ ","["),
" ]","]"),
"] ","]")</f>
        <v>"errorHeader": "We cannot generate your quote online.",</v>
      </c>
      <c r="K54" s="7"/>
      <c r="L54" s="15" t="s">
        <v>916</v>
      </c>
    </row>
    <row r="55" spans="2:12" s="12" customFormat="1" ht="21" customHeight="1">
      <c r="B55" s="7" t="s">
        <v>930</v>
      </c>
      <c r="C55" s="7"/>
      <c r="D5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5" s="7" t="str">
        <f ca="1">IF(Table_Text[[#This Row],[Header]]="Yes","",IF(Table_Text[[#This Row],[Property]]&lt;&gt;"",SUBSTITUTE(Table_Text[[#This Row],[Type]]," ","")&amp;SUBSTITUTE(Table_Text[[#This Row],[Property]]," ",""),""))</f>
        <v>SidebarErrorLabel</v>
      </c>
      <c r="G5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5" s="38" t="str">
        <f ca="1">SUBSTITUTE(SUBSTITUTE(SUBSTITUTE(SUBSTITUTE(SUBSTITUTE(SUBSTITUTE(SUBSTITUTE(SUBSTITUTE(
TRIM(CLEAN(Table_Text[[#This Row],[Config]])),
" {","{"),
"{ ","{"),
" }","}"),
"} ","}"),
" [","["),
"[ ","["),
" ]","]"),
"] ","]")</f>
        <v>"errorLabel":{"text": "Calculation Error"},</v>
      </c>
      <c r="I5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5" s="7" t="str">
        <f ca="1">SUBSTITUTE(SUBSTITUTE(SUBSTITUTE(SUBSTITUTE(SUBSTITUTE(SUBSTITUTE(SUBSTITUTE(SUBSTITUTE(
TRIM(CLEAN(Table_Text[[#This Row],[Quote]])),
" {","{"),
"{ ","{"),
" }","}"),
"} ","}"),
" [","["),
"[ ","["),
" ]","]"),
"] ","]")</f>
        <v>"errorLabel": "Calculation Error",</v>
      </c>
      <c r="K55" s="7"/>
      <c r="L55" s="15" t="s">
        <v>931</v>
      </c>
    </row>
    <row r="56" spans="2:12" s="12" customFormat="1" ht="21" customHeight="1">
      <c r="B56" s="7" t="s">
        <v>932</v>
      </c>
      <c r="C56" s="7"/>
      <c r="D5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6" s="7" t="str">
        <f ca="1">IF(Table_Text[[#This Row],[Header]]="Yes","",IF(Table_Text[[#This Row],[Property]]&lt;&gt;"",SUBSTITUTE(Table_Text[[#This Row],[Type]]," ","")&amp;SUBSTITUTE(Table_Text[[#This Row],[Property]]," ",""),""))</f>
        <v>SidebarErrorMessageDefault</v>
      </c>
      <c r="G5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6" s="38" t="str">
        <f ca="1">SUBSTITUTE(SUBSTITUTE(SUBSTITUTE(SUBSTITUTE(SUBSTITUTE(SUBSTITUTE(SUBSTITUTE(SUBSTITUTE(
TRIM(CLEAN(Table_Text[[#This Row],[Config]])),
" {","{"),
"{ ","{"),
" }","}"),
"} ","}"),
" [","["),
"[ ","["),
" ]","]"),
"] ","]")</f>
        <v>"errorMessageDefault":{"text": "Unfortunately our online channel cannot provide you with a quote based of your selections."},</v>
      </c>
      <c r="I5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6" s="7" t="str">
        <f ca="1">SUBSTITUTE(SUBSTITUTE(SUBSTITUTE(SUBSTITUTE(SUBSTITUTE(SUBSTITUTE(SUBSTITUTE(SUBSTITUTE(
TRIM(CLEAN(Table_Text[[#This Row],[Quote]])),
" {","{"),
"{ ","{"),
" }","}"),
"} ","}"),
" [","["),
"[ ","["),
" ]","]"),
"] ","]")</f>
        <v>"errorMessageDefault": "Unfortunately our online channel cannot provide you with a quote based of your selections.",</v>
      </c>
      <c r="K56" s="7"/>
      <c r="L56" s="81" t="s">
        <v>919</v>
      </c>
    </row>
    <row r="57" spans="2:12" s="12" customFormat="1" ht="21" customHeight="1">
      <c r="B57" s="7" t="s">
        <v>933</v>
      </c>
      <c r="C57" s="7"/>
      <c r="D5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7" s="7" t="str">
        <f ca="1">IF(Table_Text[[#This Row],[Header]]="Yes","",IF(Table_Text[[#This Row],[Property]]&lt;&gt;"",SUBSTITUTE(Table_Text[[#This Row],[Type]]," ","")&amp;SUBSTITUTE(Table_Text[[#This Row],[Property]]," ",""),""))</f>
        <v>SidebarErrorMessageAppendix</v>
      </c>
      <c r="G5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7" s="38"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7" s="7"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7" s="7"/>
      <c r="L57" s="81" t="s">
        <v>914</v>
      </c>
    </row>
    <row r="58" spans="2:12" s="12" customFormat="1" ht="21" customHeight="1">
      <c r="B58" s="7" t="s">
        <v>43</v>
      </c>
      <c r="C58" s="7"/>
      <c r="D5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8" s="7" t="str">
        <f ca="1">IF(Table_Text[[#This Row],[Header]]="Yes","",IF(Table_Text[[#This Row],[Property]]&lt;&gt;"",SUBSTITUTE(Table_Text[[#This Row],[Type]]," ","")&amp;SUBSTITUTE(Table_Text[[#This Row],[Property]]," ",""),""))</f>
        <v>SidebarSummaryLabel</v>
      </c>
      <c r="G5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8" s="7" t="str">
        <f ca="1">SUBSTITUTE(SUBSTITUTE(SUBSTITUTE(SUBSTITUTE(SUBSTITUTE(SUBSTITUTE(SUBSTITUTE(SUBSTITUTE(
TRIM(CLEAN(Table_Text[[#This Row],[Config]])),
" {","{"),
"{ ","{"),
" }","}"),
"} ","}"),
" [","["),
"[ ","["),
" ]","]"),
"] ","]")</f>
        <v>"summaryLabel":{"text": "Quote Summary"}},</v>
      </c>
      <c r="I5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8" s="7" t="str">
        <f ca="1">SUBSTITUTE(SUBSTITUTE(SUBSTITUTE(SUBSTITUTE(SUBSTITUTE(SUBSTITUTE(SUBSTITUTE(SUBSTITUTE(
TRIM(CLEAN(Table_Text[[#This Row],[Quote]])),
" {","{"),
"{ ","{"),
" }","}"),
"} ","}"),
" [","["),
"[ ","["),
" ]","]"),
"] ","]")</f>
        <v>"summaryLabel": "Quote Summary"},</v>
      </c>
      <c r="K58" s="7"/>
      <c r="L58" s="15" t="s">
        <v>934</v>
      </c>
    </row>
    <row r="59" spans="2:12" ht="29.4" thickBot="1">
      <c r="B59" s="3" t="s">
        <v>935</v>
      </c>
      <c r="C59" s="3" t="s">
        <v>75</v>
      </c>
      <c r="D59"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9"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9" s="3" t="str">
        <f>IF(Table_Text[[#This Row],[Header]]="Yes","",IF(Table_Text[[#This Row],[Property]]&lt;&gt;"",SUBSTITUTE(Table_Text[[#This Row],[Type]]," ","")&amp;SUBSTITUTE(Table_Text[[#This Row],[Property]]," ",""),""))</f>
        <v/>
      </c>
      <c r="G59"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9" s="3" t="str">
        <f ca="1">SUBSTITUTE(SUBSTITUTE(SUBSTITUTE(SUBSTITUTE(SUBSTITUTE(SUBSTITUTE(SUBSTITUTE(SUBSTITUTE(
TRIM(CLEAN(Table_Text[[#This Row],[Config]])),
" {","{"),
"{ ","{"),
" }","}"),
"} ","}"),
" [","["),
"[ ","["),
" ]","]"),
"] ","]")</f>
        <v>"formElements":{</v>
      </c>
      <c r="I59"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9" s="3" t="str">
        <f ca="1">SUBSTITUTE(SUBSTITUTE(SUBSTITUTE(SUBSTITUTE(SUBSTITUTE(SUBSTITUTE(SUBSTITUTE(SUBSTITUTE(
TRIM(CLEAN(Table_Text[[#This Row],[Quote]])),
" {","{"),
"{ ","{"),
" }","}"),
"} ","}"),
" [","["),
"[ ","["),
" ]","]"),
"] ","]")</f>
        <v>"formElements":{</v>
      </c>
      <c r="K59" s="3"/>
      <c r="L59" s="18"/>
    </row>
    <row r="60" spans="2:12" s="12" customFormat="1" ht="21" hidden="1" customHeight="1">
      <c r="B60" s="7"/>
      <c r="C60" s="7"/>
      <c r="D6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0" s="7" t="str">
        <f>IF(Table_Text[[#This Row],[Header]]="Yes","",IF(Table_Text[[#This Row],[Property]]&lt;&gt;"",SUBSTITUTE(Table_Text[[#This Row],[Type]]," ","")&amp;SUBSTITUTE(Table_Text[[#This Row],[Property]]," ",""),""))</f>
        <v/>
      </c>
      <c r="G6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0" s="7" t="str">
        <f ca="1">SUBSTITUTE(SUBSTITUTE(SUBSTITUTE(SUBSTITUTE(SUBSTITUTE(SUBSTITUTE(SUBSTITUTE(SUBSTITUTE(
TRIM(CLEAN(Table_Text[[#This Row],[Config]])),
" {","{"),
"{ ","{"),
" }","}"),
"} ","}"),
" [","["),
"[ ","["),
" ]","]"),
"] ","]")</f>
        <v/>
      </c>
      <c r="I6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0" s="7" t="str">
        <f ca="1">SUBSTITUTE(SUBSTITUTE(SUBSTITUTE(SUBSTITUTE(SUBSTITUTE(SUBSTITUTE(SUBSTITUTE(SUBSTITUTE(
TRIM(CLEAN(Table_Text[[#This Row],[Quote]])),
" {","{"),
"{ ","{"),
" }","}"),
"} ","}"),
" [","["),
"[ ","["),
" ]","]"),
"] ","]")</f>
        <v/>
      </c>
      <c r="K60" s="7"/>
      <c r="L60" s="15"/>
    </row>
    <row r="61" spans="2:12" s="12" customFormat="1" ht="21" customHeight="1">
      <c r="B61" s="7" t="s">
        <v>936</v>
      </c>
      <c r="C61" s="7"/>
      <c r="D6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1" s="7" t="str">
        <f ca="1">IF(Table_Text[[#This Row],[Header]]="Yes","",IF(Table_Text[[#This Row],[Property]]&lt;&gt;"",SUBSTITUTE(Table_Text[[#This Row],[Type]]," ","")&amp;SUBSTITUTE(Table_Text[[#This Row],[Property]]," ",""),""))</f>
        <v>FormElementHelpMessageLabel</v>
      </c>
      <c r="G6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1" s="7" t="str">
        <f ca="1">SUBSTITUTE(SUBSTITUTE(SUBSTITUTE(SUBSTITUTE(SUBSTITUTE(SUBSTITUTE(SUBSTITUTE(SUBSTITUTE(
TRIM(CLEAN(Table_Text[[#This Row],[Config]])),
" {","{"),
"{ ","{"),
" }","}"),
"} ","}"),
" [","["),
"[ ","["),
" ]","]"),
"] ","]")</f>
        <v>"helpMessageLabel":{"text": "What doest this mean and why is it important?"},</v>
      </c>
      <c r="I6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1" s="7" t="str">
        <f ca="1">SUBSTITUTE(SUBSTITUTE(SUBSTITUTE(SUBSTITUTE(SUBSTITUTE(SUBSTITUTE(SUBSTITUTE(SUBSTITUTE(
TRIM(CLEAN(Table_Text[[#This Row],[Quote]])),
" {","{"),
"{ ","{"),
" }","}"),
"} ","}"),
" [","["),
"[ ","["),
" ]","]"),
"] ","]")</f>
        <v>"helpMessageLabel": "What doest this mean and why is it important?",</v>
      </c>
      <c r="K61" s="7"/>
      <c r="L61" s="29" t="s">
        <v>937</v>
      </c>
    </row>
    <row r="62" spans="2:12" s="12" customFormat="1" ht="21" customHeight="1">
      <c r="B62" s="84" t="s">
        <v>938</v>
      </c>
      <c r="C62" s="7"/>
      <c r="D6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2" s="7" t="str">
        <f ca="1">IF(Table_Text[[#This Row],[Header]]="Yes","",IF(Table_Text[[#This Row],[Property]]&lt;&gt;"",SUBSTITUTE(Table_Text[[#This Row],[Type]]," ","")&amp;SUBSTITUTE(Table_Text[[#This Row],[Property]]," ",""),""))</f>
        <v>FormElementRepeatingAddItemButton</v>
      </c>
      <c r="G6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2" s="38" t="str">
        <f ca="1">SUBSTITUTE(SUBSTITUTE(SUBSTITUTE(SUBSTITUTE(SUBSTITUTE(SUBSTITUTE(SUBSTITUTE(SUBSTITUTE(
TRIM(CLEAN(Table_Text[[#This Row],[Config]])),
" {","{"),
"{ ","{"),
" }","}"),
"} ","}"),
" [","["),
"[ ","["),
" ]","]"),
"] ","]")</f>
        <v>"repeatingAddItemButton":{"text": "Add", "icon": "glyphicon glyphicon-plus"},</v>
      </c>
      <c r="I6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2" s="7" t="str">
        <f ca="1">SUBSTITUTE(SUBSTITUTE(SUBSTITUTE(SUBSTITUTE(SUBSTITUTE(SUBSTITUTE(SUBSTITUTE(SUBSTITUTE(
TRIM(CLEAN(Table_Text[[#This Row],[Quote]])),
" {","{"),
"{ ","{"),
" }","}"),
"} ","}"),
" [","["),
"[ ","["),
" ]","]"),
"] ","]")</f>
        <v>"repeatingAddItemButton": "Add",</v>
      </c>
      <c r="K62" s="84" t="s">
        <v>939</v>
      </c>
      <c r="L62" s="81" t="s">
        <v>940</v>
      </c>
    </row>
    <row r="63" spans="2:12" s="12" customFormat="1" ht="21" customHeight="1">
      <c r="B63" s="84" t="s">
        <v>941</v>
      </c>
      <c r="C63" s="7"/>
      <c r="D6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3" s="7" t="str">
        <f ca="1">IF(Table_Text[[#This Row],[Header]]="Yes","",IF(Table_Text[[#This Row],[Property]]&lt;&gt;"",SUBSTITUTE(Table_Text[[#This Row],[Type]]," ","")&amp;SUBSTITUTE(Table_Text[[#This Row],[Property]]," ",""),""))</f>
        <v>FormElementRepeatingRemoveItemButton</v>
      </c>
      <c r="G6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3" s="38" t="str">
        <f ca="1">SUBSTITUTE(SUBSTITUTE(SUBSTITUTE(SUBSTITUTE(SUBSTITUTE(SUBSTITUTE(SUBSTITUTE(SUBSTITUTE(
TRIM(CLEAN(Table_Text[[#This Row],[Config]])),
" {","{"),
"{ ","{"),
" }","}"),
"} ","}"),
" [","["),
"[ ","["),
" ]","]"),
"] ","]")</f>
        <v>"repeatingRemoveItemButton":{"text": "Remove", "icon": "glyphicon glyphicon-remove"}},</v>
      </c>
      <c r="I6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3" s="7" t="str">
        <f ca="1">SUBSTITUTE(SUBSTITUTE(SUBSTITUTE(SUBSTITUTE(SUBSTITUTE(SUBSTITUTE(SUBSTITUTE(SUBSTITUTE(
TRIM(CLEAN(Table_Text[[#This Row],[Quote]])),
" {","{"),
"{ ","{"),
" }","}"),
"} ","}"),
" [","["),
"[ ","["),
" ]","]"),
"] ","]")</f>
        <v>"repeatingRemoveItemButton": "Remove"},</v>
      </c>
      <c r="K63" s="84" t="s">
        <v>942</v>
      </c>
      <c r="L63" s="81" t="s">
        <v>943</v>
      </c>
    </row>
    <row r="64" spans="2:12" s="12" customFormat="1" ht="29.4" thickBot="1">
      <c r="B64" s="28" t="s">
        <v>944</v>
      </c>
      <c r="C64" s="3" t="s">
        <v>75</v>
      </c>
      <c r="D64" s="2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4" s="2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4" s="28" t="str">
        <f>IF(Table_Text[[#This Row],[Header]]="Yes","",IF(Table_Text[[#This Row],[Property]]&lt;&gt;"",SUBSTITUTE(Table_Text[[#This Row],[Type]]," ","")&amp;SUBSTITUTE(Table_Text[[#This Row],[Property]]," ",""),""))</f>
        <v/>
      </c>
      <c r="G64" s="2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4" s="28" t="str">
        <f ca="1">SUBSTITUTE(SUBSTITUTE(SUBSTITUTE(SUBSTITUTE(SUBSTITUTE(SUBSTITUTE(SUBSTITUTE(SUBSTITUTE(
TRIM(CLEAN(Table_Text[[#This Row],[Config]])),
" {","{"),
"{ ","{"),
" }","}"),
"} ","}"),
" [","["),
"[ ","["),
" ]","]"),
"] ","]")</f>
        <v>"sidebarPanels":{</v>
      </c>
      <c r="I64" s="2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4" s="28" t="str">
        <f ca="1">SUBSTITUTE(SUBSTITUTE(SUBSTITUTE(SUBSTITUTE(SUBSTITUTE(SUBSTITUTE(SUBSTITUTE(SUBSTITUTE(
TRIM(CLEAN(Table_Text[[#This Row],[Quote]])),
" {","{"),
"{ ","{"),
" }","}"),
"} ","}"),
" [","["),
"[ ","["),
" ]","]"),
"] ","]")</f>
        <v>"sidebarPanels":{</v>
      </c>
      <c r="K64" s="28"/>
      <c r="L64" s="27"/>
    </row>
    <row r="65" spans="2:12" s="12" customFormat="1" ht="21" hidden="1" customHeight="1">
      <c r="B65" s="7"/>
      <c r="C65" s="7"/>
      <c r="D6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5" s="7" t="str">
        <f>IF(Table_Text[[#This Row],[Header]]="Yes","",IF(Table_Text[[#This Row],[Property]]&lt;&gt;"",SUBSTITUTE(Table_Text[[#This Row],[Type]]," ","")&amp;SUBSTITUTE(Table_Text[[#This Row],[Property]]," ",""),""))</f>
        <v/>
      </c>
      <c r="G6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5" s="38" t="str">
        <f ca="1">SUBSTITUTE(SUBSTITUTE(SUBSTITUTE(SUBSTITUTE(SUBSTITUTE(SUBSTITUTE(SUBSTITUTE(SUBSTITUTE(
TRIM(CLEAN(Table_Text[[#This Row],[Config]])),
" {","{"),
"{ ","{"),
" }","}"),
"} ","}"),
" [","["),
"[ ","["),
" ]","]"),
"] ","]")</f>
        <v/>
      </c>
      <c r="I6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5" s="7" t="str">
        <f ca="1">SUBSTITUTE(SUBSTITUTE(SUBSTITUTE(SUBSTITUTE(SUBSTITUTE(SUBSTITUTE(SUBSTITUTE(SUBSTITUTE(
TRIM(CLEAN(Table_Text[[#This Row],[Quote]])),
" {","{"),
"{ ","{"),
" }","}"),
"} ","}"),
" [","["),
"[ ","["),
" ]","]"),
"] ","]")</f>
        <v/>
      </c>
      <c r="K65" s="7"/>
      <c r="L65" s="15"/>
    </row>
    <row r="66" spans="2:12" s="12" customFormat="1" ht="21" customHeight="1">
      <c r="B66" t="s">
        <v>945</v>
      </c>
      <c r="C66" s="7"/>
      <c r="D6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6" s="7" t="str">
        <f ca="1">IF(Table_Text[[#This Row],[Header]]="Yes","",IF(Table_Text[[#This Row],[Property]]&lt;&gt;"",SUBSTITUTE(Table_Text[[#This Row],[Type]]," ","")&amp;SUBSTITUTE(Table_Text[[#This Row],[Property]]," ",""),""))</f>
        <v>SidebarPanelTest1Header</v>
      </c>
      <c r="G6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6" s="38" t="str">
        <f ca="1">SUBSTITUTE(SUBSTITUTE(SUBSTITUTE(SUBSTITUTE(SUBSTITUTE(SUBSTITUTE(SUBSTITUTE(SUBSTITUTE(
TRIM(CLEAN(Table_Text[[#This Row],[Config]])),
" {","{"),
"{ ","{"),
" }","}"),
"} ","}"),
" [","["),
"[ ","["),
" ]","]"),
"] ","]")</f>
        <v>"test1Header":{"text": "Header 1"},</v>
      </c>
      <c r="I6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6" s="7" t="str">
        <f ca="1">SUBSTITUTE(SUBSTITUTE(SUBSTITUTE(SUBSTITUTE(SUBSTITUTE(SUBSTITUTE(SUBSTITUTE(SUBSTITUTE(
TRIM(CLEAN(Table_Text[[#This Row],[Quote]])),
" {","{"),
"{ ","{"),
" }","}"),
"} ","}"),
" [","["),
"[ ","["),
" ]","]"),
"] ","]")</f>
        <v>"test1Header": "Header 1",</v>
      </c>
      <c r="K66" s="7"/>
      <c r="L66" s="15" t="s">
        <v>946</v>
      </c>
    </row>
    <row r="67" spans="2:12" s="12" customFormat="1" ht="21" customHeight="1">
      <c r="B67" s="7" t="s">
        <v>947</v>
      </c>
      <c r="C67" s="7"/>
      <c r="D6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7" s="7" t="str">
        <f ca="1">IF(Table_Text[[#This Row],[Header]]="Yes","",IF(Table_Text[[#This Row],[Property]]&lt;&gt;"",SUBSTITUTE(Table_Text[[#This Row],[Type]]," ","")&amp;SUBSTITUTE(Table_Text[[#This Row],[Property]]," ",""),""))</f>
        <v>SidebarPanelTest1Body</v>
      </c>
      <c r="G6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67" s="38" t="str">
        <f ca="1">SUBSTITUTE(SUBSTITUTE(SUBSTITUTE(SUBSTITUTE(SUBSTITUTE(SUBSTITUTE(SUBSTITUTE(SUBSTITUTE(
TRIM(CLEAN(Table_Text[[#This Row],[Config]])),
" {","{"),
"{ ","{"),
" }","}"),
"} ","}"),
" [","["),
"[ ","["),
" ]","]"),
"] ","]")</f>
        <v>"test1Body":{"text": "&lt;p&gt;Some HTML content&lt;/p&gt;"},</v>
      </c>
      <c r="I6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67" s="7" t="str">
        <f ca="1">SUBSTITUTE(SUBSTITUTE(SUBSTITUTE(SUBSTITUTE(SUBSTITUTE(SUBSTITUTE(SUBSTITUTE(SUBSTITUTE(
TRIM(CLEAN(Table_Text[[#This Row],[Quote]])),
" {","{"),
"{ ","{"),
" }","}"),
"} ","}"),
" [","["),
"[ ","["),
" ]","]"),
"] ","]")</f>
        <v>"test1Body": "&lt;p&gt;Some HTML content&lt;/p&gt;",</v>
      </c>
      <c r="K67" s="7"/>
      <c r="L67" s="15" t="s">
        <v>948</v>
      </c>
    </row>
    <row r="68" spans="2:12" s="12" customFormat="1" ht="21" customHeight="1">
      <c r="B68" s="7" t="s">
        <v>949</v>
      </c>
      <c r="C68" s="7"/>
      <c r="D6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68" s="7" t="str">
        <f ca="1">IF(Table_Text[[#This Row],[Header]]="Yes","",IF(Table_Text[[#This Row],[Property]]&lt;&gt;"",SUBSTITUTE(Table_Text[[#This Row],[Type]]," ","")&amp;SUBSTITUTE(Table_Text[[#This Row],[Property]]," ",""),""))</f>
        <v>SidebarPanelTest1Footer</v>
      </c>
      <c r="G6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68" s="38" t="str">
        <f ca="1">SUBSTITUTE(SUBSTITUTE(SUBSTITUTE(SUBSTITUTE(SUBSTITUTE(SUBSTITUTE(SUBSTITUTE(SUBSTITUTE(
TRIM(CLEAN(Table_Text[[#This Row],[Config]])),
" {","{"),
"{ ","{"),
" }","}"),
"} ","}"),
" [","["),
"[ ","["),
" ]","]"),
"] ","]")</f>
        <v>"test1Footer":{"text": "Footer 1"}},</v>
      </c>
      <c r="I6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68" s="7" t="str">
        <f ca="1">SUBSTITUTE(SUBSTITUTE(SUBSTITUTE(SUBSTITUTE(SUBSTITUTE(SUBSTITUTE(SUBSTITUTE(SUBSTITUTE(
TRIM(CLEAN(Table_Text[[#This Row],[Quote]])),
" {","{"),
"{ ","{"),
" }","}"),
"} ","}"),
" [","["),
"[ ","["),
" ]","]"),
"] ","]")</f>
        <v>"test1Footer": "Footer 1"},</v>
      </c>
      <c r="K68" s="7"/>
      <c r="L68" s="15" t="s">
        <v>950</v>
      </c>
    </row>
    <row r="69" spans="2:12" ht="29.4" thickBot="1">
      <c r="B69" s="3" t="s">
        <v>951</v>
      </c>
      <c r="C69" s="3" t="s">
        <v>75</v>
      </c>
      <c r="D69"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9"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9" s="3" t="str">
        <f>IF(Table_Text[[#This Row],[Header]]="Yes","",IF(Table_Text[[#This Row],[Property]]&lt;&gt;"",SUBSTITUTE(Table_Text[[#This Row],[Type]]," ","")&amp;SUBSTITUTE(Table_Text[[#This Row],[Property]]," ",""),""))</f>
        <v/>
      </c>
      <c r="G69"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9" s="3" t="str">
        <f ca="1">SUBSTITUTE(SUBSTITUTE(SUBSTITUTE(SUBSTITUTE(SUBSTITUTE(SUBSTITUTE(SUBSTITUTE(SUBSTITUTE(
TRIM(CLEAN(Table_Text[[#This Row],[Config]])),
" {","{"),
"{ ","{"),
" }","}"),
"} ","}"),
" [","["),
"[ ","["),
" ]","]"),
"] ","]")</f>
        <v>"workflow":{</v>
      </c>
      <c r="I69"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9" s="3" t="str">
        <f ca="1">SUBSTITUTE(SUBSTITUTE(SUBSTITUTE(SUBSTITUTE(SUBSTITUTE(SUBSTITUTE(SUBSTITUTE(SUBSTITUTE(
TRIM(CLEAN(Table_Text[[#This Row],[Quote]])),
" {","{"),
"{ ","{"),
" }","}"),
"} ","}"),
" [","["),
"[ ","["),
" ]","]"),
"] ","]")</f>
        <v>"workflow":{</v>
      </c>
      <c r="K69" s="3"/>
      <c r="L69" s="18"/>
    </row>
    <row r="70" spans="2:12" ht="21.6" thickBot="1">
      <c r="B70" s="53" t="s">
        <v>952</v>
      </c>
      <c r="C70" s="53" t="s">
        <v>75</v>
      </c>
      <c r="D70"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0"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0" s="53" t="str">
        <f>IF(Table_Text[[#This Row],[Header]]="Yes","",IF(Table_Text[[#This Row],[Property]]&lt;&gt;"",SUBSTITUTE(Table_Text[[#This Row],[Type]]," ","")&amp;SUBSTITUTE(Table_Text[[#This Row],[Property]]," ",""),""))</f>
        <v/>
      </c>
      <c r="G70"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0" s="53" t="str">
        <f ca="1">SUBSTITUTE(SUBSTITUTE(SUBSTITUTE(SUBSTITUTE(SUBSTITUTE(SUBSTITUTE(SUBSTITUTE(SUBSTITUTE(
TRIM(CLEAN(Table_Text[[#This Row],[Config]])),
" {","{"),
"{ ","{"),
" }","}"),
"} ","}"),
" [","["),
"[ ","["),
" ]","]"),
"] ","]")</f>
        <v>"step1":{</v>
      </c>
      <c r="I70"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0" s="53" t="str">
        <f ca="1">SUBSTITUTE(SUBSTITUTE(SUBSTITUTE(SUBSTITUTE(SUBSTITUTE(SUBSTITUTE(SUBSTITUTE(SUBSTITUTE(
TRIM(CLEAN(Table_Text[[#This Row],[Quote]])),
" {","{"),
"{ ","{"),
" }","}"),
"} ","}"),
" [","["),
"[ ","["),
" ]","]"),
"] ","]")</f>
        <v>"step1":{</v>
      </c>
      <c r="K70" s="53"/>
      <c r="L70" s="54"/>
    </row>
    <row r="71" spans="2:12" s="12" customFormat="1" ht="21" hidden="1" customHeight="1">
      <c r="B71" s="7"/>
      <c r="C71" s="7"/>
      <c r="D7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1" s="7" t="str">
        <f>IF(Table_Text[[#This Row],[Header]]="Yes","",IF(Table_Text[[#This Row],[Property]]&lt;&gt;"",SUBSTITUTE(Table_Text[[#This Row],[Type]]," ","")&amp;SUBSTITUTE(Table_Text[[#This Row],[Property]]," ",""),""))</f>
        <v/>
      </c>
      <c r="G7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7" t="str">
        <f ca="1">SUBSTITUTE(SUBSTITUTE(SUBSTITUTE(SUBSTITUTE(SUBSTITUTE(SUBSTITUTE(SUBSTITUTE(SUBSTITUTE(
TRIM(CLEAN(Table_Text[[#This Row],[Config]])),
" {","{"),
"{ ","{"),
" }","}"),
"} ","}"),
" [","["),
"[ ","["),
" ]","]"),
"] ","]")</f>
        <v/>
      </c>
      <c r="I7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7" t="str">
        <f ca="1">SUBSTITUTE(SUBSTITUTE(SUBSTITUTE(SUBSTITUTE(SUBSTITUTE(SUBSTITUTE(SUBSTITUTE(SUBSTITUTE(
TRIM(CLEAN(Table_Text[[#This Row],[Quote]])),
" {","{"),
"{ ","{"),
" }","}"),
"} ","}"),
" [","["),
"[ ","["),
" ]","]"),
"] ","]")</f>
        <v/>
      </c>
      <c r="K71" s="7"/>
      <c r="L71" s="15"/>
    </row>
    <row r="72" spans="2:12" s="12" customFormat="1" ht="21" customHeight="1">
      <c r="B72" s="84" t="s">
        <v>953</v>
      </c>
      <c r="C72" s="7"/>
      <c r="D7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2" s="7" t="str">
        <f ca="1">IF(Table_Text[[#This Row],[Header]]="Yes","",IF(Table_Text[[#This Row],[Property]]&lt;&gt;"",SUBSTITUTE(Table_Text[[#This Row],[Type]]," ","")&amp;SUBSTITUTE(Table_Text[[#This Row],[Property]]," ",""),""))</f>
        <v>Step1TabLabel</v>
      </c>
      <c r="G7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"Concierge"
        },</v>
      </c>
      <c r="H72" s="38" t="str">
        <f ca="1">SUBSTITUTE(SUBSTITUTE(SUBSTITUTE(SUBSTITUTE(SUBSTITUTE(SUBSTITUTE(SUBSTITUTE(SUBSTITUTE(
TRIM(CLEAN(Table_Text[[#This Row],[Config]])),
" {","{"),
"{ ","{"),
" }","}"),
"} ","}"),
" [","["),
"[ ","["),
" ]","]"),
"] ","]")</f>
        <v>"tabLabel":{"text": "Concierge"},</v>
      </c>
      <c r="I7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"Concierge",</v>
      </c>
      <c r="J72" s="7" t="str">
        <f ca="1">SUBSTITUTE(SUBSTITUTE(SUBSTITUTE(SUBSTITUTE(SUBSTITUTE(SUBSTITUTE(SUBSTITUTE(SUBSTITUTE(
TRIM(CLEAN(Table_Text[[#This Row],[Quote]])),
" {","{"),
"{ ","{"),
" }","}"),
"} ","}"),
" [","["),
"[ ","["),
" ]","]"),
"] ","]")</f>
        <v>"tabLabel": "Concierge",</v>
      </c>
      <c r="K72" s="7"/>
      <c r="L72" s="29" t="s">
        <v>954</v>
      </c>
    </row>
    <row r="73" spans="2:12" s="12" customFormat="1" ht="21" customHeight="1">
      <c r="B73" s="84" t="s">
        <v>955</v>
      </c>
      <c r="C73" s="7"/>
      <c r="D7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3" s="7" t="str">
        <f ca="1">IF(Table_Text[[#This Row],[Header]]="Yes","",IF(Table_Text[[#This Row],[Property]]&lt;&gt;"",SUBSTITUTE(Table_Text[[#This Row],[Type]]," ","")&amp;SUBSTITUTE(Table_Text[[#This Row],[Property]]," ",""),""))</f>
        <v>Step1TopHeading</v>
      </c>
      <c r="G7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73" s="38" t="str">
        <f ca="1">SUBSTITUTE(SUBSTITUTE(SUBSTITUTE(SUBSTITUTE(SUBSTITUTE(SUBSTITUTE(SUBSTITUTE(SUBSTITUTE(
TRIM(CLEAN(Table_Text[[#This Row],[Config]])),
" {","{"),
"{ ","{"),
" }","}"),
"} ","}"),
" [","["),
"[ ","["),
" ]","]"),
"] ","]")</f>
        <v>"topHeading":{"text": "Deposit Bond Application - Concierge Service"},</v>
      </c>
      <c r="I7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73" s="7" t="str">
        <f ca="1">SUBSTITUTE(SUBSTITUTE(SUBSTITUTE(SUBSTITUTE(SUBSTITUTE(SUBSTITUTE(SUBSTITUTE(SUBSTITUTE(
TRIM(CLEAN(Table_Text[[#This Row],[Quote]])),
" {","{"),
"{ ","{"),
" }","}"),
"} ","}"),
" [","["),
"[ ","["),
" ]","]"),
"] ","]")</f>
        <v>"topHeading": "Deposit Bond Application - Concierge Service",</v>
      </c>
      <c r="K73" s="7"/>
      <c r="L73" s="15" t="str">
        <f>L19</f>
        <v>Deposit Bond Application - Concierge Service</v>
      </c>
    </row>
    <row r="74" spans="2:12" s="12" customFormat="1" ht="21" customHeight="1">
      <c r="B74" s="84" t="s">
        <v>956</v>
      </c>
      <c r="C74" s="7"/>
      <c r="D7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4" s="7" t="str">
        <f ca="1">IF(Table_Text[[#This Row],[Header]]="Yes","",IF(Table_Text[[#This Row],[Property]]&lt;&gt;"",SUBSTITUTE(Table_Text[[#This Row],[Type]]," ","")&amp;SUBSTITUTE(Table_Text[[#This Row],[Property]]," ",""),""))</f>
        <v>Step1RatingHeading</v>
      </c>
      <c r="G7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"ratingHeading": {
            "text": "Applicant Details"
        },</v>
      </c>
      <c r="H74" s="38" t="str">
        <f ca="1">SUBSTITUTE(SUBSTITUTE(SUBSTITUTE(SUBSTITUTE(SUBSTITUTE(SUBSTITUTE(SUBSTITUTE(SUBSTITUTE(
TRIM(CLEAN(Table_Text[[#This Row],[Config]])),
" {","{"),
"{ ","{"),
" }","}"),
"} ","}"),
" [","["),
"[ ","["),
" ]","]"),
"] ","]")</f>
        <v>"ratingHeading":{"text": "Applicant Details"},</v>
      </c>
      <c r="I7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"ratingHeading": "Applicant Details",</v>
      </c>
      <c r="J74" s="7" t="str">
        <f ca="1">SUBSTITUTE(SUBSTITUTE(SUBSTITUTE(SUBSTITUTE(SUBSTITUTE(SUBSTITUTE(SUBSTITUTE(SUBSTITUTE(
TRIM(CLEAN(Table_Text[[#This Row],[Quote]])),
" {","{"),
"{ ","{"),
" }","}"),
"} ","}"),
" [","["),
"[ ","["),
" ]","]"),
"] ","]")</f>
        <v>"ratingHeading": "Applicant Details",</v>
      </c>
      <c r="K74" s="7"/>
      <c r="L74" s="15" t="s">
        <v>100</v>
      </c>
    </row>
    <row r="75" spans="2:12" s="12" customFormat="1" ht="21" customHeight="1">
      <c r="B75" s="84" t="s">
        <v>957</v>
      </c>
      <c r="C75" s="7"/>
      <c r="D7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5" s="7" t="str">
        <f ca="1">IF(Table_Text[[#This Row],[Header]]="Yes","",IF(Table_Text[[#This Row],[Property]]&lt;&gt;"",SUBSTITUTE(Table_Text[[#This Row],[Type]]," ","")&amp;SUBSTITUTE(Table_Text[[#This Row],[Property]]," ",""),""))</f>
        <v>Step1RatingText</v>
      </c>
      <c r="G7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5" s="38" t="str">
        <f ca="1">SUBSTITUTE(SUBSTITUTE(SUBSTITUTE(SUBSTITUTE(SUBSTITUTE(SUBSTITUTE(SUBSTITUTE(SUBSTITUTE(
TRIM(CLEAN(Table_Text[[#This Row],[Config]])),
" {","{"),
"{ ","{"),
" }","}"),
"} ","}"),
" [","["),
"[ ","["),
" ]","]"),
"] ","]")</f>
        <v/>
      </c>
      <c r="I7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5" s="7" t="str">
        <f ca="1">SUBSTITUTE(SUBSTITUTE(SUBSTITUTE(SUBSTITUTE(SUBSTITUTE(SUBSTITUTE(SUBSTITUTE(SUBSTITUTE(
TRIM(CLEAN(Table_Text[[#This Row],[Quote]])),
" {","{"),
"{ ","{"),
" }","}"),
"} ","}"),
" [","["),
"[ ","["),
" ]","]"),
"] ","]")</f>
        <v/>
      </c>
      <c r="K75" s="7"/>
      <c r="L75" s="15"/>
    </row>
    <row r="76" spans="2:12" s="12" customFormat="1" ht="21" customHeight="1">
      <c r="B76" s="7" t="s">
        <v>958</v>
      </c>
      <c r="C76" s="7"/>
      <c r="D7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6" s="7" t="str">
        <f ca="1">IF(Table_Text[[#This Row],[Header]]="Yes","",IF(Table_Text[[#This Row],[Property]]&lt;&gt;"",SUBSTITUTE(Table_Text[[#This Row],[Type]]," ","")&amp;SUBSTITUTE(Table_Text[[#This Row],[Property]]," ",""),""))</f>
        <v>Step1ContactHeading</v>
      </c>
      <c r="G7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6" s="38" t="str">
        <f ca="1">SUBSTITUTE(SUBSTITUTE(SUBSTITUTE(SUBSTITUTE(SUBSTITUTE(SUBSTITUTE(SUBSTITUTE(SUBSTITUTE(
TRIM(CLEAN(Table_Text[[#This Row],[Config]])),
" {","{"),
"{ ","{"),
" }","}"),
"} ","}"),
" [","["),
"[ ","["),
" ]","]"),
"] ","]")</f>
        <v>"contactHeading":{"text": "Contact Details"},</v>
      </c>
      <c r="I7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6" s="7" t="str">
        <f ca="1">SUBSTITUTE(SUBSTITUTE(SUBSTITUTE(SUBSTITUTE(SUBSTITUTE(SUBSTITUTE(SUBSTITUTE(SUBSTITUTE(
TRIM(CLEAN(Table_Text[[#This Row],[Quote]])),
" {","{"),
"{ ","{"),
" }","}"),
"} ","}"),
" [","["),
"[ ","["),
" ]","]"),
"] ","]")</f>
        <v>"contactHeading": "Contact Details",</v>
      </c>
      <c r="K76" s="7"/>
      <c r="L76" s="15" t="s">
        <v>959</v>
      </c>
    </row>
    <row r="77" spans="2:12" s="12" customFormat="1" ht="21" customHeight="1">
      <c r="B77" s="7" t="s">
        <v>960</v>
      </c>
      <c r="C77" s="7"/>
      <c r="D7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7" s="7" t="str">
        <f ca="1">IF(Table_Text[[#This Row],[Header]]="Yes","",IF(Table_Text[[#This Row],[Property]]&lt;&gt;"",SUBSTITUTE(Table_Text[[#This Row],[Type]]," ","")&amp;SUBSTITUTE(Table_Text[[#This Row],[Property]]," ",""),""))</f>
        <v>Step1ContactText</v>
      </c>
      <c r="G7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38" t="str">
        <f ca="1">SUBSTITUTE(SUBSTITUTE(SUBSTITUTE(SUBSTITUTE(SUBSTITUTE(SUBSTITUTE(SUBSTITUTE(SUBSTITUTE(
TRIM(CLEAN(Table_Text[[#This Row],[Config]])),
" {","{"),
"{ ","{"),
" }","}"),
"} ","}"),
" [","["),
"[ ","["),
" ]","]"),
"] ","]")</f>
        <v/>
      </c>
      <c r="I7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7" t="str">
        <f ca="1">SUBSTITUTE(SUBSTITUTE(SUBSTITUTE(SUBSTITUTE(SUBSTITUTE(SUBSTITUTE(SUBSTITUTE(SUBSTITUTE(
TRIM(CLEAN(Table_Text[[#This Row],[Quote]])),
" {","{"),
"{ ","{"),
" }","}"),
"} ","}"),
" [","["),
"[ ","["),
" ]","]"),
"] ","]")</f>
        <v/>
      </c>
      <c r="K77" s="7"/>
      <c r="L77" s="15"/>
    </row>
    <row r="78" spans="2:12" s="12" customFormat="1" ht="21" customHeight="1">
      <c r="B78" s="84" t="s">
        <v>961</v>
      </c>
      <c r="C78" s="7"/>
      <c r="D7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8" s="7" t="str">
        <f ca="1">IF(Table_Text[[#This Row],[Header]]="Yes","",IF(Table_Text[[#This Row],[Property]]&lt;&gt;"",SUBSTITUTE(Table_Text[[#This Row],[Type]]," ","")&amp;SUBSTITUTE(Table_Text[[#This Row],[Property]]," ",""),""))</f>
        <v>Step1NextButton</v>
      </c>
      <c r="G7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"Submit Concierge Request",
            "icon": "glyphicon glyphicon-arrow-right"
        },</v>
      </c>
      <c r="H78" s="38" t="str">
        <f ca="1">SUBSTITUTE(SUBSTITUTE(SUBSTITUTE(SUBSTITUTE(SUBSTITUTE(SUBSTITUTE(SUBSTITUTE(SUBSTITUTE(
TRIM(CLEAN(Table_Text[[#This Row],[Config]])),
" {","{"),
"{ ","{"),
" }","}"),
"} ","}"),
" [","["),
"[ ","["),
" ]","]"),
"] ","]")</f>
        <v>"nextButton":{"text": "Submit Concierge Request", "icon": "glyphicon glyphicon-arrow-right"},</v>
      </c>
      <c r="I7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"Submit Concierge Request",</v>
      </c>
      <c r="J78" s="7" t="str">
        <f ca="1">SUBSTITUTE(SUBSTITUTE(SUBSTITUTE(SUBSTITUTE(SUBSTITUTE(SUBSTITUTE(SUBSTITUTE(SUBSTITUTE(
TRIM(CLEAN(Table_Text[[#This Row],[Quote]])),
" {","{"),
"{ ","{"),
" }","}"),
"} ","}"),
" [","["),
"[ ","["),
" ]","]"),
"] ","]")</f>
        <v>"nextButton": "Submit Concierge Request",</v>
      </c>
      <c r="K78" s="84" t="s">
        <v>962</v>
      </c>
      <c r="L78" s="81" t="s">
        <v>963</v>
      </c>
    </row>
    <row r="79" spans="2:12" s="12" customFormat="1" ht="21" customHeight="1">
      <c r="B79" s="84" t="s">
        <v>964</v>
      </c>
      <c r="C79" s="84" t="s">
        <v>965</v>
      </c>
      <c r="D7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9" s="7" t="str">
        <f ca="1">IF(Table_Text[[#This Row],[Header]]="Yes","",IF(Table_Text[[#This Row],[Property]]&lt;&gt;"",SUBSTITUTE(Table_Text[[#This Row],[Type]]," ","")&amp;SUBSTITUTE(Table_Text[[#This Row],[Property]]," ",""),""))</f>
        <v>Step1EnquiryButton</v>
      </c>
      <c r="G7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9" s="38" t="str">
        <f ca="1">SUBSTITUTE(SUBSTITUTE(SUBSTITUTE(SUBSTITUTE(SUBSTITUTE(SUBSTITUTE(SUBSTITUTE(SUBSTITUTE(
TRIM(CLEAN(Table_Text[[#This Row],[Config]])),
" {","{"),
"{ ","{"),
" }","}"),
"} ","}"),
" [","["),
"[ ","["),
" ]","]"),
"] ","]")</f>
        <v>"enquiryButton":{"text": "Request a call-back", "icon": "glyphicon glyphicon-earphone"}},</v>
      </c>
      <c r="I7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9" s="7" t="str">
        <f ca="1">SUBSTITUTE(SUBSTITUTE(SUBSTITUTE(SUBSTITUTE(SUBSTITUTE(SUBSTITUTE(SUBSTITUTE(SUBSTITUTE(
TRIM(CLEAN(Table_Text[[#This Row],[Quote]])),
" {","{"),
"{ ","{"),
" }","}"),
"} ","}"),
" [","["),
"[ ","["),
" ]","]"),
"] ","]")</f>
        <v>"enquiryButton": "Request a call-back"},</v>
      </c>
      <c r="K79" s="84" t="s">
        <v>966</v>
      </c>
      <c r="L79" s="81" t="s">
        <v>967</v>
      </c>
    </row>
    <row r="80" spans="2:12" ht="21" customHeight="1" thickBot="1">
      <c r="B80" s="53" t="s">
        <v>968</v>
      </c>
      <c r="C80" s="53" t="s">
        <v>75</v>
      </c>
      <c r="D80"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0"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0" s="53" t="str">
        <f>IF(Table_Text[[#This Row],[Header]]="Yes","",IF(Table_Text[[#This Row],[Property]]&lt;&gt;"",SUBSTITUTE(Table_Text[[#This Row],[Type]]," ","")&amp;SUBSTITUTE(Table_Text[[#This Row],[Property]]," ",""),""))</f>
        <v/>
      </c>
      <c r="G80"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0" s="53" t="str">
        <f ca="1">SUBSTITUTE(SUBSTITUTE(SUBSTITUTE(SUBSTITUTE(SUBSTITUTE(SUBSTITUTE(SUBSTITUTE(SUBSTITUTE(
TRIM(CLEAN(Table_Text[[#This Row],[Config]])),
" {","{"),
"{ ","{"),
" }","}"),
"} ","}"),
" [","["),
"[ ","["),
" ]","]"),
"] ","]")</f>
        <v>"step2":{</v>
      </c>
      <c r="I80"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0" s="53" t="str">
        <f ca="1">SUBSTITUTE(SUBSTITUTE(SUBSTITUTE(SUBSTITUTE(SUBSTITUTE(SUBSTITUTE(SUBSTITUTE(SUBSTITUTE(
TRIM(CLEAN(Table_Text[[#This Row],[Quote]])),
" {","{"),
"{ ","{"),
" }","}"),
"} ","}"),
" [","["),
"[ ","["),
" ]","]"),
"] ","]")</f>
        <v>"step2":{</v>
      </c>
      <c r="K80" s="53"/>
      <c r="L80" s="54"/>
    </row>
    <row r="81" spans="2:12" s="12" customFormat="1" ht="21" hidden="1" customHeight="1">
      <c r="B81" s="7"/>
      <c r="C81" s="7"/>
      <c r="D8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1" s="7" t="str">
        <f>IF(Table_Text[[#This Row],[Header]]="Yes","",IF(Table_Text[[#This Row],[Property]]&lt;&gt;"",SUBSTITUTE(Table_Text[[#This Row],[Type]]," ","")&amp;SUBSTITUTE(Table_Text[[#This Row],[Property]]," ",""),""))</f>
        <v/>
      </c>
      <c r="G8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1" s="38" t="str">
        <f ca="1">SUBSTITUTE(SUBSTITUTE(SUBSTITUTE(SUBSTITUTE(SUBSTITUTE(SUBSTITUTE(SUBSTITUTE(SUBSTITUTE(
TRIM(CLEAN(Table_Text[[#This Row],[Config]])),
" {","{"),
"{ ","{"),
" }","}"),
"} ","}"),
" [","["),
"[ ","["),
" ]","]"),
"] ","]")</f>
        <v/>
      </c>
      <c r="I8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1" s="7" t="str">
        <f ca="1">SUBSTITUTE(SUBSTITUTE(SUBSTITUTE(SUBSTITUTE(SUBSTITUTE(SUBSTITUTE(SUBSTITUTE(SUBSTITUTE(
TRIM(CLEAN(Table_Text[[#This Row],[Quote]])),
" {","{"),
"{ ","{"),
" }","}"),
"} ","}"),
" [","["),
"[ ","["),
" ]","]"),
"] ","]")</f>
        <v/>
      </c>
      <c r="K81" s="7"/>
      <c r="L81" s="15"/>
    </row>
    <row r="82" spans="2:12" s="12" customFormat="1" ht="21" customHeight="1">
      <c r="B82" s="84" t="s">
        <v>953</v>
      </c>
      <c r="C82" s="7"/>
      <c r="D8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2" s="7" t="str">
        <f ca="1">IF(Table_Text[[#This Row],[Header]]="Yes","",IF(Table_Text[[#This Row],[Property]]&lt;&gt;"",SUBSTITUTE(Table_Text[[#This Row],[Type]]," ","")&amp;SUBSTITUTE(Table_Text[[#This Row],[Property]]," ",""),""))</f>
        <v>Step2TabLabel</v>
      </c>
      <c r="G8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2" s="38" t="str">
        <f ca="1">SUBSTITUTE(SUBSTITUTE(SUBSTITUTE(SUBSTITUTE(SUBSTITUTE(SUBSTITUTE(SUBSTITUTE(SUBSTITUTE(
TRIM(CLEAN(Table_Text[[#This Row],[Config]])),
" {","{"),
"{ ","{"),
" }","}"),
"} ","}"),
" [","["),
"[ ","["),
" ]","]"),
"] ","]")</f>
        <v>"tabLabel":{"text": "Your details"},</v>
      </c>
      <c r="I8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2" s="7" t="str">
        <f ca="1">SUBSTITUTE(SUBSTITUTE(SUBSTITUTE(SUBSTITUTE(SUBSTITUTE(SUBSTITUTE(SUBSTITUTE(SUBSTITUTE(
TRIM(CLEAN(Table_Text[[#This Row],[Quote]])),
" {","{"),
"{ ","{"),
" }","}"),
"} ","}"),
" [","["),
"[ ","["),
" ]","]"),
"] ","]")</f>
        <v>"tabLabel": "Your details",</v>
      </c>
      <c r="K82" s="7"/>
      <c r="L82" s="29" t="s">
        <v>969</v>
      </c>
    </row>
    <row r="83" spans="2:12" s="12" customFormat="1" ht="21" customHeight="1">
      <c r="B83" s="84" t="s">
        <v>955</v>
      </c>
      <c r="C83" s="7"/>
      <c r="D8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3" s="7" t="str">
        <f ca="1">IF(Table_Text[[#This Row],[Header]]="Yes","",IF(Table_Text[[#This Row],[Property]]&lt;&gt;"",SUBSTITUTE(Table_Text[[#This Row],[Type]]," ","")&amp;SUBSTITUTE(Table_Text[[#This Row],[Property]]," ",""),""))</f>
        <v>Step2TopHeading</v>
      </c>
      <c r="G8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83" s="38" t="str">
        <f ca="1">SUBSTITUTE(SUBSTITUTE(SUBSTITUTE(SUBSTITUTE(SUBSTITUTE(SUBSTITUTE(SUBSTITUTE(SUBSTITUTE(
TRIM(CLEAN(Table_Text[[#This Row],[Config]])),
" {","{"),
"{ ","{"),
" }","}"),
"} ","}"),
" [","["),
"[ ","["),
" ]","]"),
"] ","]")</f>
        <v>"topHeading":{"text": "Deposit Bond Application - Concierge Service"},</v>
      </c>
      <c r="I8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83" s="7" t="str">
        <f ca="1">SUBSTITUTE(SUBSTITUTE(SUBSTITUTE(SUBSTITUTE(SUBSTITUTE(SUBSTITUTE(SUBSTITUTE(SUBSTITUTE(
TRIM(CLEAN(Table_Text[[#This Row],[Quote]])),
" {","{"),
"{ ","{"),
" }","}"),
"} ","}"),
" [","["),
"[ ","["),
" ]","]"),
"] ","]")</f>
        <v>"topHeading": "Deposit Bond Application - Concierge Service",</v>
      </c>
      <c r="K83" s="7"/>
      <c r="L83" s="15" t="str">
        <f>L19</f>
        <v>Deposit Bond Application - Concierge Service</v>
      </c>
    </row>
    <row r="84" spans="2:12" s="12" customFormat="1" ht="21" customHeight="1">
      <c r="B84" s="84" t="s">
        <v>961</v>
      </c>
      <c r="C84" s="7"/>
      <c r="D8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4" s="7" t="str">
        <f ca="1">IF(Table_Text[[#This Row],[Header]]="Yes","",IF(Table_Text[[#This Row],[Property]]&lt;&gt;"",SUBSTITUTE(Table_Text[[#This Row],[Type]]," ","")&amp;SUBSTITUTE(Table_Text[[#This Row],[Property]]," ",""),""))</f>
        <v>Step2NextButton</v>
      </c>
      <c r="G8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4" s="38" t="str">
        <f ca="1">SUBSTITUTE(SUBSTITUTE(SUBSTITUTE(SUBSTITUTE(SUBSTITUTE(SUBSTITUTE(SUBSTITUTE(SUBSTITUTE(
TRIM(CLEAN(Table_Text[[#This Row],[Config]])),
" {","{"),
"{ ","{"),
" }","}"),
"} ","}"),
" [","["),
"[ ","["),
" ]","]"),
"] ","]")</f>
        <v>"nextButton":{"text": "Next", "icon": "glyphicon glyphicon-arrow-right"},</v>
      </c>
      <c r="I8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4" s="7" t="str">
        <f ca="1">SUBSTITUTE(SUBSTITUTE(SUBSTITUTE(SUBSTITUTE(SUBSTITUTE(SUBSTITUTE(SUBSTITUTE(SUBSTITUTE(
TRIM(CLEAN(Table_Text[[#This Row],[Quote]])),
" {","{"),
"{ ","{"),
" }","}"),
"} ","}"),
" [","["),
"[ ","["),
" ]","]"),
"] ","]")</f>
        <v>"nextButton": "Next",</v>
      </c>
      <c r="K84" s="84" t="s">
        <v>962</v>
      </c>
      <c r="L84" s="81" t="s">
        <v>970</v>
      </c>
    </row>
    <row r="85" spans="2:12" s="12" customFormat="1" ht="21" customHeight="1">
      <c r="B85" s="84" t="s">
        <v>971</v>
      </c>
      <c r="C85" s="7"/>
      <c r="D8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5" s="7" t="str">
        <f ca="1">IF(Table_Text[[#This Row],[Header]]="Yes","",IF(Table_Text[[#This Row],[Property]]&lt;&gt;"",SUBSTITUTE(Table_Text[[#This Row],[Type]]," ","")&amp;SUBSTITUTE(Table_Text[[#This Row],[Property]]," ",""),""))</f>
        <v>Step2BackButton</v>
      </c>
      <c r="G8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5" s="38" t="str">
        <f ca="1">SUBSTITUTE(SUBSTITUTE(SUBSTITUTE(SUBSTITUTE(SUBSTITUTE(SUBSTITUTE(SUBSTITUTE(SUBSTITUTE(
TRIM(CLEAN(Table_Text[[#This Row],[Config]])),
" {","{"),
"{ ","{"),
" }","}"),
"} ","}"),
" [","["),
"[ ","["),
" ]","]"),
"] ","]")</f>
        <v>"backButton":{"text": "Back", "icon": "glyphicon glyphicon-arrow-left"},</v>
      </c>
      <c r="I8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5" s="7" t="str">
        <f ca="1">SUBSTITUTE(SUBSTITUTE(SUBSTITUTE(SUBSTITUTE(SUBSTITUTE(SUBSTITUTE(SUBSTITUTE(SUBSTITUTE(
TRIM(CLEAN(Table_Text[[#This Row],[Quote]])),
" {","{"),
"{ ","{"),
" }","}"),
"} ","}"),
" [","["),
"[ ","["),
" ]","]"),
"] ","]")</f>
        <v>"backButton": "Back",</v>
      </c>
      <c r="K85" s="84" t="s">
        <v>972</v>
      </c>
      <c r="L85" s="81" t="s">
        <v>973</v>
      </c>
    </row>
    <row r="86" spans="2:12" s="12" customFormat="1" ht="21" customHeight="1">
      <c r="B86" s="84" t="s">
        <v>964</v>
      </c>
      <c r="C86" s="7"/>
      <c r="D8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6" s="7" t="str">
        <f ca="1">IF(Table_Text[[#This Row],[Header]]="Yes","",IF(Table_Text[[#This Row],[Property]]&lt;&gt;"",SUBSTITUTE(Table_Text[[#This Row],[Type]]," ","")&amp;SUBSTITUTE(Table_Text[[#This Row],[Property]]," ",""),""))</f>
        <v>Step2EnquiryButton</v>
      </c>
      <c r="G8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6" s="38" t="str">
        <f ca="1">SUBSTITUTE(SUBSTITUTE(SUBSTITUTE(SUBSTITUTE(SUBSTITUTE(SUBSTITUTE(SUBSTITUTE(SUBSTITUTE(
TRIM(CLEAN(Table_Text[[#This Row],[Config]])),
" {","{"),
"{ ","{"),
" }","}"),
"} ","}"),
" [","["),
"[ ","["),
" ]","]"),
"] ","]")</f>
        <v>"enquiryButton":{"text": "Request a call-back", "icon": "glyphicon glyphicon-earphone"}},</v>
      </c>
      <c r="I8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6" s="7" t="str">
        <f ca="1">SUBSTITUTE(SUBSTITUTE(SUBSTITUTE(SUBSTITUTE(SUBSTITUTE(SUBSTITUTE(SUBSTITUTE(SUBSTITUTE(
TRIM(CLEAN(Table_Text[[#This Row],[Quote]])),
" {","{"),
"{ ","{"),
" }","}"),
"} ","}"),
" [","["),
"[ ","["),
" ]","]"),
"] ","]")</f>
        <v>"enquiryButton": "Request a call-back"},</v>
      </c>
      <c r="K86" s="84" t="s">
        <v>966</v>
      </c>
      <c r="L86" s="81" t="s">
        <v>967</v>
      </c>
    </row>
    <row r="87" spans="2:12" ht="21" customHeight="1" thickBot="1">
      <c r="B87" s="53" t="s">
        <v>974</v>
      </c>
      <c r="C87" s="53" t="s">
        <v>75</v>
      </c>
      <c r="D87"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7"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7" s="53" t="str">
        <f>IF(Table_Text[[#This Row],[Header]]="Yes","",IF(Table_Text[[#This Row],[Property]]&lt;&gt;"",SUBSTITUTE(Table_Text[[#This Row],[Type]]," ","")&amp;SUBSTITUTE(Table_Text[[#This Row],[Property]]," ",""),""))</f>
        <v/>
      </c>
      <c r="G87"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7" s="53" t="str">
        <f ca="1">SUBSTITUTE(SUBSTITUTE(SUBSTITUTE(SUBSTITUTE(SUBSTITUTE(SUBSTITUTE(SUBSTITUTE(SUBSTITUTE(
TRIM(CLEAN(Table_Text[[#This Row],[Config]])),
" {","{"),
"{ ","{"),
" }","}"),
"} ","}"),
" [","["),
"[ ","["),
" ]","]"),
"] ","]")</f>
        <v>"step3":{</v>
      </c>
      <c r="I87"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7" s="53" t="str">
        <f ca="1">SUBSTITUTE(SUBSTITUTE(SUBSTITUTE(SUBSTITUTE(SUBSTITUTE(SUBSTITUTE(SUBSTITUTE(SUBSTITUTE(
TRIM(CLEAN(Table_Text[[#This Row],[Quote]])),
" {","{"),
"{ ","{"),
" }","}"),
"} ","}"),
" [","["),
"[ ","["),
" ]","]"),
"] ","]")</f>
        <v>"step3":{</v>
      </c>
      <c r="K87" s="53"/>
      <c r="L87" s="54"/>
    </row>
    <row r="88" spans="2:12" s="12" customFormat="1" ht="21" hidden="1" customHeight="1">
      <c r="B88" s="7"/>
      <c r="C88" s="7"/>
      <c r="D8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8" s="7" t="str">
        <f>IF(Table_Text[[#This Row],[Header]]="Yes","",IF(Table_Text[[#This Row],[Property]]&lt;&gt;"",SUBSTITUTE(Table_Text[[#This Row],[Type]]," ","")&amp;SUBSTITUTE(Table_Text[[#This Row],[Property]]," ",""),""))</f>
        <v/>
      </c>
      <c r="G8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8" s="38" t="str">
        <f ca="1">SUBSTITUTE(SUBSTITUTE(SUBSTITUTE(SUBSTITUTE(SUBSTITUTE(SUBSTITUTE(SUBSTITUTE(SUBSTITUTE(
TRIM(CLEAN(Table_Text[[#This Row],[Config]])),
" {","{"),
"{ ","{"),
" }","}"),
"} ","}"),
" [","["),
"[ ","["),
" ]","]"),
"] ","]")</f>
        <v/>
      </c>
      <c r="I8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8" s="7" t="str">
        <f ca="1">SUBSTITUTE(SUBSTITUTE(SUBSTITUTE(SUBSTITUTE(SUBSTITUTE(SUBSTITUTE(SUBSTITUTE(SUBSTITUTE(
TRIM(CLEAN(Table_Text[[#This Row],[Quote]])),
" {","{"),
"{ ","{"),
" }","}"),
"} ","}"),
" [","["),
"[ ","["),
" ]","]"),
"] ","]")</f>
        <v/>
      </c>
      <c r="K88" s="7"/>
      <c r="L88" s="15"/>
    </row>
    <row r="89" spans="2:12" s="12" customFormat="1" ht="21" customHeight="1">
      <c r="B89" s="84" t="s">
        <v>953</v>
      </c>
      <c r="C89" s="7"/>
      <c r="D8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9" s="7" t="str">
        <f ca="1">IF(Table_Text[[#This Row],[Header]]="Yes","",IF(Table_Text[[#This Row],[Property]]&lt;&gt;"",SUBSTITUTE(Table_Text[[#This Row],[Type]]," ","")&amp;SUBSTITUTE(Table_Text[[#This Row],[Property]]," ",""),""))</f>
        <v>Step3TabLabel</v>
      </c>
      <c r="G8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"Duty of disclosure"
        },</v>
      </c>
      <c r="H89" s="38" t="str">
        <f ca="1">SUBSTITUTE(SUBSTITUTE(SUBSTITUTE(SUBSTITUTE(SUBSTITUTE(SUBSTITUTE(SUBSTITUTE(SUBSTITUTE(
TRIM(CLEAN(Table_Text[[#This Row],[Config]])),
" {","{"),
"{ ","{"),
" }","}"),
"} ","}"),
" [","["),
"[ ","["),
" ]","]"),
"] ","]")</f>
        <v>"tabLabel":{"text": "Duty of disclosure"},</v>
      </c>
      <c r="I8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"Duty of disclosure",</v>
      </c>
      <c r="J89" s="7" t="str">
        <f ca="1">SUBSTITUTE(SUBSTITUTE(SUBSTITUTE(SUBSTITUTE(SUBSTITUTE(SUBSTITUTE(SUBSTITUTE(SUBSTITUTE(
TRIM(CLEAN(Table_Text[[#This Row],[Quote]])),
" {","{"),
"{ ","{"),
" }","}"),
"} ","}"),
" [","["),
"[ ","["),
" ]","]"),
"] ","]")</f>
        <v>"tabLabel": "Duty of disclosure",</v>
      </c>
      <c r="K89" s="7"/>
      <c r="L89" s="29" t="s">
        <v>975</v>
      </c>
    </row>
    <row r="90" spans="2:12" s="12" customFormat="1" ht="21" customHeight="1">
      <c r="B90" s="84" t="s">
        <v>955</v>
      </c>
      <c r="C90" s="7"/>
      <c r="D9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0" s="7" t="str">
        <f ca="1">IF(Table_Text[[#This Row],[Header]]="Yes","",IF(Table_Text[[#This Row],[Property]]&lt;&gt;"",SUBSTITUTE(Table_Text[[#This Row],[Type]]," ","")&amp;SUBSTITUTE(Table_Text[[#This Row],[Property]]," ",""),""))</f>
        <v>Step3TopHeading</v>
      </c>
      <c r="G9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90" s="38" t="str">
        <f ca="1">SUBSTITUTE(SUBSTITUTE(SUBSTITUTE(SUBSTITUTE(SUBSTITUTE(SUBSTITUTE(SUBSTITUTE(SUBSTITUTE(
TRIM(CLEAN(Table_Text[[#This Row],[Config]])),
" {","{"),
"{ ","{"),
" }","}"),
"} ","}"),
" [","["),
"[ ","["),
" ]","]"),
"] ","]")</f>
        <v>"topHeading":{"text": "Deposit Bond Application - Concierge Service"},</v>
      </c>
      <c r="I9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90" s="7" t="str">
        <f ca="1">SUBSTITUTE(SUBSTITUTE(SUBSTITUTE(SUBSTITUTE(SUBSTITUTE(SUBSTITUTE(SUBSTITUTE(SUBSTITUTE(
TRIM(CLEAN(Table_Text[[#This Row],[Quote]])),
" {","{"),
"{ ","{"),
" }","}"),
"} ","}"),
" [","["),
"[ ","["),
" ]","]"),
"] ","]")</f>
        <v>"topHeading": "Deposit Bond Application - Concierge Service",</v>
      </c>
      <c r="K90" s="7"/>
      <c r="L90" s="15" t="str">
        <f>L19</f>
        <v>Deposit Bond Application - Concierge Service</v>
      </c>
    </row>
    <row r="91" spans="2:12" s="12" customFormat="1" ht="21" customHeight="1">
      <c r="B91" s="84" t="s">
        <v>961</v>
      </c>
      <c r="C91" s="7"/>
      <c r="D9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1" s="7" t="str">
        <f ca="1">IF(Table_Text[[#This Row],[Header]]="Yes","",IF(Table_Text[[#This Row],[Property]]&lt;&gt;"",SUBSTITUTE(Table_Text[[#This Row],[Type]]," ","")&amp;SUBSTITUTE(Table_Text[[#This Row],[Property]]," ",""),""))</f>
        <v>Step3NextButton</v>
      </c>
      <c r="G9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91" s="38" t="str">
        <f ca="1">SUBSTITUTE(SUBSTITUTE(SUBSTITUTE(SUBSTITUTE(SUBSTITUTE(SUBSTITUTE(SUBSTITUTE(SUBSTITUTE(
TRIM(CLEAN(Table_Text[[#This Row],[Config]])),
" {","{"),
"{ ","{"),
" }","}"),
"} ","}"),
" [","["),
"[ ","["),
" ]","]"),
"] ","]")</f>
        <v>"nextButton":{"text": "Next", "icon": "glyphicon glyphicon-arrow-right"},</v>
      </c>
      <c r="I9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91" s="7" t="str">
        <f ca="1">SUBSTITUTE(SUBSTITUTE(SUBSTITUTE(SUBSTITUTE(SUBSTITUTE(SUBSTITUTE(SUBSTITUTE(SUBSTITUTE(
TRIM(CLEAN(Table_Text[[#This Row],[Quote]])),
" {","{"),
"{ ","{"),
" }","}"),
"} ","}"),
" [","["),
"[ ","["),
" ]","]"),
"] ","]")</f>
        <v>"nextButton": "Next",</v>
      </c>
      <c r="K91" s="84" t="s">
        <v>962</v>
      </c>
      <c r="L91" s="81" t="s">
        <v>970</v>
      </c>
    </row>
    <row r="92" spans="2:12" s="12" customFormat="1" ht="21" customHeight="1">
      <c r="B92" s="84" t="s">
        <v>971</v>
      </c>
      <c r="C92" s="7"/>
      <c r="D9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2" s="7" t="str">
        <f ca="1">IF(Table_Text[[#This Row],[Header]]="Yes","",IF(Table_Text[[#This Row],[Property]]&lt;&gt;"",SUBSTITUTE(Table_Text[[#This Row],[Type]]," ","")&amp;SUBSTITUTE(Table_Text[[#This Row],[Property]]," ",""),""))</f>
        <v>Step3BackButton</v>
      </c>
      <c r="G9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2" s="38" t="str">
        <f ca="1">SUBSTITUTE(SUBSTITUTE(SUBSTITUTE(SUBSTITUTE(SUBSTITUTE(SUBSTITUTE(SUBSTITUTE(SUBSTITUTE(
TRIM(CLEAN(Table_Text[[#This Row],[Config]])),
" {","{"),
"{ ","{"),
" }","}"),
"} ","}"),
" [","["),
"[ ","["),
" ]","]"),
"] ","]")</f>
        <v>"backButton":{"text": "Back", "icon": "glyphicon glyphicon-arrow-left"},</v>
      </c>
      <c r="I9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2" s="7" t="str">
        <f ca="1">SUBSTITUTE(SUBSTITUTE(SUBSTITUTE(SUBSTITUTE(SUBSTITUTE(SUBSTITUTE(SUBSTITUTE(SUBSTITUTE(
TRIM(CLEAN(Table_Text[[#This Row],[Quote]])),
" {","{"),
"{ ","{"),
" }","}"),
"} ","}"),
" [","["),
"[ ","["),
" ]","]"),
"] ","]")</f>
        <v>"backButton": "Back",</v>
      </c>
      <c r="K92" s="84" t="s">
        <v>972</v>
      </c>
      <c r="L92" s="81" t="s">
        <v>973</v>
      </c>
    </row>
    <row r="93" spans="2:12" s="12" customFormat="1" ht="21" customHeight="1">
      <c r="B93" s="84" t="s">
        <v>964</v>
      </c>
      <c r="C93" s="7"/>
      <c r="D9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3" s="7" t="str">
        <f ca="1">IF(Table_Text[[#This Row],[Header]]="Yes","",IF(Table_Text[[#This Row],[Property]]&lt;&gt;"",SUBSTITUTE(Table_Text[[#This Row],[Type]]," ","")&amp;SUBSTITUTE(Table_Text[[#This Row],[Property]]," ",""),""))</f>
        <v>Step3EnquiryButton</v>
      </c>
      <c r="G9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3" s="38" t="str">
        <f ca="1">SUBSTITUTE(SUBSTITUTE(SUBSTITUTE(SUBSTITUTE(SUBSTITUTE(SUBSTITUTE(SUBSTITUTE(SUBSTITUTE(
TRIM(CLEAN(Table_Text[[#This Row],[Config]])),
" {","{"),
"{ ","{"),
" }","}"),
"} ","}"),
" [","["),
"[ ","["),
" ]","]"),
"] ","]")</f>
        <v>"enquiryButton":{"text": "Request a call-back", "icon": "glyphicon glyphicon-earphone"}},</v>
      </c>
      <c r="I9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3" s="7" t="str">
        <f ca="1">SUBSTITUTE(SUBSTITUTE(SUBSTITUTE(SUBSTITUTE(SUBSTITUTE(SUBSTITUTE(SUBSTITUTE(SUBSTITUTE(
TRIM(CLEAN(Table_Text[[#This Row],[Quote]])),
" {","{"),
"{ ","{"),
" }","}"),
"} ","}"),
" [","["),
"[ ","["),
" ]","]"),
"] ","]")</f>
        <v>"enquiryButton": "Request a call-back"},</v>
      </c>
      <c r="K93" s="84" t="s">
        <v>966</v>
      </c>
      <c r="L93" s="81" t="s">
        <v>967</v>
      </c>
    </row>
    <row r="94" spans="2:12" s="12" customFormat="1" ht="21" customHeight="1" thickBot="1">
      <c r="B94" s="53" t="s">
        <v>976</v>
      </c>
      <c r="C94" s="53" t="s">
        <v>75</v>
      </c>
      <c r="D94" s="7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4" s="7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4" s="78" t="str">
        <f>IF(Table_Text[[#This Row],[Header]]="Yes","",IF(Table_Text[[#This Row],[Property]]&lt;&gt;"",SUBSTITUTE(Table_Text[[#This Row],[Type]]," ","")&amp;SUBSTITUTE(Table_Text[[#This Row],[Property]]," ",""),""))</f>
        <v/>
      </c>
      <c r="G94" s="7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4" s="78" t="str">
        <f ca="1">SUBSTITUTE(SUBSTITUTE(SUBSTITUTE(SUBSTITUTE(SUBSTITUTE(SUBSTITUTE(SUBSTITUTE(SUBSTITUTE(
TRIM(CLEAN(Table_Text[[#This Row],[Config]])),
" {","{"),
"{ ","{"),
" }","}"),
"} ","}"),
" [","["),
"[ ","["),
" ]","]"),
"] ","]")</f>
        <v>"step4":{</v>
      </c>
      <c r="I94" s="7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4" s="78" t="str">
        <f ca="1">SUBSTITUTE(SUBSTITUTE(SUBSTITUTE(SUBSTITUTE(SUBSTITUTE(SUBSTITUTE(SUBSTITUTE(SUBSTITUTE(
TRIM(CLEAN(Table_Text[[#This Row],[Quote]])),
" {","{"),
"{ ","{"),
" }","}"),
"} ","}"),
" [","["),
"[ ","["),
" ]","]"),
"] ","]")</f>
        <v>"step4":{</v>
      </c>
      <c r="K94" s="78"/>
      <c r="L94" s="39"/>
    </row>
    <row r="95" spans="2:12" s="12" customFormat="1" ht="21" hidden="1" customHeight="1">
      <c r="B95" s="7"/>
      <c r="C95" s="7"/>
      <c r="D9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5" s="7" t="str">
        <f>IF(Table_Text[[#This Row],[Header]]="Yes","",IF(Table_Text[[#This Row],[Property]]&lt;&gt;"",SUBSTITUTE(Table_Text[[#This Row],[Type]]," ","")&amp;SUBSTITUTE(Table_Text[[#This Row],[Property]]," ",""),""))</f>
        <v/>
      </c>
      <c r="G9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5" s="38" t="str">
        <f ca="1">SUBSTITUTE(SUBSTITUTE(SUBSTITUTE(SUBSTITUTE(SUBSTITUTE(SUBSTITUTE(SUBSTITUTE(SUBSTITUTE(
TRIM(CLEAN(Table_Text[[#This Row],[Config]])),
" {","{"),
"{ ","{"),
" }","}"),
"} ","}"),
" [","["),
"[ ","["),
" ]","]"),
"] ","]")</f>
        <v/>
      </c>
      <c r="I9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5" s="7" t="str">
        <f ca="1">SUBSTITUTE(SUBSTITUTE(SUBSTITUTE(SUBSTITUTE(SUBSTITUTE(SUBSTITUTE(SUBSTITUTE(SUBSTITUTE(
TRIM(CLEAN(Table_Text[[#This Row],[Quote]])),
" {","{"),
"{ ","{"),
" }","}"),
"} ","}"),
" [","["),
"[ ","["),
" ]","]"),
"] ","]")</f>
        <v/>
      </c>
      <c r="K95" s="7"/>
      <c r="L95" s="15"/>
    </row>
    <row r="96" spans="2:12" s="12" customFormat="1" ht="21" customHeight="1">
      <c r="B96" s="84" t="s">
        <v>953</v>
      </c>
      <c r="C96" s="7"/>
      <c r="D9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6" s="7" t="str">
        <f ca="1">IF(Table_Text[[#This Row],[Header]]="Yes","",IF(Table_Text[[#This Row],[Property]]&lt;&gt;"",SUBSTITUTE(Table_Text[[#This Row],[Type]]," ","")&amp;SUBSTITUTE(Table_Text[[#This Row],[Property]]," ",""),""))</f>
        <v>Step4TabLabel</v>
      </c>
      <c r="G9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Options"
        },</v>
      </c>
      <c r="H96" s="38" t="str">
        <f ca="1">SUBSTITUTE(SUBSTITUTE(SUBSTITUTE(SUBSTITUTE(SUBSTITUTE(SUBSTITUTE(SUBSTITUTE(SUBSTITUTE(
TRIM(CLEAN(Table_Text[[#This Row],[Config]])),
" {","{"),
"{ ","{"),
" }","}"),
"} ","}"),
" [","["),
"[ ","["),
" ]","]"),
"] ","]")</f>
        <v>"tabLabel":{"text": "Payment Options"},</v>
      </c>
      <c r="I9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 Options",</v>
      </c>
      <c r="J96" s="7" t="str">
        <f ca="1">SUBSTITUTE(SUBSTITUTE(SUBSTITUTE(SUBSTITUTE(SUBSTITUTE(SUBSTITUTE(SUBSTITUTE(SUBSTITUTE(
TRIM(CLEAN(Table_Text[[#This Row],[Quote]])),
" {","{"),
"{ ","{"),
" }","}"),
"} ","}"),
" [","["),
"[ ","["),
" ]","]"),
"] ","]")</f>
        <v>"tabLabel": "Payment Options",</v>
      </c>
      <c r="K96" s="7"/>
      <c r="L96" s="15" t="s">
        <v>239</v>
      </c>
    </row>
    <row r="97" spans="2:12" s="12" customFormat="1" ht="21" customHeight="1">
      <c r="B97" s="84" t="s">
        <v>955</v>
      </c>
      <c r="C97" s="7"/>
      <c r="D9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7" s="7" t="str">
        <f ca="1">IF(Table_Text[[#This Row],[Header]]="Yes","",IF(Table_Text[[#This Row],[Property]]&lt;&gt;"",SUBSTITUTE(Table_Text[[#This Row],[Type]]," ","")&amp;SUBSTITUTE(Table_Text[[#This Row],[Property]]," ",""),""))</f>
        <v>Step4TopHeading</v>
      </c>
      <c r="G9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97" s="38" t="str">
        <f ca="1">SUBSTITUTE(SUBSTITUTE(SUBSTITUTE(SUBSTITUTE(SUBSTITUTE(SUBSTITUTE(SUBSTITUTE(SUBSTITUTE(
TRIM(CLEAN(Table_Text[[#This Row],[Config]])),
" {","{"),
"{ ","{"),
" }","}"),
"} ","}"),
" [","["),
"[ ","["),
" ]","]"),
"] ","]")</f>
        <v>"topHeading":{"text": "Deposit Bond Application - Concierge Service"},</v>
      </c>
      <c r="I9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97" s="7" t="str">
        <f ca="1">SUBSTITUTE(SUBSTITUTE(SUBSTITUTE(SUBSTITUTE(SUBSTITUTE(SUBSTITUTE(SUBSTITUTE(SUBSTITUTE(
TRIM(CLEAN(Table_Text[[#This Row],[Quote]])),
" {","{"),
"{ ","{"),
" }","}"),
"} ","}"),
" [","["),
"[ ","["),
" ]","]"),
"] ","]")</f>
        <v>"topHeading": "Deposit Bond Application - Concierge Service",</v>
      </c>
      <c r="K97" s="7"/>
      <c r="L97" s="15" t="str">
        <f>L19</f>
        <v>Deposit Bond Application - Concierge Service</v>
      </c>
    </row>
    <row r="98" spans="2:12" s="12" customFormat="1" ht="21" customHeight="1">
      <c r="B98" s="84" t="s">
        <v>961</v>
      </c>
      <c r="C98" s="7"/>
      <c r="D9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8" s="7" t="str">
        <f ca="1">IF(Table_Text[[#This Row],[Header]]="Yes","",IF(Table_Text[[#This Row],[Property]]&lt;&gt;"",SUBSTITUTE(Table_Text[[#This Row],[Type]]," ","")&amp;SUBSTITUTE(Table_Text[[#This Row],[Property]]," ",""),""))</f>
        <v>Step4NextButton</v>
      </c>
      <c r="G9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98" s="38" t="str">
        <f ca="1">SUBSTITUTE(SUBSTITUTE(SUBSTITUTE(SUBSTITUTE(SUBSTITUTE(SUBSTITUTE(SUBSTITUTE(SUBSTITUTE(
TRIM(CLEAN(Table_Text[[#This Row],[Config]])),
" {","{"),
"{ ","{"),
" }","}"),
"} ","}"),
" [","["),
"[ ","["),
" ]","]"),
"] ","]")</f>
        <v>"nextButton":{"text": "Complete purchase", "icon": "fa fa-check"},</v>
      </c>
      <c r="I9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98" s="7" t="str">
        <f ca="1">SUBSTITUTE(SUBSTITUTE(SUBSTITUTE(SUBSTITUTE(SUBSTITUTE(SUBSTITUTE(SUBSTITUTE(SUBSTITUTE(
TRIM(CLEAN(Table_Text[[#This Row],[Quote]])),
" {","{"),
"{ ","{"),
" }","}"),
"} ","}"),
" [","["),
"[ ","["),
" ]","]"),
"] ","]")</f>
        <v>"nextButton": "Complete purchase",</v>
      </c>
      <c r="K98" s="84" t="s">
        <v>977</v>
      </c>
      <c r="L98" s="81" t="s">
        <v>978</v>
      </c>
    </row>
    <row r="99" spans="2:12" s="12" customFormat="1" ht="21" customHeight="1">
      <c r="B99" s="84" t="s">
        <v>971</v>
      </c>
      <c r="C99" s="7"/>
      <c r="D9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9" s="7" t="str">
        <f ca="1">IF(Table_Text[[#This Row],[Header]]="Yes","",IF(Table_Text[[#This Row],[Property]]&lt;&gt;"",SUBSTITUTE(Table_Text[[#This Row],[Type]]," ","")&amp;SUBSTITUTE(Table_Text[[#This Row],[Property]]," ",""),""))</f>
        <v>Step4BackButton</v>
      </c>
      <c r="G9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9" s="38" t="str">
        <f ca="1">SUBSTITUTE(SUBSTITUTE(SUBSTITUTE(SUBSTITUTE(SUBSTITUTE(SUBSTITUTE(SUBSTITUTE(SUBSTITUTE(
TRIM(CLEAN(Table_Text[[#This Row],[Config]])),
" {","{"),
"{ ","{"),
" }","}"),
"} ","}"),
" [","["),
"[ ","["),
" ]","]"),
"] ","]")</f>
        <v>"backButton":{"text": "Back", "icon": "glyphicon glyphicon-arrow-left"},</v>
      </c>
      <c r="I9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9" s="7" t="str">
        <f ca="1">SUBSTITUTE(SUBSTITUTE(SUBSTITUTE(SUBSTITUTE(SUBSTITUTE(SUBSTITUTE(SUBSTITUTE(SUBSTITUTE(
TRIM(CLEAN(Table_Text[[#This Row],[Quote]])),
" {","{"),
"{ ","{"),
" }","}"),
"} ","}"),
" [","["),
"[ ","["),
" ]","]"),
"] ","]")</f>
        <v>"backButton": "Back",</v>
      </c>
      <c r="K99" s="84" t="s">
        <v>972</v>
      </c>
      <c r="L99" s="81" t="s">
        <v>973</v>
      </c>
    </row>
    <row r="100" spans="2:12" s="12" customFormat="1" ht="21" customHeight="1">
      <c r="B100" s="84" t="s">
        <v>964</v>
      </c>
      <c r="C100" s="7"/>
      <c r="D10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10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00" s="7" t="str">
        <f ca="1">IF(Table_Text[[#This Row],[Header]]="Yes","",IF(Table_Text[[#This Row],[Property]]&lt;&gt;"",SUBSTITUTE(Table_Text[[#This Row],[Type]]," ","")&amp;SUBSTITUTE(Table_Text[[#This Row],[Property]]," ",""),""))</f>
        <v>Step4EnquiryButton</v>
      </c>
      <c r="G10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00" s="38" t="str">
        <f ca="1">SUBSTITUTE(SUBSTITUTE(SUBSTITUTE(SUBSTITUTE(SUBSTITUTE(SUBSTITUTE(SUBSTITUTE(SUBSTITUTE(
TRIM(CLEAN(Table_Text[[#This Row],[Config]])),
" {","{"),
"{ ","{"),
" }","}"),
"} ","}"),
" [","["),
"[ ","["),
" ]","]"),
"] ","]")</f>
        <v>"enquiryButton":{"text": "Request a call-back", "icon": "glyphicon glyphicon-earphone"}},</v>
      </c>
      <c r="I10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00" s="7" t="str">
        <f ca="1">SUBSTITUTE(SUBSTITUTE(SUBSTITUTE(SUBSTITUTE(SUBSTITUTE(SUBSTITUTE(SUBSTITUTE(SUBSTITUTE(
TRIM(CLEAN(Table_Text[[#This Row],[Quote]])),
" {","{"),
"{ ","{"),
" }","}"),
"} ","}"),
" [","["),
"[ ","["),
" ]","]"),
"] ","]")</f>
        <v>"enquiryButton": "Request a call-back"},</v>
      </c>
      <c r="K100" s="84" t="s">
        <v>966</v>
      </c>
      <c r="L100" s="81" t="s">
        <v>967</v>
      </c>
    </row>
    <row r="101" spans="2:12" ht="21" customHeight="1" thickBot="1">
      <c r="B101" s="53" t="s">
        <v>265</v>
      </c>
      <c r="C101" s="53" t="s">
        <v>75</v>
      </c>
      <c r="D101"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1"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101" s="53" t="str">
        <f>IF(Table_Text[[#This Row],[Header]]="Yes","",IF(Table_Text[[#This Row],[Property]]&lt;&gt;"",SUBSTITUTE(Table_Text[[#This Row],[Type]]," ","")&amp;SUBSTITUTE(Table_Text[[#This Row],[Property]]," ",""),""))</f>
        <v/>
      </c>
      <c r="G101"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101" s="53" t="str">
        <f ca="1">SUBSTITUTE(SUBSTITUTE(SUBSTITUTE(SUBSTITUTE(SUBSTITUTE(SUBSTITUTE(SUBSTITUTE(SUBSTITUTE(
TRIM(CLEAN(Table_Text[[#This Row],[Config]])),
" {","{"),
"{ ","{"),
" }","}"),
"} ","}"),
" [","["),
"[ ","["),
" ]","]"),
"] ","]")</f>
        <v>"successPage":{</v>
      </c>
      <c r="I101"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101" s="53" t="str">
        <f ca="1">SUBSTITUTE(SUBSTITUTE(SUBSTITUTE(SUBSTITUTE(SUBSTITUTE(SUBSTITUTE(SUBSTITUTE(SUBSTITUTE(
TRIM(CLEAN(Table_Text[[#This Row],[Quote]])),
" {","{"),
"{ ","{"),
" }","}"),
"} ","}"),
" [","["),
"[ ","["),
" ]","]"),
"] ","]")</f>
        <v>"successPage":{</v>
      </c>
      <c r="K101" s="53"/>
      <c r="L101" s="54"/>
    </row>
    <row r="102" spans="2:12" s="12" customFormat="1" ht="21" hidden="1" customHeight="1">
      <c r="B102" s="7"/>
      <c r="C102" s="7"/>
      <c r="D10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2" s="7" t="str">
        <f>IF(Table_Text[[#This Row],[Header]]="Yes","",IF(Table_Text[[#This Row],[Property]]&lt;&gt;"",SUBSTITUTE(Table_Text[[#This Row],[Type]]," ","")&amp;SUBSTITUTE(Table_Text[[#This Row],[Property]]," ",""),""))</f>
        <v/>
      </c>
      <c r="G10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2" s="38" t="str">
        <f ca="1">SUBSTITUTE(SUBSTITUTE(SUBSTITUTE(SUBSTITUTE(SUBSTITUTE(SUBSTITUTE(SUBSTITUTE(SUBSTITUTE(
TRIM(CLEAN(Table_Text[[#This Row],[Config]])),
" {","{"),
"{ ","{"),
" }","}"),
"} ","}"),
" [","["),
"[ ","["),
" ]","]"),
"] ","]")</f>
        <v/>
      </c>
      <c r="I10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2" s="7" t="str">
        <f ca="1">SUBSTITUTE(SUBSTITUTE(SUBSTITUTE(SUBSTITUTE(SUBSTITUTE(SUBSTITUTE(SUBSTITUTE(SUBSTITUTE(
TRIM(CLEAN(Table_Text[[#This Row],[Quote]])),
" {","{"),
"{ ","{"),
" }","}"),
"} ","}"),
" [","["),
"[ ","["),
" ]","]"),
"] ","]")</f>
        <v/>
      </c>
      <c r="K102" s="7"/>
      <c r="L102" s="15"/>
    </row>
    <row r="103" spans="2:12" s="12" customFormat="1" ht="21" customHeight="1">
      <c r="B103" s="84" t="s">
        <v>955</v>
      </c>
      <c r="C103" s="7"/>
      <c r="D10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3" s="7" t="str">
        <f ca="1">IF(Table_Text[[#This Row],[Header]]="Yes","",IF(Table_Text[[#This Row],[Property]]&lt;&gt;"",SUBSTITUTE(Table_Text[[#This Row],[Type]]," ","")&amp;SUBSTITUTE(Table_Text[[#This Row],[Property]]," ",""),""))</f>
        <v>SuccessPageTopHeading</v>
      </c>
      <c r="G10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 "
        },</v>
      </c>
      <c r="H103" s="38" t="str">
        <f ca="1">SUBSTITUTE(SUBSTITUTE(SUBSTITUTE(SUBSTITUTE(SUBSTITUTE(SUBSTITUTE(SUBSTITUTE(SUBSTITUTE(
TRIM(CLEAN(Table_Text[[#This Row],[Config]])),
" {","{"),
"{ ","{"),
" }","}"),
"} ","}"),
" [","["),
"[ ","["),
" ]","]"),
"] ","]")</f>
        <v>"topHeading":{"text": " "},</v>
      </c>
      <c r="I10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 ",</v>
      </c>
      <c r="J103" s="7" t="str">
        <f ca="1">SUBSTITUTE(SUBSTITUTE(SUBSTITUTE(SUBSTITUTE(SUBSTITUTE(SUBSTITUTE(SUBSTITUTE(SUBSTITUTE(
TRIM(CLEAN(Table_Text[[#This Row],[Quote]])),
" {","{"),
"{ ","{"),
" }","}"),
"} ","}"),
" [","["),
"[ ","["),
" ]","]"),
"] ","]")</f>
        <v>"topHeading": " ",</v>
      </c>
      <c r="K103" s="7"/>
      <c r="L103" s="29" t="s">
        <v>965</v>
      </c>
    </row>
    <row r="104" spans="2:12" s="12" customFormat="1" ht="21" customHeight="1">
      <c r="B104" s="84" t="s">
        <v>979</v>
      </c>
      <c r="C104" s="7"/>
      <c r="D10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4" s="7" t="str">
        <f ca="1">IF(Table_Text[[#This Row],[Header]]="Yes","",IF(Table_Text[[#This Row],[Property]]&lt;&gt;"",SUBSTITUTE(Table_Text[[#This Row],[Type]]," ","")&amp;SUBSTITUTE(Table_Text[[#This Row],[Property]]," ",""),""))</f>
        <v>SuccessPageSuccessHeading</v>
      </c>
      <c r="G10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"Application Submitted"
        }
    },</v>
      </c>
      <c r="H104" s="38" t="str">
        <f ca="1">SUBSTITUTE(SUBSTITUTE(SUBSTITUTE(SUBSTITUTE(SUBSTITUTE(SUBSTITUTE(SUBSTITUTE(SUBSTITUTE(
TRIM(CLEAN(Table_Text[[#This Row],[Config]])),
" {","{"),
"{ ","{"),
" }","}"),
"} ","}"),
" [","["),
"[ ","["),
" ]","]"),
"] ","]")</f>
        <v>"successHeading":{"text": "Application Submitted"}},</v>
      </c>
      <c r="I10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"Application Submitted"
    },</v>
      </c>
      <c r="J104" s="7" t="str">
        <f ca="1">SUBSTITUTE(SUBSTITUTE(SUBSTITUTE(SUBSTITUTE(SUBSTITUTE(SUBSTITUTE(SUBSTITUTE(SUBSTITUTE(
TRIM(CLEAN(Table_Text[[#This Row],[Quote]])),
" {","{"),
"{ ","{"),
" }","}"),
"} ","}"),
" [","["),
"[ ","["),
" ]","]"),
"] ","]")</f>
        <v>"successHeading": "Application Submitted"},</v>
      </c>
      <c r="K104" s="7"/>
      <c r="L104" s="29" t="s">
        <v>980</v>
      </c>
    </row>
    <row r="105" spans="2:12" ht="21" customHeight="1" thickBot="1">
      <c r="B105" s="53" t="s">
        <v>981</v>
      </c>
      <c r="C105" s="53" t="s">
        <v>75</v>
      </c>
      <c r="D105"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5"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5" s="53" t="str">
        <f>IF(Table_Text[[#This Row],[Header]]="Yes","",IF(Table_Text[[#This Row],[Property]]&lt;&gt;"",SUBSTITUTE(Table_Text[[#This Row],[Type]]," ","")&amp;SUBSTITUTE(Table_Text[[#This Row],[Property]]," ",""),""))</f>
        <v/>
      </c>
      <c r="G105"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5" s="53" t="str">
        <f ca="1">SUBSTITUTE(SUBSTITUTE(SUBSTITUTE(SUBSTITUTE(SUBSTITUTE(SUBSTITUTE(SUBSTITUTE(SUBSTITUTE(
TRIM(CLEAN(Table_Text[[#This Row],[Config]])),
" {","{"),
"{ ","{"),
" }","}"),
"} ","}"),
" [","["),
"[ ","["),
" ]","]"),
"] ","]")</f>
        <v>"enquiryPage":{</v>
      </c>
      <c r="I105"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5" s="53" t="str">
        <f ca="1">SUBSTITUTE(SUBSTITUTE(SUBSTITUTE(SUBSTITUTE(SUBSTITUTE(SUBSTITUTE(SUBSTITUTE(SUBSTITUTE(
TRIM(CLEAN(Table_Text[[#This Row],[Quote]])),
" {","{"),
"{ ","{"),
" }","}"),
"} ","}"),
" [","["),
"[ ","["),
" ]","]"),
"] ","]")</f>
        <v>"enquiryPage":{</v>
      </c>
      <c r="K105" s="53"/>
      <c r="L105" s="54"/>
    </row>
    <row r="106" spans="2:12" s="12" customFormat="1" ht="21" hidden="1" customHeight="1">
      <c r="B106" s="7"/>
      <c r="C106" s="7"/>
      <c r="D10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6" s="7" t="str">
        <f>IF(Table_Text[[#This Row],[Header]]="Yes","",IF(Table_Text[[#This Row],[Property]]&lt;&gt;"",SUBSTITUTE(Table_Text[[#This Row],[Type]]," ","")&amp;SUBSTITUTE(Table_Text[[#This Row],[Property]]," ",""),""))</f>
        <v/>
      </c>
      <c r="G10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6" s="38" t="str">
        <f ca="1">SUBSTITUTE(SUBSTITUTE(SUBSTITUTE(SUBSTITUTE(SUBSTITUTE(SUBSTITUTE(SUBSTITUTE(SUBSTITUTE(
TRIM(CLEAN(Table_Text[[#This Row],[Config]])),
" {","{"),
"{ ","{"),
" }","}"),
"} ","}"),
" [","["),
"[ ","["),
" ]","]"),
"] ","]")</f>
        <v/>
      </c>
      <c r="I10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6" s="7" t="str">
        <f ca="1">SUBSTITUTE(SUBSTITUTE(SUBSTITUTE(SUBSTITUTE(SUBSTITUTE(SUBSTITUTE(SUBSTITUTE(SUBSTITUTE(
TRIM(CLEAN(Table_Text[[#This Row],[Quote]])),
" {","{"),
"{ ","{"),
" }","}"),
"} ","}"),
" [","["),
"[ ","["),
" ]","]"),
"] ","]")</f>
        <v/>
      </c>
      <c r="K106" s="7"/>
      <c r="L106" s="15"/>
    </row>
    <row r="107" spans="2:12" s="12" customFormat="1" ht="21" customHeight="1">
      <c r="B107" s="84" t="s">
        <v>955</v>
      </c>
      <c r="C107" s="7"/>
      <c r="D10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7" s="7" t="str">
        <f ca="1">IF(Table_Text[[#This Row],[Header]]="Yes","",IF(Table_Text[[#This Row],[Property]]&lt;&gt;"",SUBSTITUTE(Table_Text[[#This Row],[Type]]," ","")&amp;SUBSTITUTE(Table_Text[[#This Row],[Property]]," ",""),""))</f>
        <v>EnquiryPageTopHeading</v>
      </c>
      <c r="G10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07" s="38" t="str">
        <f ca="1">SUBSTITUTE(SUBSTITUTE(SUBSTITUTE(SUBSTITUTE(SUBSTITUTE(SUBSTITUTE(SUBSTITUTE(SUBSTITUTE(
TRIM(CLEAN(Table_Text[[#This Row],[Config]])),
" {","{"),
"{ ","{"),
" }","}"),
"} ","}"),
" [","["),
"[ ","["),
" ]","]"),
"] ","]")</f>
        <v>"topHeading":{"text": "Deposit Bond Application - Concierge Service"},</v>
      </c>
      <c r="I10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07" s="7" t="str">
        <f ca="1">SUBSTITUTE(SUBSTITUTE(SUBSTITUTE(SUBSTITUTE(SUBSTITUTE(SUBSTITUTE(SUBSTITUTE(SUBSTITUTE(
TRIM(CLEAN(Table_Text[[#This Row],[Quote]])),
" {","{"),
"{ ","{"),
" }","}"),
"} ","}"),
" [","["),
"[ ","["),
" ]","]"),
"] ","]")</f>
        <v>"topHeading": "Deposit Bond Application - Concierge Service",</v>
      </c>
      <c r="K107" s="7"/>
      <c r="L107" s="29" t="str">
        <f>L19</f>
        <v>Deposit Bond Application - Concierge Service</v>
      </c>
    </row>
    <row r="108" spans="2:12" s="12" customFormat="1" ht="21" customHeight="1">
      <c r="B108" s="84" t="s">
        <v>982</v>
      </c>
      <c r="C108" s="7"/>
      <c r="D10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8" s="7" t="str">
        <f ca="1">IF(Table_Text[[#This Row],[Header]]="Yes","",IF(Table_Text[[#This Row],[Property]]&lt;&gt;"",SUBSTITUTE(Table_Text[[#This Row],[Type]]," ","")&amp;SUBSTITUTE(Table_Text[[#This Row],[Property]]," ",""),""))</f>
        <v>EnquiryPageEnquiryHeading</v>
      </c>
      <c r="G10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8" s="38" t="str">
        <f ca="1">SUBSTITUTE(SUBSTITUTE(SUBSTITUTE(SUBSTITUTE(SUBSTITUTE(SUBSTITUTE(SUBSTITUTE(SUBSTITUTE(
TRIM(CLEAN(Table_Text[[#This Row],[Config]])),
" {","{"),
"{ ","{"),
" }","}"),
"} ","}"),
" [","["),
"[ ","["),
" ]","]"),
"] ","]")</f>
        <v>"enquiryHeading":{"text": "Call-back requested"},</v>
      </c>
      <c r="I10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8" s="7" t="str">
        <f ca="1">SUBSTITUTE(SUBSTITUTE(SUBSTITUTE(SUBSTITUTE(SUBSTITUTE(SUBSTITUTE(SUBSTITUTE(SUBSTITUTE(
TRIM(CLEAN(Table_Text[[#This Row],[Quote]])),
" {","{"),
"{ ","{"),
" }","}"),
"} ","}"),
" [","["),
"[ ","["),
" ]","]"),
"] ","]")</f>
        <v>"enquiryHeading": "Call-back requested",</v>
      </c>
      <c r="K108" s="7"/>
      <c r="L108" s="81" t="s">
        <v>983</v>
      </c>
    </row>
    <row r="109" spans="2:12" s="12" customFormat="1" ht="21" customHeight="1">
      <c r="B109" s="84" t="s">
        <v>984</v>
      </c>
      <c r="C109" s="7"/>
      <c r="D10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9" s="7" t="str">
        <f ca="1">IF(Table_Text[[#This Row],[Header]]="Yes","",IF(Table_Text[[#This Row],[Property]]&lt;&gt;"",SUBSTITUTE(Table_Text[[#This Row],[Type]]," ","")&amp;SUBSTITUTE(Table_Text[[#This Row],[Property]]," ",""),""))</f>
        <v>EnquiryPageEnquiryText</v>
      </c>
      <c r="G10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9" s="38"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9" s="7"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9" s="7"/>
      <c r="L109" s="81" t="s">
        <v>985</v>
      </c>
    </row>
    <row r="110" spans="2:12" s="12" customFormat="1" ht="21" customHeight="1">
      <c r="B110" s="84" t="s">
        <v>971</v>
      </c>
      <c r="C110" s="7"/>
      <c r="D1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10" s="7" t="str">
        <f ca="1">IF(Table_Text[[#This Row],[Header]]="Yes","",IF(Table_Text[[#This Row],[Property]]&lt;&gt;"",SUBSTITUTE(Table_Text[[#This Row],[Type]]," ","")&amp;SUBSTITUTE(Table_Text[[#This Row],[Property]]," ",""),""))</f>
        <v>EnquiryPageBackButton</v>
      </c>
      <c r="G1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10" s="38" t="str">
        <f ca="1">SUBSTITUTE(SUBSTITUTE(SUBSTITUTE(SUBSTITUTE(SUBSTITUTE(SUBSTITUTE(SUBSTITUTE(SUBSTITUTE(
TRIM(CLEAN(Table_Text[[#This Row],[Config]])),
" {","{"),
"{ ","{"),
" }","}"),
"} ","}"),
" [","["),
"[ ","["),
" ]","]"),
"] ","]")</f>
        <v>"backButton":{"text": "Return to your quote", "icon": "glyphicon glyphicon-arrow-left"}},</v>
      </c>
      <c r="I1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10" s="7" t="str">
        <f ca="1">SUBSTITUTE(SUBSTITUTE(SUBSTITUTE(SUBSTITUTE(SUBSTITUTE(SUBSTITUTE(SUBSTITUTE(SUBSTITUTE(
TRIM(CLEAN(Table_Text[[#This Row],[Quote]])),
" {","{"),
"{ ","{"),
" }","}"),
"} ","}"),
" [","["),
"[ ","["),
" ]","]"),
"] ","]")</f>
        <v>"backButton": "Return to your quote"},</v>
      </c>
      <c r="K110" s="84" t="s">
        <v>972</v>
      </c>
      <c r="L110" s="81" t="s">
        <v>986</v>
      </c>
    </row>
    <row r="111" spans="2:12" ht="21" customHeight="1" thickBot="1">
      <c r="B111" s="53" t="s">
        <v>987</v>
      </c>
      <c r="C111" s="53" t="s">
        <v>75</v>
      </c>
      <c r="D111"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1"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1" s="53" t="str">
        <f>IF(Table_Text[[#This Row],[Header]]="Yes","",IF(Table_Text[[#This Row],[Property]]&lt;&gt;"",SUBSTITUTE(Table_Text[[#This Row],[Type]]," ","")&amp;SUBSTITUTE(Table_Text[[#This Row],[Property]]," ",""),""))</f>
        <v/>
      </c>
      <c r="G111"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1" s="53" t="str">
        <f ca="1">SUBSTITUTE(SUBSTITUTE(SUBSTITUTE(SUBSTITUTE(SUBSTITUTE(SUBSTITUTE(SUBSTITUTE(SUBSTITUTE(
TRIM(CLEAN(Table_Text[[#This Row],[Config]])),
" {","{"),
"{ ","{"),
" }","}"),
"} ","}"),
" [","["),
"[ ","["),
" ]","]"),
"] ","]")</f>
        <v>"referralPage":{</v>
      </c>
      <c r="I111"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1" s="53" t="str">
        <f ca="1">SUBSTITUTE(SUBSTITUTE(SUBSTITUTE(SUBSTITUTE(SUBSTITUTE(SUBSTITUTE(SUBSTITUTE(SUBSTITUTE(
TRIM(CLEAN(Table_Text[[#This Row],[Quote]])),
" {","{"),
"{ ","{"),
" }","}"),
"} ","}"),
" [","["),
"[ ","["),
" ]","]"),
"] ","]")</f>
        <v>"referralPage":{</v>
      </c>
      <c r="K111" s="53"/>
      <c r="L111" s="54"/>
    </row>
    <row r="112" spans="2:12" s="12" customFormat="1" ht="21" hidden="1" customHeight="1">
      <c r="B112" s="7"/>
      <c r="C112" s="7"/>
      <c r="D1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2" s="7" t="str">
        <f>IF(Table_Text[[#This Row],[Header]]="Yes","",IF(Table_Text[[#This Row],[Property]]&lt;&gt;"",SUBSTITUTE(Table_Text[[#This Row],[Type]]," ","")&amp;SUBSTITUTE(Table_Text[[#This Row],[Property]]," ",""),""))</f>
        <v/>
      </c>
      <c r="G1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2" s="38" t="str">
        <f ca="1">SUBSTITUTE(SUBSTITUTE(SUBSTITUTE(SUBSTITUTE(SUBSTITUTE(SUBSTITUTE(SUBSTITUTE(SUBSTITUTE(
TRIM(CLEAN(Table_Text[[#This Row],[Config]])),
" {","{"),
"{ ","{"),
" }","}"),
"} ","}"),
" [","["),
"[ ","["),
" ]","]"),
"] ","]")</f>
        <v/>
      </c>
      <c r="I1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2" s="7" t="str">
        <f ca="1">SUBSTITUTE(SUBSTITUTE(SUBSTITUTE(SUBSTITUTE(SUBSTITUTE(SUBSTITUTE(SUBSTITUTE(SUBSTITUTE(
TRIM(CLEAN(Table_Text[[#This Row],[Quote]])),
" {","{"),
"{ ","{"),
" }","}"),
"} ","}"),
" [","["),
"[ ","["),
" ]","]"),
"] ","]")</f>
        <v/>
      </c>
      <c r="K112" s="7"/>
      <c r="L112" s="15"/>
    </row>
    <row r="113" spans="2:12" s="12" customFormat="1" ht="21" customHeight="1">
      <c r="B113" s="84" t="s">
        <v>955</v>
      </c>
      <c r="C113" s="7"/>
      <c r="D1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3" s="7" t="str">
        <f ca="1">IF(Table_Text[[#This Row],[Header]]="Yes","",IF(Table_Text[[#This Row],[Property]]&lt;&gt;"",SUBSTITUTE(Table_Text[[#This Row],[Type]]," ","")&amp;SUBSTITUTE(Table_Text[[#This Row],[Property]]," ",""),""))</f>
        <v>ReferralPageTopHeading</v>
      </c>
      <c r="G1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13" s="38" t="str">
        <f ca="1">SUBSTITUTE(SUBSTITUTE(SUBSTITUTE(SUBSTITUTE(SUBSTITUTE(SUBSTITUTE(SUBSTITUTE(SUBSTITUTE(
TRIM(CLEAN(Table_Text[[#This Row],[Config]])),
" {","{"),
"{ ","{"),
" }","}"),
"} ","}"),
" [","["),
"[ ","["),
" ]","]"),
"] ","]")</f>
        <v>"topHeading":{"text": "Deposit Bond Application - Concierge Service"},</v>
      </c>
      <c r="I1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13" s="7" t="str">
        <f ca="1">SUBSTITUTE(SUBSTITUTE(SUBSTITUTE(SUBSTITUTE(SUBSTITUTE(SUBSTITUTE(SUBSTITUTE(SUBSTITUTE(
TRIM(CLEAN(Table_Text[[#This Row],[Quote]])),
" {","{"),
"{ ","{"),
" }","}"),
"} ","}"),
" [","["),
"[ ","["),
" ]","]"),
"] ","]")</f>
        <v>"topHeading": "Deposit Bond Application - Concierge Service",</v>
      </c>
      <c r="K113" s="7"/>
      <c r="L113" s="15" t="str">
        <f>L19</f>
        <v>Deposit Bond Application - Concierge Service</v>
      </c>
    </row>
    <row r="114" spans="2:12" s="12" customFormat="1" ht="21" customHeight="1">
      <c r="B114" s="84" t="s">
        <v>988</v>
      </c>
      <c r="C114" s="7"/>
      <c r="D1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4" s="7" t="str">
        <f ca="1">IF(Table_Text[[#This Row],[Header]]="Yes","",IF(Table_Text[[#This Row],[Property]]&lt;&gt;"",SUBSTITUTE(Table_Text[[#This Row],[Type]]," ","")&amp;SUBSTITUTE(Table_Text[[#This Row],[Property]]," ",""),""))</f>
        <v>ReferralPageReferralHeading</v>
      </c>
      <c r="G1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4" s="38" t="str">
        <f ca="1">SUBSTITUTE(SUBSTITUTE(SUBSTITUTE(SUBSTITUTE(SUBSTITUTE(SUBSTITUTE(SUBSTITUTE(SUBSTITUTE(
TRIM(CLEAN(Table_Text[[#This Row],[Config]])),
" {","{"),
"{ ","{"),
" }","}"),
"} ","}"),
" [","["),
"[ ","["),
" ]","]"),
"] ","]")</f>
        <v>"referralHeading":{"text": "Quote Referred"},</v>
      </c>
      <c r="I1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4" s="7" t="str">
        <f ca="1">SUBSTITUTE(SUBSTITUTE(SUBSTITUTE(SUBSTITUTE(SUBSTITUTE(SUBSTITUTE(SUBSTITUTE(SUBSTITUTE(
TRIM(CLEAN(Table_Text[[#This Row],[Quote]])),
" {","{"),
"{ ","{"),
" }","}"),
"} ","}"),
" [","["),
"[ ","["),
" ]","]"),
"] ","]")</f>
        <v>"referralHeading": "Quote Referred",</v>
      </c>
      <c r="K114" s="7"/>
      <c r="L114" s="15" t="s">
        <v>989</v>
      </c>
    </row>
    <row r="115" spans="2:12" s="12" customFormat="1" ht="21" customHeight="1">
      <c r="B115" s="84" t="s">
        <v>990</v>
      </c>
      <c r="C115" s="7"/>
      <c r="D1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5" s="7" t="str">
        <f ca="1">IF(Table_Text[[#This Row],[Header]]="Yes","",IF(Table_Text[[#This Row],[Property]]&lt;&gt;"",SUBSTITUTE(Table_Text[[#This Row],[Type]]," ","")&amp;SUBSTITUTE(Table_Text[[#This Row],[Property]]," ",""),""))</f>
        <v>ReferralPageReferralText</v>
      </c>
      <c r="G1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5" s="38"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5" s="7"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5" s="7"/>
      <c r="L115" s="15" t="s">
        <v>991</v>
      </c>
    </row>
    <row r="116" spans="2:12" ht="21" customHeight="1" thickBot="1">
      <c r="B116" s="53" t="s">
        <v>992</v>
      </c>
      <c r="C116" s="53" t="s">
        <v>75</v>
      </c>
      <c r="D116" s="5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6" s="5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6" s="53" t="str">
        <f>IF(Table_Text[[#This Row],[Header]]="Yes","",IF(Table_Text[[#This Row],[Property]]&lt;&gt;"",SUBSTITUTE(Table_Text[[#This Row],[Type]]," ","")&amp;SUBSTITUTE(Table_Text[[#This Row],[Property]]," ",""),""))</f>
        <v/>
      </c>
      <c r="G116" s="5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6" s="53" t="str">
        <f ca="1">SUBSTITUTE(SUBSTITUTE(SUBSTITUTE(SUBSTITUTE(SUBSTITUTE(SUBSTITUTE(SUBSTITUTE(SUBSTITUTE(
TRIM(CLEAN(Table_Text[[#This Row],[Config]])),
" {","{"),
"{ ","{"),
" }","}"),
"} ","}"),
" [","["),
"[ ","["),
" ]","]"),
"] ","]")</f>
        <v>"declinePage":{</v>
      </c>
      <c r="I116" s="5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6" s="53" t="str">
        <f ca="1">SUBSTITUTE(SUBSTITUTE(SUBSTITUTE(SUBSTITUTE(SUBSTITUTE(SUBSTITUTE(SUBSTITUTE(SUBSTITUTE(
TRIM(CLEAN(Table_Text[[#This Row],[Quote]])),
" {","{"),
"{ ","{"),
" }","}"),
"} ","}"),
" [","["),
"[ ","["),
" ]","]"),
"] ","]")</f>
        <v>"declinePage":{</v>
      </c>
      <c r="K116" s="53"/>
      <c r="L116" s="54"/>
    </row>
    <row r="117" spans="2:12" s="12" customFormat="1" ht="21" hidden="1" customHeight="1">
      <c r="B117" s="7"/>
      <c r="C117" s="7"/>
      <c r="D11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7" s="7" t="str">
        <f>IF(Table_Text[[#This Row],[Header]]="Yes","",IF(Table_Text[[#This Row],[Property]]&lt;&gt;"",SUBSTITUTE(Table_Text[[#This Row],[Type]]," ","")&amp;SUBSTITUTE(Table_Text[[#This Row],[Property]]," ",""),""))</f>
        <v/>
      </c>
      <c r="G11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7" s="38" t="str">
        <f ca="1">SUBSTITUTE(SUBSTITUTE(SUBSTITUTE(SUBSTITUTE(SUBSTITUTE(SUBSTITUTE(SUBSTITUTE(SUBSTITUTE(
TRIM(CLEAN(Table_Text[[#This Row],[Config]])),
" {","{"),
"{ ","{"),
" }","}"),
"} ","}"),
" [","["),
"[ ","["),
" ]","]"),
"] ","]")</f>
        <v/>
      </c>
      <c r="I11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7" s="7" t="str">
        <f ca="1">SUBSTITUTE(SUBSTITUTE(SUBSTITUTE(SUBSTITUTE(SUBSTITUTE(SUBSTITUTE(SUBSTITUTE(SUBSTITUTE(
TRIM(CLEAN(Table_Text[[#This Row],[Quote]])),
" {","{"),
"{ ","{"),
" }","}"),
"} ","}"),
" [","["),
"[ ","["),
" ]","]"),
"] ","]")</f>
        <v/>
      </c>
      <c r="K117" s="7"/>
      <c r="L117" s="15"/>
    </row>
    <row r="118" spans="2:12" s="12" customFormat="1" ht="21" customHeight="1">
      <c r="B118" s="84" t="s">
        <v>955</v>
      </c>
      <c r="C118" s="7"/>
      <c r="D1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8" s="7" t="str">
        <f ca="1">IF(Table_Text[[#This Row],[Header]]="Yes","",IF(Table_Text[[#This Row],[Property]]&lt;&gt;"",SUBSTITUTE(Table_Text[[#This Row],[Type]]," ","")&amp;SUBSTITUTE(Table_Text[[#This Row],[Property]]," ",""),""))</f>
        <v>DeclinePageTopHeading</v>
      </c>
      <c r="G1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18" s="38" t="str">
        <f ca="1">SUBSTITUTE(SUBSTITUTE(SUBSTITUTE(SUBSTITUTE(SUBSTITUTE(SUBSTITUTE(SUBSTITUTE(SUBSTITUTE(
TRIM(CLEAN(Table_Text[[#This Row],[Config]])),
" {","{"),
"{ ","{"),
" }","}"),
"} ","}"),
" [","["),
"[ ","["),
" ]","]"),
"] ","]")</f>
        <v>"topHeading":{"text": "Deposit Bond Application - Concierge Service"},</v>
      </c>
      <c r="I1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18" s="7" t="str">
        <f ca="1">SUBSTITUTE(SUBSTITUTE(SUBSTITUTE(SUBSTITUTE(SUBSTITUTE(SUBSTITUTE(SUBSTITUTE(SUBSTITUTE(
TRIM(CLEAN(Table_Text[[#This Row],[Quote]])),
" {","{"),
"{ ","{"),
" }","}"),
"} ","}"),
" [","["),
"[ ","["),
" ]","]"),
"] ","]")</f>
        <v>"topHeading": "Deposit Bond Application - Concierge Service",</v>
      </c>
      <c r="K118" s="7"/>
      <c r="L118" s="15" t="str">
        <f>L19</f>
        <v>Deposit Bond Application - Concierge Service</v>
      </c>
    </row>
    <row r="119" spans="2:12" s="12" customFormat="1" ht="21" customHeight="1">
      <c r="B119" s="84" t="s">
        <v>993</v>
      </c>
      <c r="C119" s="7"/>
      <c r="D1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9" s="7" t="str">
        <f ca="1">IF(Table_Text[[#This Row],[Header]]="Yes","",IF(Table_Text[[#This Row],[Property]]&lt;&gt;"",SUBSTITUTE(Table_Text[[#This Row],[Type]]," ","")&amp;SUBSTITUTE(Table_Text[[#This Row],[Property]]," ",""),""))</f>
        <v>DeclinePageDeclineHeading</v>
      </c>
      <c r="G1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9" s="38" t="str">
        <f ca="1">SUBSTITUTE(SUBSTITUTE(SUBSTITUTE(SUBSTITUTE(SUBSTITUTE(SUBSTITUTE(SUBSTITUTE(SUBSTITUTE(
TRIM(CLEAN(Table_Text[[#This Row],[Config]])),
" {","{"),
"{ ","{"),
" }","}"),
"} ","}"),
" [","["),
"[ ","["),
" ]","]"),
"] ","]")</f>
        <v>"declineHeading":{"text": "Quote declined"},</v>
      </c>
      <c r="I1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9" s="7" t="str">
        <f ca="1">SUBSTITUTE(SUBSTITUTE(SUBSTITUTE(SUBSTITUTE(SUBSTITUTE(SUBSTITUTE(SUBSTITUTE(SUBSTITUTE(
TRIM(CLEAN(Table_Text[[#This Row],[Quote]])),
" {","{"),
"{ ","{"),
" }","}"),
"} ","}"),
" [","["),
"[ ","["),
" ]","]"),
"] ","]")</f>
        <v>"declineHeading": "Quote declined",</v>
      </c>
      <c r="K119" s="7"/>
      <c r="L119" s="81" t="s">
        <v>994</v>
      </c>
    </row>
    <row r="120" spans="2:12" s="12" customFormat="1" ht="21" customHeight="1">
      <c r="B120" s="84" t="s">
        <v>995</v>
      </c>
      <c r="C120" s="7"/>
      <c r="D1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20" s="7" t="str">
        <f ca="1">IF(Table_Text[[#This Row],[Header]]="Yes","",IF(Table_Text[[#This Row],[Property]]&lt;&gt;"",SUBSTITUTE(Table_Text[[#This Row],[Type]]," ","")&amp;SUBSTITUTE(Table_Text[[#This Row],[Property]]," ",""),""))</f>
        <v>DeclinePageDeclineText</v>
      </c>
      <c r="G1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20" s="38"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20" s="7"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20" s="7"/>
      <c r="L120" s="81" t="s">
        <v>996</v>
      </c>
    </row>
    <row r="121" spans="2:12" s="12" customFormat="1" ht="21" customHeight="1">
      <c r="B121" s="84" t="s">
        <v>964</v>
      </c>
      <c r="C121" s="7"/>
      <c r="D12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1" s="7" t="str">
        <f ca="1">IF(Table_Text[[#This Row],[Header]]="Yes","",IF(Table_Text[[#This Row],[Property]]&lt;&gt;"",SUBSTITUTE(Table_Text[[#This Row],[Type]]," ","")&amp;SUBSTITUTE(Table_Text[[#This Row],[Property]]," ",""),""))</f>
        <v>DeclinePageEnquiryButton</v>
      </c>
      <c r="G12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1" s="38" t="str">
        <f ca="1">SUBSTITUTE(SUBSTITUTE(SUBSTITUTE(SUBSTITUTE(SUBSTITUTE(SUBSTITUTE(SUBSTITUTE(SUBSTITUTE(
TRIM(CLEAN(Table_Text[[#This Row],[Config]])),
" {","{"),
"{ ","{"),
" }","}"),
"} ","}"),
" [","["),
"[ ","["),
" ]","]"),
"] ","]")</f>
        <v>"enquiryButton":{"text": "Request a call-back", "icon": "glyphicon glyphicon-earphone"}}}</v>
      </c>
      <c r="I12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1" s="7" t="str">
        <f ca="1">SUBSTITUTE(SUBSTITUTE(SUBSTITUTE(SUBSTITUTE(SUBSTITUTE(SUBSTITUTE(SUBSTITUTE(SUBSTITUTE(
TRIM(CLEAN(Table_Text[[#This Row],[Quote]])),
" {","{"),
"{ ","{"),
" }","}"),
"} ","}"),
" [","["),
"[ ","["),
" ]","]"),
"] ","]")</f>
        <v>"enquiryButton": "Request a call-back"}}</v>
      </c>
      <c r="K121" s="84" t="s">
        <v>966</v>
      </c>
      <c r="L121" s="81" t="s">
        <v>967</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54"/>
  <sheetViews>
    <sheetView workbookViewId="0">
      <selection activeCell="D28" sqref="D28"/>
    </sheetView>
  </sheetViews>
  <sheetFormatPr defaultColWidth="9.109375" defaultRowHeight="21" customHeight="1"/>
  <cols>
    <col min="1" max="1" width="9.109375" style="2"/>
    <col min="2" max="2" width="42.44140625" style="13" customWidth="1"/>
    <col min="3" max="3" width="27" style="21" customWidth="1"/>
    <col min="4" max="11" width="19.6640625" style="2" customWidth="1"/>
    <col min="12" max="13" width="9.109375" style="2"/>
    <col min="14" max="14" width="20.88671875" style="2" customWidth="1"/>
    <col min="15" max="16384" width="9.109375" style="2"/>
  </cols>
  <sheetData>
    <row r="2" spans="2:11" ht="46.8" thickBot="1">
      <c r="B2" s="14" t="s">
        <v>997</v>
      </c>
      <c r="C2" s="20"/>
      <c r="D2" s="11"/>
      <c r="E2" s="11"/>
      <c r="F2" s="11"/>
      <c r="G2" s="11"/>
      <c r="H2" s="11"/>
      <c r="I2" s="11"/>
      <c r="J2" s="11"/>
      <c r="K2" s="11"/>
    </row>
    <row r="4" spans="2:11" ht="21" customHeight="1" thickBot="1">
      <c r="B4" s="18" t="s">
        <v>998</v>
      </c>
      <c r="C4" s="18"/>
      <c r="D4" s="3"/>
      <c r="E4" s="3"/>
      <c r="F4" s="3"/>
      <c r="G4" s="3"/>
      <c r="H4" s="3"/>
      <c r="I4" s="3"/>
      <c r="J4" s="3"/>
      <c r="K4" s="3"/>
    </row>
    <row r="6" spans="2:11" ht="14.4">
      <c r="B6" t="s">
        <v>7</v>
      </c>
      <c r="C6" t="s">
        <v>104</v>
      </c>
      <c r="D6" t="s">
        <v>999</v>
      </c>
      <c r="E6" t="s">
        <v>1000</v>
      </c>
      <c r="F6" t="s">
        <v>1001</v>
      </c>
      <c r="G6" t="s">
        <v>1002</v>
      </c>
      <c r="H6" t="s">
        <v>1003</v>
      </c>
      <c r="I6" t="s">
        <v>1004</v>
      </c>
      <c r="J6" t="s">
        <v>1005</v>
      </c>
      <c r="K6" t="s">
        <v>1006</v>
      </c>
    </row>
    <row r="7" spans="2:11" ht="21" customHeight="1">
      <c r="B7" t="s">
        <v>50</v>
      </c>
      <c r="C7"/>
      <c r="D7" t="str">
        <f>IF(Table_Data_Type_Field_Types[[#This Row],[Repeating]]&lt;&gt;"No",""&amp;Table_Data_Type_Field_Types[[#This Row],[Data Type]],"")</f>
        <v>Text</v>
      </c>
      <c r="E7" t="s">
        <v>50</v>
      </c>
      <c r="F7" t="s">
        <v>126</v>
      </c>
      <c r="G7" t="s">
        <v>121</v>
      </c>
      <c r="H7" t="s">
        <v>86</v>
      </c>
      <c r="I7" t="s">
        <v>224</v>
      </c>
      <c r="J7" t="s">
        <v>77</v>
      </c>
      <c r="K7"/>
    </row>
    <row r="8" spans="2:11" ht="21" customHeight="1">
      <c r="B8" t="s">
        <v>112</v>
      </c>
      <c r="C8"/>
      <c r="D8" t="str">
        <f>IF(Table_Data_Type_Field_Types[[#This Row],[Repeating]]&lt;&gt;"No",""&amp;Table_Data_Type_Field_Types[[#This Row],[Data Type]],"")</f>
        <v>Currency</v>
      </c>
      <c r="E8" t="s">
        <v>112</v>
      </c>
      <c r="F8" t="s">
        <v>121</v>
      </c>
      <c r="G8" t="s">
        <v>86</v>
      </c>
      <c r="H8" t="s">
        <v>224</v>
      </c>
      <c r="I8" t="s">
        <v>77</v>
      </c>
      <c r="J8"/>
      <c r="K8"/>
    </row>
    <row r="9" spans="2:11" ht="21" customHeight="1">
      <c r="B9" t="s">
        <v>1007</v>
      </c>
      <c r="C9"/>
      <c r="D9" t="str">
        <f>IF(Table_Data_Type_Field_Types[[#This Row],[Repeating]]&lt;&gt;"No",""&amp;Table_Data_Type_Field_Types[[#This Row],[Data Type]],"")</f>
        <v>Number</v>
      </c>
      <c r="E9" t="s">
        <v>50</v>
      </c>
      <c r="F9" t="s">
        <v>121</v>
      </c>
      <c r="G9" t="s">
        <v>86</v>
      </c>
      <c r="H9" t="s">
        <v>224</v>
      </c>
      <c r="I9" t="s">
        <v>77</v>
      </c>
      <c r="J9"/>
      <c r="K9"/>
    </row>
    <row r="10" spans="2:11" ht="21" customHeight="1">
      <c r="B10" t="s">
        <v>1008</v>
      </c>
      <c r="C10"/>
      <c r="D10" t="str">
        <f>IF(Table_Data_Type_Field_Types[[#This Row],[Repeating]]&lt;&gt;"No",""&amp;Table_Data_Type_Field_Types[[#This Row],[Data Type]],"")</f>
        <v>Percent</v>
      </c>
      <c r="E10" t="s">
        <v>50</v>
      </c>
      <c r="F10" t="s">
        <v>121</v>
      </c>
      <c r="G10" t="s">
        <v>86</v>
      </c>
      <c r="H10" t="s">
        <v>224</v>
      </c>
      <c r="I10" t="s">
        <v>77</v>
      </c>
      <c r="J10"/>
      <c r="K10"/>
    </row>
    <row r="11" spans="2:11" ht="21" customHeight="1">
      <c r="B11" t="s">
        <v>1009</v>
      </c>
      <c r="C11"/>
      <c r="D11" t="str">
        <f>IF(Table_Data_Type_Field_Types[[#This Row],[Repeating]]&lt;&gt;"No",""&amp;Table_Data_Type_Field_Types[[#This Row],[Data Type]],"")</f>
        <v>Date</v>
      </c>
      <c r="E11" t="s">
        <v>1009</v>
      </c>
      <c r="F11" t="s">
        <v>77</v>
      </c>
      <c r="G11"/>
      <c r="H11"/>
      <c r="I11"/>
      <c r="J11"/>
      <c r="K11"/>
    </row>
    <row r="12" spans="2:11" ht="21" customHeight="1">
      <c r="B12" t="s">
        <v>1010</v>
      </c>
      <c r="C12"/>
      <c r="D12" t="str">
        <f>IF(Table_Data_Type_Field_Types[[#This Row],[Repeating]]&lt;&gt;"No",""&amp;Table_Data_Type_Field_Types[[#This Row],[Data Type]],"")</f>
        <v>Time</v>
      </c>
      <c r="E12" t="s">
        <v>50</v>
      </c>
      <c r="F12" t="s">
        <v>77</v>
      </c>
      <c r="G12"/>
      <c r="H12"/>
      <c r="I12"/>
      <c r="J12"/>
      <c r="K12"/>
    </row>
    <row r="13" spans="2:11" ht="21" customHeight="1">
      <c r="B13" t="s">
        <v>104</v>
      </c>
      <c r="C13" t="s">
        <v>227</v>
      </c>
      <c r="D13" t="str">
        <f>IF(Table_Data_Type_Field_Types[[#This Row],[Repeating]]&lt;&gt;"No",""&amp;Table_Data_Type_Field_Types[[#This Row],[Data Type]],"")</f>
        <v/>
      </c>
      <c r="E13" t="s">
        <v>105</v>
      </c>
      <c r="F13"/>
      <c r="G13"/>
      <c r="H13"/>
      <c r="I13"/>
      <c r="J13"/>
      <c r="K13"/>
    </row>
    <row r="14" spans="2:11" ht="21" customHeight="1">
      <c r="B14" t="s">
        <v>1011</v>
      </c>
      <c r="C14"/>
      <c r="D14" t="str">
        <f>IF(Table_Data_Type_Field_Types[[#This Row],[Repeating]]&lt;&gt;"No",""&amp;Table_Data_Type_Field_Types[[#This Row],[Data Type]],"")</f>
        <v>Boolean</v>
      </c>
      <c r="E14" t="s">
        <v>744</v>
      </c>
      <c r="F14" t="s">
        <v>1012</v>
      </c>
      <c r="G14"/>
      <c r="H14"/>
      <c r="I14"/>
      <c r="J14"/>
      <c r="K14"/>
    </row>
    <row r="15" spans="2:11" ht="21" customHeight="1">
      <c r="B15" t="s">
        <v>94</v>
      </c>
      <c r="C15"/>
      <c r="D15" t="str">
        <f>IF(Table_Data_Type_Field_Types[[#This Row],[Repeating]]&lt;&gt;"No",""&amp;Table_Data_Type_Field_Types[[#This Row],[Data Type]],"")</f>
        <v>Email</v>
      </c>
      <c r="E15" t="s">
        <v>50</v>
      </c>
      <c r="F15" t="s">
        <v>77</v>
      </c>
      <c r="G15"/>
      <c r="H15"/>
      <c r="I15"/>
      <c r="J15"/>
      <c r="K15"/>
    </row>
    <row r="16" spans="2:11" ht="21" customHeight="1">
      <c r="B16" t="s">
        <v>197</v>
      </c>
      <c r="C16"/>
      <c r="D16" t="str">
        <f>IF(Table_Data_Type_Field_Types[[#This Row],[Repeating]]&lt;&gt;"No",""&amp;Table_Data_Type_Field_Types[[#This Row],[Data Type]],"")</f>
        <v>Phone</v>
      </c>
      <c r="E16" t="s">
        <v>50</v>
      </c>
      <c r="F16" t="s">
        <v>77</v>
      </c>
      <c r="G16"/>
      <c r="H16"/>
      <c r="I16"/>
      <c r="J16"/>
      <c r="K16"/>
    </row>
    <row r="17" spans="2:14" ht="21" customHeight="1">
      <c r="B17" t="s">
        <v>212</v>
      </c>
      <c r="C17"/>
      <c r="D17" t="str">
        <f>IF(Table_Data_Type_Field_Types[[#This Row],[Repeating]]&lt;&gt;"No",""&amp;Table_Data_Type_Field_Types[[#This Row],[Data Type]],"")</f>
        <v>Postcode</v>
      </c>
      <c r="E17" t="s">
        <v>50</v>
      </c>
      <c r="F17" t="s">
        <v>77</v>
      </c>
      <c r="G17"/>
      <c r="H17"/>
      <c r="I17"/>
      <c r="J17"/>
      <c r="K17"/>
    </row>
    <row r="18" spans="2:14" ht="21" customHeight="1">
      <c r="B18" t="s">
        <v>1013</v>
      </c>
      <c r="C18"/>
      <c r="D18" t="str">
        <f>IF(Table_Data_Type_Field_Types[[#This Row],[Repeating]]&lt;&gt;"No",""&amp;Table_Data_Type_Field_Types[[#This Row],[Data Type]],"")</f>
        <v>URL</v>
      </c>
      <c r="E18" t="s">
        <v>50</v>
      </c>
      <c r="F18" t="s">
        <v>77</v>
      </c>
      <c r="G18"/>
      <c r="H18"/>
      <c r="I18"/>
      <c r="J18"/>
      <c r="K18"/>
    </row>
    <row r="19" spans="2:14" ht="21" customHeight="1">
      <c r="B19" t="s">
        <v>863</v>
      </c>
      <c r="C19"/>
      <c r="D19" t="str">
        <f>IF(Table_Data_Type_Field_Types[[#This Row],[Repeating]]&lt;&gt;"No",""&amp;Table_Data_Type_Field_Types[[#This Row],[Data Type]],"")</f>
        <v>ABN</v>
      </c>
      <c r="E19" t="s">
        <v>50</v>
      </c>
      <c r="F19" t="s">
        <v>77</v>
      </c>
      <c r="G19"/>
      <c r="H19"/>
      <c r="I19"/>
      <c r="J19"/>
      <c r="K19"/>
    </row>
    <row r="20" spans="2:14" ht="21" customHeight="1">
      <c r="B20" t="s">
        <v>1014</v>
      </c>
      <c r="C20"/>
      <c r="D20" t="str">
        <f>IF(Table_Data_Type_Field_Types[[#This Row],[Repeating]]&lt;&gt;"No",""&amp;Table_Data_Type_Field_Types[[#This Row],[Data Type]],"")</f>
        <v>Number Plate</v>
      </c>
      <c r="E20" t="s">
        <v>50</v>
      </c>
      <c r="F20" t="s">
        <v>77</v>
      </c>
      <c r="G20"/>
      <c r="H20"/>
      <c r="I20"/>
      <c r="J20"/>
      <c r="K20"/>
    </row>
    <row r="21" spans="2:14" ht="21" customHeight="1">
      <c r="B21" t="s">
        <v>1015</v>
      </c>
      <c r="C21"/>
      <c r="D21" t="str">
        <f>IF(Table_Data_Type_Field_Types[[#This Row],[Repeating]]&lt;&gt;"No",""&amp;Table_Data_Type_Field_Types[[#This Row],[Data Type]],"")</f>
        <v>Password</v>
      </c>
      <c r="E21" t="s">
        <v>1015</v>
      </c>
      <c r="F21"/>
      <c r="G21"/>
      <c r="H21"/>
      <c r="I21"/>
      <c r="J21"/>
      <c r="K21"/>
    </row>
    <row r="22" spans="2:14" ht="21" customHeight="1">
      <c r="B22" t="s">
        <v>149</v>
      </c>
      <c r="C22"/>
      <c r="D22" t="str">
        <f>IF(Table_Data_Type_Field_Types[[#This Row],[Repeating]]&lt;&gt;"No",""&amp;Table_Data_Type_Field_Types[[#This Row],[Data Type]],"")</f>
        <v>Attachment</v>
      </c>
      <c r="E22" t="s">
        <v>149</v>
      </c>
      <c r="F22"/>
      <c r="G22"/>
      <c r="H22"/>
      <c r="I22"/>
      <c r="J22"/>
      <c r="K22"/>
    </row>
    <row r="23" spans="2:14" ht="21" customHeight="1">
      <c r="B23" t="s">
        <v>83</v>
      </c>
      <c r="C23"/>
      <c r="D23" t="str">
        <f>IF(Table_Data_Type_Field_Types[[#This Row],[Repeating]]&lt;&gt;"No",""&amp;Table_Data_Type_Field_Types[[#This Row],[Data Type]],"")</f>
        <v>None</v>
      </c>
      <c r="E23" t="s">
        <v>83</v>
      </c>
      <c r="F23" t="s">
        <v>1016</v>
      </c>
      <c r="G23" t="s">
        <v>1017</v>
      </c>
      <c r="H23"/>
      <c r="I23"/>
      <c r="J23"/>
      <c r="K23"/>
    </row>
    <row r="24" spans="2:14" ht="21" customHeight="1">
      <c r="B24"/>
      <c r="C24"/>
      <c r="D24" s="1" t="str">
        <f>IF(Table_Data_Type_Field_Types[[#This Row],[Repeating]]&lt;&gt;"No",""&amp;Table_Data_Type_Field_Types[[#This Row],[Data Type]],"")</f>
        <v/>
      </c>
      <c r="E24"/>
      <c r="F24"/>
      <c r="G24"/>
      <c r="H24"/>
      <c r="I24"/>
      <c r="J24"/>
      <c r="K24"/>
    </row>
    <row r="26" spans="2:14" ht="21" customHeight="1" thickBot="1">
      <c r="B26" s="18" t="s">
        <v>350</v>
      </c>
      <c r="C26" s="18"/>
      <c r="D26" s="3"/>
      <c r="E26" s="3"/>
      <c r="F26" s="3"/>
      <c r="G26" s="3"/>
      <c r="H26" s="3"/>
      <c r="I26" s="3"/>
      <c r="J26" s="3"/>
      <c r="K26" s="3"/>
    </row>
    <row r="28" spans="2:14" ht="14.4">
      <c r="B28" t="s">
        <v>6</v>
      </c>
    </row>
    <row r="29" spans="2:14" s="13" customFormat="1" ht="29.4" thickBot="1">
      <c r="B29" s="3" t="s">
        <v>1018</v>
      </c>
      <c r="C29" s="21"/>
      <c r="D29" s="2"/>
      <c r="E29" s="2"/>
      <c r="F29" s="2"/>
      <c r="G29" s="2"/>
      <c r="H29" s="2"/>
      <c r="I29" s="2"/>
      <c r="J29" s="2"/>
      <c r="K29" s="2"/>
      <c r="L29" s="2"/>
      <c r="M29" s="2"/>
      <c r="N29" s="2"/>
    </row>
    <row r="30" spans="2:14" s="13" customFormat="1" ht="21" customHeight="1">
      <c r="B30">
        <v>1</v>
      </c>
      <c r="C30" s="21"/>
      <c r="D30" s="2"/>
      <c r="E30" s="2"/>
      <c r="F30" s="2"/>
      <c r="G30" s="2"/>
      <c r="H30" s="2"/>
      <c r="I30" s="2"/>
      <c r="J30" s="2"/>
      <c r="K30" s="2"/>
      <c r="L30" s="2"/>
      <c r="M30" s="2"/>
      <c r="N30" s="2"/>
    </row>
    <row r="31" spans="2:14" s="13" customFormat="1" ht="21" customHeight="1">
      <c r="B31">
        <v>2</v>
      </c>
      <c r="C31" s="21"/>
      <c r="D31" s="2"/>
      <c r="E31" s="2"/>
      <c r="F31" s="2"/>
      <c r="G31" s="2"/>
      <c r="H31" s="2"/>
      <c r="I31" s="2"/>
      <c r="J31" s="2"/>
      <c r="K31" s="2"/>
      <c r="L31" s="2"/>
      <c r="M31" s="2"/>
      <c r="N31" s="2"/>
    </row>
    <row r="32" spans="2:14" s="13" customFormat="1" ht="21" customHeight="1">
      <c r="B32">
        <v>3</v>
      </c>
      <c r="C32" s="21"/>
      <c r="D32" s="2"/>
      <c r="E32" s="2"/>
      <c r="F32" s="2"/>
      <c r="G32" s="2"/>
      <c r="H32" s="2"/>
      <c r="I32" s="2"/>
      <c r="J32" s="2"/>
      <c r="K32" s="2"/>
      <c r="L32" s="2"/>
      <c r="M32" s="2"/>
      <c r="N32" s="2"/>
    </row>
    <row r="33" spans="2:14" s="13" customFormat="1" ht="21" customHeight="1">
      <c r="B33">
        <v>4</v>
      </c>
      <c r="C33" s="21"/>
      <c r="D33" s="2"/>
      <c r="E33" s="2"/>
      <c r="F33" s="2"/>
      <c r="G33" s="2"/>
      <c r="H33" s="2"/>
      <c r="I33" s="2"/>
      <c r="J33" s="2"/>
      <c r="K33" s="2"/>
      <c r="L33" s="2"/>
      <c r="M33" s="2"/>
      <c r="N33" s="2"/>
    </row>
    <row r="34" spans="2:14" s="13" customFormat="1" ht="21" customHeight="1">
      <c r="B34">
        <v>5</v>
      </c>
      <c r="C34" s="21"/>
      <c r="D34" s="2"/>
      <c r="E34" s="2"/>
      <c r="F34" s="2"/>
      <c r="G34" s="2"/>
      <c r="H34" s="2"/>
      <c r="I34" s="2"/>
      <c r="J34" s="2"/>
      <c r="K34" s="2"/>
      <c r="L34" s="2"/>
      <c r="M34" s="2"/>
      <c r="N34" s="2"/>
    </row>
    <row r="35" spans="2:14" s="13" customFormat="1" ht="21" customHeight="1">
      <c r="B35">
        <v>6</v>
      </c>
      <c r="C35" s="21"/>
      <c r="D35" s="2"/>
      <c r="E35" s="2"/>
      <c r="F35" s="2"/>
      <c r="G35" s="2"/>
      <c r="H35" s="2"/>
      <c r="I35" s="2"/>
      <c r="J35" s="2"/>
      <c r="K35" s="2"/>
      <c r="L35" s="2"/>
      <c r="M35" s="2"/>
      <c r="N35" s="2"/>
    </row>
    <row r="36" spans="2:14" s="13" customFormat="1" ht="21" customHeight="1">
      <c r="B36">
        <v>7</v>
      </c>
      <c r="C36" s="21"/>
      <c r="D36" s="2"/>
      <c r="E36" s="2"/>
      <c r="F36" s="2"/>
      <c r="G36" s="2"/>
      <c r="H36" s="2"/>
      <c r="I36" s="2"/>
      <c r="J36" s="2"/>
      <c r="K36" s="2"/>
      <c r="L36" s="2"/>
      <c r="M36" s="2"/>
      <c r="N36" s="2"/>
    </row>
    <row r="37" spans="2:14" s="13" customFormat="1" ht="21" customHeight="1">
      <c r="B37">
        <v>8</v>
      </c>
      <c r="C37" s="21"/>
      <c r="D37" s="2"/>
      <c r="E37" s="2"/>
      <c r="F37" s="2"/>
      <c r="G37" s="2"/>
      <c r="H37" s="2"/>
      <c r="I37" s="2"/>
      <c r="J37" s="2"/>
      <c r="K37" s="2"/>
      <c r="L37" s="2"/>
      <c r="M37" s="2"/>
      <c r="N37" s="2"/>
    </row>
    <row r="38" spans="2:14" s="13" customFormat="1" ht="21" customHeight="1">
      <c r="B38">
        <v>9</v>
      </c>
      <c r="C38" s="21"/>
      <c r="D38" s="2"/>
      <c r="E38" s="2"/>
      <c r="F38" s="2"/>
      <c r="G38" s="2"/>
      <c r="H38" s="2"/>
      <c r="I38" s="2"/>
      <c r="J38" s="2"/>
      <c r="K38" s="2"/>
      <c r="L38" s="2"/>
      <c r="M38" s="2"/>
      <c r="N38" s="2"/>
    </row>
    <row r="39" spans="2:14" s="13" customFormat="1" ht="21" customHeight="1">
      <c r="B39">
        <v>10</v>
      </c>
      <c r="C39" s="21"/>
      <c r="D39" s="2"/>
      <c r="E39" s="2"/>
      <c r="F39" s="2"/>
      <c r="G39" s="2"/>
      <c r="H39" s="2"/>
      <c r="I39" s="2"/>
      <c r="J39" s="2"/>
      <c r="K39" s="2"/>
      <c r="L39" s="2"/>
      <c r="M39" s="2"/>
      <c r="N39" s="2"/>
    </row>
    <row r="40" spans="2:14" s="13" customFormat="1" ht="21" customHeight="1">
      <c r="B40">
        <v>11</v>
      </c>
      <c r="C40" s="21"/>
      <c r="D40" s="2"/>
      <c r="E40" s="2"/>
      <c r="F40" s="2"/>
      <c r="G40" s="2"/>
      <c r="H40" s="2"/>
      <c r="I40" s="2"/>
      <c r="J40" s="2"/>
      <c r="K40" s="2"/>
      <c r="L40" s="2"/>
      <c r="M40" s="2"/>
      <c r="N40" s="2"/>
    </row>
    <row r="41" spans="2:14" s="13" customFormat="1" ht="21" customHeight="1">
      <c r="B41">
        <v>12</v>
      </c>
      <c r="C41" s="21"/>
      <c r="D41" s="2"/>
      <c r="E41" s="2"/>
      <c r="F41" s="2"/>
      <c r="G41" s="2"/>
      <c r="H41" s="2"/>
      <c r="I41" s="2"/>
      <c r="J41" s="2"/>
      <c r="K41" s="2"/>
      <c r="L41" s="2"/>
      <c r="M41" s="2"/>
      <c r="N41" s="2"/>
    </row>
    <row r="42" spans="2:14" s="13" customFormat="1" ht="29.4" thickBot="1">
      <c r="B42" s="3" t="s">
        <v>1019</v>
      </c>
      <c r="C42" s="21"/>
      <c r="D42" s="2"/>
      <c r="E42" s="2"/>
      <c r="F42" s="2"/>
      <c r="G42" s="2"/>
      <c r="H42" s="2"/>
      <c r="I42" s="2"/>
      <c r="J42" s="2"/>
      <c r="K42" s="2"/>
      <c r="L42" s="2"/>
      <c r="M42" s="2"/>
      <c r="N42" s="2"/>
    </row>
    <row r="43" spans="2:14" s="13" customFormat="1" ht="21" hidden="1" customHeight="1">
      <c r="B43"/>
      <c r="C43" s="21"/>
      <c r="D43" s="2"/>
      <c r="E43" s="2"/>
      <c r="F43" s="2"/>
      <c r="G43" s="2"/>
      <c r="H43" s="2"/>
      <c r="I43" s="2"/>
      <c r="J43" s="2"/>
      <c r="K43" s="2"/>
      <c r="L43" s="2"/>
      <c r="M43" s="2"/>
      <c r="N43" s="2"/>
    </row>
    <row r="44" spans="2:14" s="13" customFormat="1" ht="21" customHeight="1">
      <c r="B44" t="s">
        <v>75</v>
      </c>
      <c r="C44" s="21"/>
      <c r="D44" s="2"/>
      <c r="E44" s="2"/>
      <c r="F44" s="2"/>
      <c r="G44" s="2"/>
      <c r="H44" s="2"/>
      <c r="I44" s="2"/>
      <c r="J44" s="2"/>
      <c r="K44" s="2"/>
      <c r="L44" s="2"/>
      <c r="M44" s="2"/>
      <c r="N44" s="2"/>
    </row>
    <row r="45" spans="2:14" s="13" customFormat="1" ht="21" customHeight="1">
      <c r="B45" t="s">
        <v>227</v>
      </c>
      <c r="C45" s="21"/>
      <c r="D45" s="2"/>
      <c r="E45" s="2"/>
      <c r="F45" s="2"/>
      <c r="G45" s="2"/>
      <c r="H45" s="2"/>
      <c r="I45" s="2"/>
      <c r="J45" s="2"/>
      <c r="K45" s="2"/>
      <c r="L45" s="2"/>
      <c r="M45" s="2"/>
      <c r="N45" s="2"/>
    </row>
    <row r="46" spans="2:14" s="13" customFormat="1" ht="29.4" thickBot="1">
      <c r="B46" s="3" t="s">
        <v>239</v>
      </c>
      <c r="C46" s="21"/>
      <c r="D46" s="2"/>
      <c r="E46" s="2"/>
      <c r="F46" s="2"/>
      <c r="G46" s="2"/>
      <c r="H46" s="2"/>
      <c r="I46" s="2"/>
      <c r="J46" s="2"/>
      <c r="K46" s="2"/>
      <c r="L46" s="2"/>
      <c r="M46" s="2"/>
      <c r="N46" s="2"/>
    </row>
    <row r="47" spans="2:14" ht="21" customHeight="1">
      <c r="B47" t="s">
        <v>371</v>
      </c>
    </row>
    <row r="48" spans="2:14" ht="21" customHeight="1">
      <c r="B48" t="s">
        <v>372</v>
      </c>
    </row>
    <row r="49" spans="2:2" ht="21" customHeight="1">
      <c r="B49" t="s">
        <v>373</v>
      </c>
    </row>
    <row r="50" spans="2:2" ht="21" customHeight="1">
      <c r="B50" t="s">
        <v>374</v>
      </c>
    </row>
    <row r="51" spans="2:2" ht="29.4" thickBot="1">
      <c r="B51" s="3" t="s">
        <v>242</v>
      </c>
    </row>
    <row r="52" spans="2:2" ht="21" customHeight="1">
      <c r="B52" t="s">
        <v>1020</v>
      </c>
    </row>
    <row r="53" spans="2:2" ht="21" customHeight="1">
      <c r="B53" t="s">
        <v>440</v>
      </c>
    </row>
    <row r="54" spans="2:2" ht="21" customHeight="1">
      <c r="B54" t="s">
        <v>441</v>
      </c>
    </row>
  </sheetData>
  <sheetProtection insertRows="0" deleteRows="0"/>
  <pageMargins left="0.7" right="0.7" top="0.75" bottom="0.75" header="0.3" footer="0.3"/>
  <pageSetup paperSize="9"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09375" defaultRowHeight="21" customHeight="1"/>
  <cols>
    <col min="1" max="1" width="9.109375" style="2"/>
    <col min="2" max="2" width="42.88671875" style="2" customWidth="1"/>
    <col min="3" max="3" width="42.88671875" style="2" hidden="1" customWidth="1"/>
    <col min="4" max="4" width="9.109375" style="2" hidden="1" customWidth="1"/>
    <col min="5" max="6" width="23" style="2" hidden="1" customWidth="1"/>
    <col min="7" max="7" width="21.44140625" style="2" hidden="1" customWidth="1"/>
    <col min="8" max="8" width="54.88671875" style="2" hidden="1" customWidth="1"/>
    <col min="9" max="10" width="50.44140625" style="2" hidden="1" customWidth="1"/>
    <col min="11" max="11" width="47.44140625" style="2" hidden="1" customWidth="1"/>
    <col min="12" max="12" width="28.44140625" style="2" customWidth="1"/>
    <col min="13" max="13" width="21" style="2" customWidth="1"/>
    <col min="14" max="16384" width="9.109375" style="2"/>
  </cols>
  <sheetData>
    <row r="2" spans="2:12" ht="46.8" thickBot="1">
      <c r="B2" s="11" t="s">
        <v>1021</v>
      </c>
      <c r="C2" s="11"/>
      <c r="D2" s="11"/>
      <c r="E2" s="11"/>
      <c r="F2" s="11"/>
      <c r="G2" s="11"/>
      <c r="H2" s="11"/>
      <c r="I2" s="11"/>
      <c r="J2" s="11"/>
      <c r="K2" s="11"/>
      <c r="L2" s="11"/>
    </row>
    <row r="4" spans="2:12" ht="21" customHeight="1">
      <c r="B4" s="2" t="s">
        <v>1022</v>
      </c>
    </row>
    <row r="6" spans="2:12" ht="14.4">
      <c r="B6" t="s">
        <v>1</v>
      </c>
      <c r="C6" t="s">
        <v>2</v>
      </c>
      <c r="D6" t="s">
        <v>3</v>
      </c>
      <c r="E6" t="s">
        <v>4</v>
      </c>
      <c r="F6" t="s">
        <v>5</v>
      </c>
      <c r="G6" t="s">
        <v>50</v>
      </c>
      <c r="H6" t="s">
        <v>51</v>
      </c>
      <c r="I6" t="s">
        <v>854</v>
      </c>
      <c r="J6" t="s">
        <v>855</v>
      </c>
      <c r="K6" t="s">
        <v>1013</v>
      </c>
      <c r="L6" t="s">
        <v>6</v>
      </c>
    </row>
    <row r="7" spans="2:12" ht="29.4" thickBot="1">
      <c r="B7" s="3" t="s">
        <v>1023</v>
      </c>
      <c r="C7" s="3" t="s">
        <v>75</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2" customFormat="1" ht="21" hidden="1" customHeight="1">
      <c r="B8" s="7"/>
      <c r="C8" s="7"/>
      <c r="D8"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7" t="str">
        <f>IF(Table_Policy[[#This Row],[Header]]="Yes","",IF(Table_Policy[[#This Row],[Property]]&lt;&gt;"",SUBSTITUTE(Table_Policy[[#This Row],[Type]]," ","")&amp;SUBSTITUTE(Table_Policy[[#This Row],[Property]]," ",""),""))</f>
        <v/>
      </c>
      <c r="G8"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7" t="str">
        <f ca="1">IF(OR(Table_Policy[[#This Row],[Header]]="Yes",Table_Policy[[#This Row],[Text]]=""),"",IF(OR(Table_Policy[[#This Row],[Text]]="true",Table_Policy[[#This Row],[Text]]="false",ISNUMBER(Table_Policy[[#This Row],[Text]])),Table_Policy[[#This Row],[Text]],""""&amp;Table_Policy[[#This Row],[Text]]&amp;""""))</f>
        <v/>
      </c>
      <c r="I8"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7" t="str">
        <f ca="1">SUBSTITUTE(SUBSTITUTE(SUBSTITUTE(SUBSTITUTE(SUBSTITUTE(SUBSTITUTE(SUBSTITUTE(SUBSTITUTE(
TRIM(CLEAN(Table_Policy[[#This Row],[Quote]])),
" {","{"),
"{ ","{"),
" }","}"),
"} ","}"),
" [","["),
"[ ","["),
" ]","]"),
"] ","]")</f>
        <v/>
      </c>
      <c r="K8" s="7" t="str">
        <f>IF(Table_Policy[[#This Row],[Header]]="Yes","",IF(Table_Policy[[#This Row],[Property]]&lt;&gt;"",Table_Policy[[#This Row],[Key]]&amp;"="&amp;SUBSTITUTE(SUBSTITUTE(Table_Policy[[#This Row],[Text]],"&amp;","%26")," ","%20"),""))</f>
        <v/>
      </c>
      <c r="L8" s="23"/>
    </row>
    <row r="9" spans="2:12" s="12" customFormat="1" ht="21" customHeight="1">
      <c r="B9" s="7" t="s">
        <v>1007</v>
      </c>
      <c r="C9" s="7"/>
      <c r="D9"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7" t="str">
        <f ca="1">IF(Table_Policy[[#This Row],[Header]]="Yes","",IF(Table_Policy[[#This Row],[Property]]&lt;&gt;"",SUBSTITUTE(Table_Policy[[#This Row],[Type]]," ","")&amp;SUBSTITUTE(Table_Policy[[#This Row],[Property]]," ",""),""))</f>
        <v>PolicyNumber</v>
      </c>
      <c r="G9" s="7"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9" s="7" t="e">
        <f ca="1">IF(OR(Table_Policy[[#This Row],[Header]]="Yes",Table_Policy[[#This Row],[Text]]=""),"",IF(OR(Table_Policy[[#This Row],[Text]]="true",Table_Policy[[#This Row],[Text]]="false",ISNUMBER(Table_Policy[[#This Row],[Text]])),Table_Policy[[#This Row],[Text]],""""&amp;Table_Policy[[#This Row],[Text]]&amp;""""))</f>
        <v>#REF!</v>
      </c>
      <c r="I9" s="7"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9" s="7" t="e">
        <f ca="1">SUBSTITUTE(SUBSTITUTE(SUBSTITUTE(SUBSTITUTE(SUBSTITUTE(SUBSTITUTE(SUBSTITUTE(SUBSTITUTE(
TRIM(CLEAN(Table_Policy[[#This Row],[Quote]])),
" {","{"),
"{ ","{"),
" }","}"),
"} ","}"),
" [","["),
"[ ","["),
" ]","]"),
"] ","]")</f>
        <v>#REF!</v>
      </c>
      <c r="K9" s="7" t="e">
        <f ca="1">IF(Table_Policy[[#This Row],[Header]]="Yes","",IF(Table_Policy[[#This Row],[Property]]&lt;&gt;"",Table_Policy[[#This Row],[Key]]&amp;"="&amp;SUBSTITUTE(SUBSTITUTE(Table_Policy[[#This Row],[Text]],"&amp;","%26")," ","%20"),""))</f>
        <v>#REF!</v>
      </c>
      <c r="L9" s="23" t="e">
        <f>'Question Sets'!#REF!</f>
        <v>#REF!</v>
      </c>
    </row>
    <row r="10" spans="2:12" s="12" customFormat="1" ht="21" customHeight="1">
      <c r="B10" s="7" t="s">
        <v>1024</v>
      </c>
      <c r="C10" s="7"/>
      <c r="D10"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7" t="str">
        <f ca="1">IF(Table_Policy[[#This Row],[Header]]="Yes","",IF(Table_Policy[[#This Row],[Property]]&lt;&gt;"",SUBSTITUTE(Table_Policy[[#This Row],[Type]]," ","")&amp;SUBSTITUTE(Table_Policy[[#This Row],[Property]]," ",""),""))</f>
        <v>PolicyIssueDate</v>
      </c>
      <c r="G10" s="7"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0" s="7" t="e">
        <f ca="1">IF(OR(Table_Policy[[#This Row],[Header]]="Yes",Table_Policy[[#This Row],[Text]]=""),"",IF(OR(Table_Policy[[#This Row],[Text]]="true",Table_Policy[[#This Row],[Text]]="false",ISNUMBER(Table_Policy[[#This Row],[Text]])),Table_Policy[[#This Row],[Text]],""""&amp;Table_Policy[[#This Row],[Text]]&amp;""""))</f>
        <v>#REF!</v>
      </c>
      <c r="I10" s="7"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0" s="7" t="e">
        <f ca="1">SUBSTITUTE(SUBSTITUTE(SUBSTITUTE(SUBSTITUTE(SUBSTITUTE(SUBSTITUTE(SUBSTITUTE(SUBSTITUTE(
TRIM(CLEAN(Table_Policy[[#This Row],[Quote]])),
" {","{"),
"{ ","{"),
" }","}"),
"} ","}"),
" [","["),
"[ ","["),
" ]","]"),
"] ","]")</f>
        <v>#REF!</v>
      </c>
      <c r="K10" s="7" t="e">
        <f ca="1">IF(Table_Policy[[#This Row],[Header]]="Yes","",IF(Table_Policy[[#This Row],[Property]]&lt;&gt;"",Table_Policy[[#This Row],[Key]]&amp;"="&amp;SUBSTITUTE(SUBSTITUTE(Table_Policy[[#This Row],[Text]],"&amp;","%26")," ","%20"),""))</f>
        <v>#REF!</v>
      </c>
      <c r="L10" s="23" t="e">
        <f>'Question Sets'!#REF!</f>
        <v>#REF!</v>
      </c>
    </row>
    <row r="11" spans="2:12" s="12" customFormat="1" ht="21" customHeight="1">
      <c r="B11" s="7" t="s">
        <v>1025</v>
      </c>
      <c r="C11" s="7"/>
      <c r="D11"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7" t="str">
        <f ca="1">IF(Table_Policy[[#This Row],[Header]]="Yes","",IF(Table_Policy[[#This Row],[Property]]&lt;&gt;"",SUBSTITUTE(Table_Policy[[#This Row],[Type]]," ","")&amp;SUBSTITUTE(Table_Policy[[#This Row],[Property]]," ",""),""))</f>
        <v>PolicyPeriodFrom</v>
      </c>
      <c r="G11" s="7"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1" s="7" t="e">
        <f ca="1">IF(OR(Table_Policy[[#This Row],[Header]]="Yes",Table_Policy[[#This Row],[Text]]=""),"",IF(OR(Table_Policy[[#This Row],[Text]]="true",Table_Policy[[#This Row],[Text]]="false",ISNUMBER(Table_Policy[[#This Row],[Text]])),Table_Policy[[#This Row],[Text]],""""&amp;Table_Policy[[#This Row],[Text]]&amp;""""))</f>
        <v>#REF!</v>
      </c>
      <c r="I11" s="7"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1" s="7" t="e">
        <f ca="1">SUBSTITUTE(SUBSTITUTE(SUBSTITUTE(SUBSTITUTE(SUBSTITUTE(SUBSTITUTE(SUBSTITUTE(SUBSTITUTE(
TRIM(CLEAN(Table_Policy[[#This Row],[Quote]])),
" {","{"),
"{ ","{"),
" }","}"),
"} ","}"),
" [","["),
"[ ","["),
" ]","]"),
"] ","]")</f>
        <v>#REF!</v>
      </c>
      <c r="K11" s="7" t="e">
        <f ca="1">IF(Table_Policy[[#This Row],[Header]]="Yes","",IF(Table_Policy[[#This Row],[Property]]&lt;&gt;"",Table_Policy[[#This Row],[Key]]&amp;"="&amp;SUBSTITUTE(SUBSTITUTE(Table_Policy[[#This Row],[Text]],"&amp;","%26")," ","%20"),""))</f>
        <v>#REF!</v>
      </c>
      <c r="L11" s="23" t="e">
        <f>'Question Sets'!#REF!</f>
        <v>#REF!</v>
      </c>
    </row>
    <row r="12" spans="2:12" s="12" customFormat="1" ht="21" customHeight="1">
      <c r="B12" s="7" t="s">
        <v>1026</v>
      </c>
      <c r="C12" s="7"/>
      <c r="D12"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7" t="str">
        <f ca="1">IF(Table_Policy[[#This Row],[Header]]="Yes","",IF(Table_Policy[[#This Row],[Property]]&lt;&gt;"",SUBSTITUTE(Table_Policy[[#This Row],[Type]]," ","")&amp;SUBSTITUTE(Table_Policy[[#This Row],[Property]]," ",""),""))</f>
        <v>PolicyPeriodTo</v>
      </c>
      <c r="G12" s="7"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2" s="7" t="e">
        <f ca="1">IF(OR(Table_Policy[[#This Row],[Header]]="Yes",Table_Policy[[#This Row],[Text]]=""),"",IF(OR(Table_Policy[[#This Row],[Text]]="true",Table_Policy[[#This Row],[Text]]="false",ISNUMBER(Table_Policy[[#This Row],[Text]])),Table_Policy[[#This Row],[Text]],""""&amp;Table_Policy[[#This Row],[Text]]&amp;""""))</f>
        <v>#REF!</v>
      </c>
      <c r="I12" s="7"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2" s="7" t="e">
        <f ca="1">SUBSTITUTE(SUBSTITUTE(SUBSTITUTE(SUBSTITUTE(SUBSTITUTE(SUBSTITUTE(SUBSTITUTE(SUBSTITUTE(
TRIM(CLEAN(Table_Policy[[#This Row],[Quote]])),
" {","{"),
"{ ","{"),
" }","}"),
"} ","}"),
" [","["),
"[ ","["),
" ]","]"),
"] ","]")</f>
        <v>#REF!</v>
      </c>
      <c r="K12" s="7" t="e">
        <f ca="1">IF(Table_Policy[[#This Row],[Header]]="Yes","",IF(Table_Policy[[#This Row],[Property]]&lt;&gt;"",Table_Policy[[#This Row],[Key]]&amp;"="&amp;SUBSTITUTE(SUBSTITUTE(Table_Policy[[#This Row],[Text]],"&amp;","%26")," ","%20"),""))</f>
        <v>#REF!</v>
      </c>
      <c r="L12" s="44" t="e">
        <f>'Question Sets'!#REF!</f>
        <v>#REF!</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9"/>
  <sheetViews>
    <sheetView topLeftCell="A13" workbookViewId="0">
      <selection activeCell="D25" sqref="D25"/>
    </sheetView>
  </sheetViews>
  <sheetFormatPr defaultColWidth="9.109375" defaultRowHeight="21" customHeight="1"/>
  <cols>
    <col min="1" max="1" width="9.109375" style="2"/>
    <col min="2" max="2" width="41" style="2" customWidth="1"/>
    <col min="3" max="3" width="38.6640625" style="2" customWidth="1"/>
    <col min="4" max="4" width="14.44140625" style="2" customWidth="1"/>
    <col min="5" max="5" width="9.109375" style="2"/>
    <col min="6" max="6" width="12.44140625" style="2" customWidth="1"/>
    <col min="7" max="16384" width="9.109375" style="2"/>
  </cols>
  <sheetData>
    <row r="2" spans="2:54" ht="46.8" thickBot="1">
      <c r="B2" s="11" t="s">
        <v>1027</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row>
    <row r="4" spans="2:54" ht="29.4" thickBot="1">
      <c r="B4" s="3" t="s">
        <v>1028</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4.4">
      <c r="C6" s="1" t="s">
        <v>1029</v>
      </c>
      <c r="D6" s="1" t="s">
        <v>279</v>
      </c>
      <c r="E6" s="1" t="s">
        <v>280</v>
      </c>
      <c r="F6" s="1" t="s">
        <v>281</v>
      </c>
      <c r="G6" s="1" t="s">
        <v>282</v>
      </c>
      <c r="H6" s="1" t="s">
        <v>283</v>
      </c>
      <c r="I6" s="1" t="s">
        <v>284</v>
      </c>
      <c r="J6" s="1" t="s">
        <v>285</v>
      </c>
      <c r="K6" s="1" t="s">
        <v>286</v>
      </c>
      <c r="L6" s="1" t="s">
        <v>287</v>
      </c>
      <c r="M6" s="1" t="s">
        <v>288</v>
      </c>
      <c r="N6" s="1" t="s">
        <v>1030</v>
      </c>
      <c r="O6" s="1" t="s">
        <v>1031</v>
      </c>
      <c r="P6" s="1" t="s">
        <v>1032</v>
      </c>
      <c r="Q6" s="1" t="s">
        <v>1033</v>
      </c>
      <c r="R6" s="1" t="s">
        <v>1034</v>
      </c>
      <c r="S6" s="1" t="s">
        <v>1035</v>
      </c>
      <c r="T6" s="1" t="s">
        <v>1036</v>
      </c>
      <c r="U6" s="1" t="s">
        <v>1037</v>
      </c>
      <c r="V6" s="1" t="s">
        <v>1038</v>
      </c>
      <c r="W6" s="1" t="s">
        <v>1039</v>
      </c>
      <c r="X6" s="1" t="s">
        <v>1040</v>
      </c>
      <c r="Y6" s="1" t="s">
        <v>1041</v>
      </c>
      <c r="Z6" s="1" t="s">
        <v>1042</v>
      </c>
      <c r="AA6" s="1" t="s">
        <v>1043</v>
      </c>
      <c r="AB6" s="1" t="s">
        <v>1044</v>
      </c>
      <c r="AC6" s="1" t="s">
        <v>1045</v>
      </c>
      <c r="AD6" s="1" t="s">
        <v>1046</v>
      </c>
      <c r="AE6" s="1" t="s">
        <v>1047</v>
      </c>
      <c r="AF6" s="1" t="s">
        <v>1048</v>
      </c>
      <c r="AG6" s="1" t="s">
        <v>1049</v>
      </c>
      <c r="AH6" s="1" t="s">
        <v>1050</v>
      </c>
      <c r="AI6" s="1" t="s">
        <v>1051</v>
      </c>
      <c r="AJ6" s="1" t="s">
        <v>1052</v>
      </c>
      <c r="AK6" s="1" t="s">
        <v>1053</v>
      </c>
      <c r="AL6" s="1" t="s">
        <v>1054</v>
      </c>
      <c r="AM6" s="1" t="s">
        <v>1055</v>
      </c>
      <c r="AN6" s="1" t="s">
        <v>1056</v>
      </c>
      <c r="AO6" s="1" t="s">
        <v>1057</v>
      </c>
      <c r="AP6" s="1" t="s">
        <v>1058</v>
      </c>
      <c r="AQ6" s="1" t="s">
        <v>1059</v>
      </c>
      <c r="AR6" s="1" t="s">
        <v>1060</v>
      </c>
      <c r="AS6" s="1" t="s">
        <v>1061</v>
      </c>
      <c r="AT6" s="1" t="s">
        <v>1062</v>
      </c>
      <c r="AU6" s="1" t="s">
        <v>1063</v>
      </c>
      <c r="AV6" s="1" t="s">
        <v>1064</v>
      </c>
      <c r="AW6" s="1" t="s">
        <v>1065</v>
      </c>
      <c r="AX6" s="1" t="s">
        <v>1066</v>
      </c>
      <c r="AY6" s="1" t="s">
        <v>1067</v>
      </c>
      <c r="AZ6" s="1" t="s">
        <v>1068</v>
      </c>
      <c r="BA6" s="1" t="s">
        <v>1069</v>
      </c>
      <c r="BB6" s="1" t="s">
        <v>1070</v>
      </c>
    </row>
    <row r="7" spans="2:54" ht="21" customHeight="1">
      <c r="B7" s="2" t="s">
        <v>1071</v>
      </c>
      <c r="C7" s="1" t="s">
        <v>1072</v>
      </c>
      <c r="D7" t="str">
        <f>""""&amp;SUBSTITUTE(_xlfn.TEXTJOIN(""",""",FALSE,Table_Question_Sets[[#All],[Key]])," ","")&amp;""""</f>
        <v>"Key","setupDetails","","partnerId","partnerSelection","referrerHostname","externalCustomStyles","depositBondSelection","brokerName","brokerEmail","introducerName","introducerEmail","applicantDetails","","applicantDetailsHeading","applicants","purchaseDetails","","purchaseDetailsHeading","purchasePrice","depositBondAmount","financeApprovalAmount","additionalSourceOfFunds","additionalSourceOfFundsOther","salePrice","propertyMortgage","finalEmailName","finalEmailDestination","workflowCustomerName","workflowCustomerEmail","supportingDocuments","","supportingDocumentsHeading","photoIdApplicant1","photoIdApplicant2","photoIdApplicant3","photoIdApplicant4","photoIdApplicant5","purchaseContractAttachment","financeApprovalLetterAttachment","additionalSourceOfFundsAttachment","saleContractAttachment","additionalSupportingDocuments","comments","contact","","contactName","contactEmail","contactMobile","personal","","insuredFullName","residentialHeading","residentialAddress","residentialTown","residentialState","residentialPostcode","postalHeading","postalAddress","postalTown","postalState","postalPostcode","disclosure","","disclosureHeading","history","historyDetails","insolvency","insolvencyDetails","declaration","paymentOptions","paymentOption","paymentMethods","","paymentMethodSelect","paymentMethod","creditCardHeading","creditCardNumber","creditCardName","creditCardExpiryDate","creditCardCCV","successPage","","thankYouHeadingBroker","thankYouHeadingIntroducer","thankYouNotesIntroducer","thankYouNotesBroker"</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1073</v>
      </c>
    </row>
    <row r="8" spans="2:54" ht="21" customHeight="1">
      <c r="B8" s="2" t="s">
        <v>1074</v>
      </c>
      <c r="C8" s="1" t="s">
        <v>1075</v>
      </c>
      <c r="D8" t="str">
        <f>""""&amp;SUBSTITUTE(_xlfn.TEXTJOIN(""",""",FALSE,Table_Repeating_Question_Sets[[#All],[Key]])," ","")&amp;""""</f>
        <v>"Key","applicants","","applicantFirstName","applicantLastName","applicantMobile","applicantEmail","additionalSupportingDocuments","","additionalSupportingDocumentAttachment","repeating3","","repeating4","","repeating5",""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1073</v>
      </c>
    </row>
    <row r="9" spans="2:54" ht="21" customHeight="1">
      <c r="B9" s="2" t="s">
        <v>1076</v>
      </c>
      <c r="C9" s="1" t="s">
        <v>1077</v>
      </c>
      <c r="D9" t="str">
        <f ca="1">IF(INDIRECT("'Question Sets'!"&amp;SUBSTITUTE(ADDRESS(1,COLUMN(Table_Question_Sets[[#Headers],[Output Config Keys Nested]]),4),"1","")&amp;COLUMN()+1)&lt;&gt;"",INDIRECT("'Question Sets'!"&amp;SUBSTITUTE(ADDRESS(1,COLUMN(Table_Question_Sets[[#Headers],[Output Config Keys Nested]]),4),"1","")&amp;COLUMN()+1),"")</f>
        <v>"setupDetails":["partnerId","partnerSelection","referrerHostname","externalCustomStyles","depositBondSelection","brokerName","brokerEmail","introducerName","introducerEmail"],</v>
      </c>
      <c r="E9" t="str">
        <f ca="1">IF(INDIRECT("'Question Sets'!"&amp;SUBSTITUTE(ADDRESS(1,COLUMN(Table_Question_Sets[[#Headers],[Output Config Keys Nested]]),4),"1","")&amp;COLUMN()+1)&lt;&gt;"",INDIRECT("'Question Sets'!"&amp;SUBSTITUTE(ADDRESS(1,COLUMN(Table_Question_Sets[[#Headers],[Output Config Keys Nested]]),4),"1","")&amp;COLUMN()+1),"")</f>
        <v>"applicantDetails":["applicantDetailsHeading","applicants"],</v>
      </c>
      <c r="F9" t="str">
        <f ca="1">IF(INDIRECT("'Question Sets'!"&amp;SUBSTITUTE(ADDRESS(1,COLUMN(Table_Question_Sets[[#Headers],[Output Config Keys Nested]]),4),"1","")&amp;COLUMN()+1)&lt;&gt;"",INDIRECT("'Question Sets'!"&amp;SUBSTITUTE(ADDRESS(1,COLUMN(Table_Question_Sets[[#Headers],[Output Config Keys Nested]]),4),"1","")&amp;COLUMN()+1),"")</f>
        <v>"purchaseDetails":["purchaseDetailsHeading","purchasePrice","depositBondAmount","financeApprovalAmount","additionalSourceOfFunds","additionalSourceOfFundsOther","salePrice","propertyMortgage","finalEmailName","finalEmailDestination","workflowCustomerName","workflowCustomerEmail"],</v>
      </c>
      <c r="G9" t="str">
        <f ca="1">IF(INDIRECT("'Question Sets'!"&amp;SUBSTITUTE(ADDRESS(1,COLUMN(Table_Question_Sets[[#Headers],[Output Config Keys Nested]]),4),"1","")&amp;COLUMN()+1)&lt;&gt;"",INDIRECT("'Question Sets'!"&amp;SUBSTITUTE(ADDRESS(1,COLUMN(Table_Question_Sets[[#Headers],[Output Config Keys Nested]]),4),"1","")&amp;COLUMN()+1),"")</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H9" t="str">
        <f ca="1">IF(INDIRECT("'Question Sets'!"&amp;SUBSTITUTE(ADDRESS(1,COLUMN(Table_Question_Sets[[#Headers],[Output Config Keys Nested]]),4),"1","")&amp;COLUMN()+1)&lt;&gt;"",INDIRECT("'Question Sets'!"&amp;SUBSTITUTE(ADDRESS(1,COLUMN(Table_Question_Sets[[#Headers],[Output Config Keys Nested]]),4),"1","")&amp;COLUMN()+1),"")</f>
        <v>"contact":["contactName","contactEmail","contactMobile"],</v>
      </c>
      <c r="I9" t="str">
        <f ca="1">IF(INDIRECT("'Question Sets'!"&amp;SUBSTITUTE(ADDRESS(1,COLUMN(Table_Question_Sets[[#Headers],[Output Config Keys Nested]]),4),"1","")&amp;COLUMN()+1)&lt;&gt;"",INDIRECT("'Question Sets'!"&amp;SUBSTITUTE(ADDRESS(1,COLUMN(Table_Question_Sets[[#Headers],[Output Config Keys Nested]]),4),"1","")&amp;COLUMN()+1),"")</f>
        <v>"personal":["insuredFullName","residentialHeading","residentialAddress","residentialTown","residentialState","residentialPostcode","postalHeading","postalAddress","postalTown","postalState","postalPostcode"],</v>
      </c>
      <c r="J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K9" t="str">
        <f ca="1">IF(INDIRECT("'Question Sets'!"&amp;SUBSTITUTE(ADDRESS(1,COLUMN(Table_Question_Sets[[#Headers],[Output Config Keys Nested]]),4),"1","")&amp;COLUMN()+1)&lt;&gt;"",INDIRECT("'Question Sets'!"&amp;SUBSTITUTE(ADDRESS(1,COLUMN(Table_Question_Sets[[#Headers],[Output Config Keys Nested]]),4),"1","")&amp;COLUMN()+1),"")</f>
        <v>"paymentOptions":["paymentOption"],</v>
      </c>
      <c r="L9" t="str">
        <f ca="1">IF(INDIRECT("'Question Sets'!"&amp;SUBSTITUTE(ADDRESS(1,COLUMN(Table_Question_Sets[[#Headers],[Output Config Keys Nested]]),4),"1","")&amp;COLUMN()+1)&lt;&gt;"",INDIRECT("'Question Sets'!"&amp;SUBSTITUTE(ADDRESS(1,COLUMN(Table_Question_Sets[[#Headers],[Output Config Keys Nested]]),4),"1","")&amp;COLUMN()+1),"")</f>
        <v>"paymentMethods":["paymentMethodSelect","paymentMethod","creditCardHeading","creditCardNumber","creditCardName","creditCardExpiryDate","creditCardCCV"],</v>
      </c>
      <c r="M9" t="str">
        <f ca="1">IF(INDIRECT("'Question Sets'!"&amp;SUBSTITUTE(ADDRESS(1,COLUMN(Table_Question_Sets[[#Headers],[Output Config Keys Nested]]),4),"1","")&amp;COLUMN()+1)&lt;&gt;"",INDIRECT("'Question Sets'!"&amp;SUBSTITUTE(ADDRESS(1,COLUMN(Table_Question_Sets[[#Headers],[Output Config Keys Nested]]),4),"1","")&amp;COLUMN()+1),"")</f>
        <v>"successPage":["thankYouHeadingBroker","thankYouHeadingIntroducer","thankYouNotesIntroducer","thankYouNotesBroker"],</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1078</v>
      </c>
    </row>
    <row r="10" spans="2:54" ht="21" customHeight="1">
      <c r="B10" s="2" t="s">
        <v>1079</v>
      </c>
      <c r="C10" s="1" t="s">
        <v>1080</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"applicants":["applicantFirstName","applicantLastName","applicantMobile","applicantEmail"],</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"additionalSupportingDocuments":["additionalSupportingDocumentAttachment"],</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1078</v>
      </c>
    </row>
    <row r="11" spans="2:54" ht="21" customHeight="1">
      <c r="B11" s="2" t="s">
        <v>1081</v>
      </c>
      <c r="C11" s="1" t="s">
        <v>1082</v>
      </c>
      <c r="D11" t="str">
        <f>_xlfn.TEXTJOIN(",",TRUE,Table_Question_Sets[Summary Key Mapping])</f>
        <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1078</v>
      </c>
    </row>
    <row r="12" spans="2:54" ht="21" customHeight="1">
      <c r="B12" s="2" t="s">
        <v>1083</v>
      </c>
      <c r="C12" t="s">
        <v>1084</v>
      </c>
      <c r="D12" t="str">
        <f>_xlfn.TEXTJOIN(",",TRUE,Table_Question_Sets[Config Workflow Roles])</f>
        <v>"customerName":"workflowCustomerName","customerEmail":"workflowCustomerEmail","customerMobile":"contactMobile"</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1078</v>
      </c>
    </row>
    <row r="13" spans="2:54" ht="21" customHeight="1">
      <c r="B13" s="2" t="s">
        <v>1085</v>
      </c>
      <c r="C13" s="1" t="s">
        <v>1086</v>
      </c>
      <c r="D13" t="str">
        <f>_xlfn.TEXTJOIN(",",TRUE,Table_Question_Sets[Config Private Fields])</f>
        <v/>
      </c>
      <c r="E13"/>
      <c r="F13"/>
      <c r="G13"/>
      <c r="H13"/>
      <c r="I13"/>
      <c r="J13"/>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t="s">
        <v>1073</v>
      </c>
    </row>
    <row r="14" spans="2:54" ht="21" customHeight="1">
      <c r="B14" s="2" t="s">
        <v>378</v>
      </c>
      <c r="C14" s="1" t="s">
        <v>1087</v>
      </c>
      <c r="D14" t="str">
        <f ca="1">IF(INDIRECT("'Triggers'!"&amp;SUBSTITUTE(ADDRESS(1,COLUMN(Table_Triggers[[#Headers],[Output Config]]),4),"1","")&amp;COLUMN()+1)&lt;&gt;"",INDIRECT("'Triggers'!"&amp;SUBSTITUTE(ADDRESS(1,COLUMN(Table_Triggers[[#Headers],[Output Config]]),4),"1","")&amp;COLUMN()+1),"")</f>
        <v>"softReferral":{"history": "","insolvency": ""},</v>
      </c>
      <c r="E14" t="str">
        <f ca="1">IF(INDIRECT("'Triggers'!"&amp;SUBSTITUTE(ADDRESS(1,COLUMN(Table_Triggers[[#Headers],[Output Config]]),4),"1","")&amp;COLUMN()+1)&lt;&gt;"",INDIRECT("'Triggers'!"&amp;SUBSTITUTE(ADDRESS(1,COLUMN(Table_Triggers[[#Headers],[Output Config]]),4),"1","")&amp;COLUMN()+1),"")</f>
        <v>"hardReferral":{},</v>
      </c>
      <c r="F14" t="str">
        <f ca="1">IF(INDIRECT("'Triggers'!"&amp;SUBSTITUTE(ADDRESS(1,COLUMN(Table_Triggers[[#Headers],[Output Config]]),4),"1","")&amp;COLUMN()+1)&lt;&gt;"",INDIRECT("'Triggers'!"&amp;SUBSTITUTE(ADDRESS(1,COLUMN(Table_Triggers[[#Headers],[Output Config]]),4),"1","")&amp;COLUMN()+1),"")</f>
        <v>"decline":{},</v>
      </c>
      <c r="G14" t="str">
        <f ca="1">IF(INDIRECT("'Triggers'!"&amp;SUBSTITUTE(ADDRESS(1,COLUMN(Table_Triggers[[#Headers],[Output Config]]),4),"1","")&amp;COLUMN()+1)&lt;&gt;"",INDIRECT("'Triggers'!"&amp;SUBSTITUTE(ADDRESS(1,COLUMN(Table_Triggers[[#Headers],[Output Config]]),4),"1","")&amp;COLUMN()+1),"")</f>
        <v>"error":{"noCoverSelected": ""},</v>
      </c>
      <c r="H14" t="str">
        <f ca="1">IF(INDIRECT("'Triggers'!"&amp;SUBSTITUTE(ADDRESS(1,COLUMN(Table_Triggers[[#Headers],[Output Config]]),4),"1","")&amp;COLUMN()+1)&lt;&gt;"",INDIRECT("'Triggers'!"&amp;SUBSTITUTE(ADDRESS(1,COLUMN(Table_Triggers[[#Headers],[Output Config]]),4),"1","")&amp;COLUMN()+1),"")</f>
        <v/>
      </c>
      <c r="I14" t="str">
        <f ca="1">IF(INDIRECT("'Triggers'!"&amp;SUBSTITUTE(ADDRESS(1,COLUMN(Table_Triggers[[#Headers],[Output Config]]),4),"1","")&amp;COLUMN()+1)&lt;&gt;"",INDIRECT("'Triggers'!"&amp;SUBSTITUTE(ADDRESS(1,COLUMN(Table_Triggers[[#Headers],[Output Config]]),4),"1","")&amp;COLUMN()+1),"")</f>
        <v/>
      </c>
      <c r="J14" t="str">
        <f ca="1">IF(INDIRECT("'Triggers'!"&amp;SUBSTITUTE(ADDRESS(1,COLUMN(Table_Triggers[[#Headers],[Output Config]]),4),"1","")&amp;COLUMN()+1)&lt;&gt;"",INDIRECT("'Triggers'!"&amp;SUBSTITUTE(ADDRESS(1,COLUMN(Table_Triggers[[#Headers],[Output Config]]),4),"1","")&amp;COLUMN()+1),"")</f>
        <v/>
      </c>
      <c r="K14" t="str">
        <f ca="1">IF(INDIRECT("'Triggers'!"&amp;SUBSTITUTE(ADDRESS(1,COLUMN(Table_Triggers[[#Headers],[Output Config]]),4),"1","")&amp;COLUMN()+1)&lt;&gt;"",INDIRECT("'Triggers'!"&amp;SUBSTITUTE(ADDRESS(1,COLUMN(Table_Triggers[[#Headers],[Output Config]]),4),"1","")&amp;COLUMN()+1),"")</f>
        <v/>
      </c>
      <c r="L14" t="str">
        <f ca="1">IF(INDIRECT("'Triggers'!"&amp;SUBSTITUTE(ADDRESS(1,COLUMN(Table_Triggers[[#Headers],[Output Config]]),4),"1","")&amp;COLUMN()+1)&lt;&gt;"",INDIRECT("'Triggers'!"&amp;SUBSTITUTE(ADDRESS(1,COLUMN(Table_Triggers[[#Headers],[Output Config]]),4),"1","")&amp;COLUMN()+1),"")</f>
        <v/>
      </c>
      <c r="M14" t="str">
        <f ca="1">IF(INDIRECT("'Triggers'!"&amp;SUBSTITUTE(ADDRESS(1,COLUMN(Table_Triggers[[#Headers],[Output Config]]),4),"1","")&amp;COLUMN()+1)&lt;&gt;"",INDIRECT("'Triggers'!"&amp;SUBSTITUTE(ADDRESS(1,COLUMN(Table_Triggers[[#Headers],[Output Config]]),4),"1","")&amp;COLUMN()+1),"")</f>
        <v/>
      </c>
      <c r="N14" t="str">
        <f ca="1">IF(INDIRECT("'Triggers'!"&amp;SUBSTITUTE(ADDRESS(1,COLUMN(Table_Triggers[[#Headers],[Output Config]]),4),"1","")&amp;COLUMN()+1)&lt;&gt;"",INDIRECT("'Triggers'!"&amp;SUBSTITUTE(ADDRESS(1,COLUMN(Table_Triggers[[#Headers],[Output Config]]),4),"1","")&amp;COLUMN()+1),"")</f>
        <v/>
      </c>
      <c r="O14" t="str">
        <f ca="1">IF(INDIRECT("'Triggers'!"&amp;SUBSTITUTE(ADDRESS(1,COLUMN(Table_Triggers[[#Headers],[Output Config]]),4),"1","")&amp;COLUMN()+1)&lt;&gt;"",INDIRECT("'Triggers'!"&amp;SUBSTITUTE(ADDRESS(1,COLUMN(Table_Triggers[[#Headers],[Output Config]]),4),"1","")&amp;COLUMN()+1),"")</f>
        <v/>
      </c>
      <c r="P14" t="str">
        <f ca="1">IF(INDIRECT("'Triggers'!"&amp;SUBSTITUTE(ADDRESS(1,COLUMN(Table_Triggers[[#Headers],[Output Config]]),4),"1","")&amp;COLUMN()+1)&lt;&gt;"",INDIRECT("'Triggers'!"&amp;SUBSTITUTE(ADDRESS(1,COLUMN(Table_Triggers[[#Headers],[Output Config]]),4),"1","")&amp;COLUMN()+1),"")</f>
        <v/>
      </c>
      <c r="Q14" t="str">
        <f ca="1">IF(INDIRECT("'Triggers'!"&amp;SUBSTITUTE(ADDRESS(1,COLUMN(Table_Triggers[[#Headers],[Output Config]]),4),"1","")&amp;COLUMN()+1)&lt;&gt;"",INDIRECT("'Triggers'!"&amp;SUBSTITUTE(ADDRESS(1,COLUMN(Table_Triggers[[#Headers],[Output Config]]),4),"1","")&amp;COLUMN()+1),"")</f>
        <v/>
      </c>
      <c r="R14" t="str">
        <f ca="1">IF(INDIRECT("'Triggers'!"&amp;SUBSTITUTE(ADDRESS(1,COLUMN(Table_Triggers[[#Headers],[Output Config]]),4),"1","")&amp;COLUMN()+1)&lt;&gt;"",INDIRECT("'Triggers'!"&amp;SUBSTITUTE(ADDRESS(1,COLUMN(Table_Triggers[[#Headers],[Output Config]]),4),"1","")&amp;COLUMN()+1),"")</f>
        <v/>
      </c>
      <c r="S14" t="str">
        <f ca="1">IF(INDIRECT("'Triggers'!"&amp;SUBSTITUTE(ADDRESS(1,COLUMN(Table_Triggers[[#Headers],[Output Config]]),4),"1","")&amp;COLUMN()+1)&lt;&gt;"",INDIRECT("'Triggers'!"&amp;SUBSTITUTE(ADDRESS(1,COLUMN(Table_Triggers[[#Headers],[Output Config]]),4),"1","")&amp;COLUMN()+1),"")</f>
        <v/>
      </c>
      <c r="T14" t="str">
        <f ca="1">IF(INDIRECT("'Triggers'!"&amp;SUBSTITUTE(ADDRESS(1,COLUMN(Table_Triggers[[#Headers],[Output Config]]),4),"1","")&amp;COLUMN()+1)&lt;&gt;"",INDIRECT("'Triggers'!"&amp;SUBSTITUTE(ADDRESS(1,COLUMN(Table_Triggers[[#Headers],[Output Config]]),4),"1","")&amp;COLUMN()+1),"")</f>
        <v/>
      </c>
      <c r="U14" t="str">
        <f ca="1">IF(INDIRECT("'Triggers'!"&amp;SUBSTITUTE(ADDRESS(1,COLUMN(Table_Triggers[[#Headers],[Output Config]]),4),"1","")&amp;COLUMN()+1)&lt;&gt;"",INDIRECT("'Triggers'!"&amp;SUBSTITUTE(ADDRESS(1,COLUMN(Table_Triggers[[#Headers],[Output Config]]),4),"1","")&amp;COLUMN()+1),"")</f>
        <v/>
      </c>
      <c r="V14" t="str">
        <f ca="1">IF(INDIRECT("'Triggers'!"&amp;SUBSTITUTE(ADDRESS(1,COLUMN(Table_Triggers[[#Headers],[Output Config]]),4),"1","")&amp;COLUMN()+1)&lt;&gt;"",INDIRECT("'Triggers'!"&amp;SUBSTITUTE(ADDRESS(1,COLUMN(Table_Triggers[[#Headers],[Output Config]]),4),"1","")&amp;COLUMN()+1),"")</f>
        <v/>
      </c>
      <c r="W14" t="str">
        <f ca="1">IF(INDIRECT("'Triggers'!"&amp;SUBSTITUTE(ADDRESS(1,COLUMN(Table_Triggers[[#Headers],[Output Config]]),4),"1","")&amp;COLUMN()+1)&lt;&gt;"",INDIRECT("'Triggers'!"&amp;SUBSTITUTE(ADDRESS(1,COLUMN(Table_Triggers[[#Headers],[Output Config]]),4),"1","")&amp;COLUMN()+1),"")</f>
        <v/>
      </c>
      <c r="X14" t="str">
        <f ca="1">IF(INDIRECT("'Triggers'!"&amp;SUBSTITUTE(ADDRESS(1,COLUMN(Table_Triggers[[#Headers],[Output Config]]),4),"1","")&amp;COLUMN()+1)&lt;&gt;"",INDIRECT("'Triggers'!"&amp;SUBSTITUTE(ADDRESS(1,COLUMN(Table_Triggers[[#Headers],[Output Config]]),4),"1","")&amp;COLUMN()+1),"")</f>
        <v/>
      </c>
      <c r="Y14" t="str">
        <f ca="1">IF(INDIRECT("'Triggers'!"&amp;SUBSTITUTE(ADDRESS(1,COLUMN(Table_Triggers[[#Headers],[Output Config]]),4),"1","")&amp;COLUMN()+1)&lt;&gt;"",INDIRECT("'Triggers'!"&amp;SUBSTITUTE(ADDRESS(1,COLUMN(Table_Triggers[[#Headers],[Output Config]]),4),"1","")&amp;COLUMN()+1),"")</f>
        <v/>
      </c>
      <c r="Z14" t="str">
        <f ca="1">IF(INDIRECT("'Triggers'!"&amp;SUBSTITUTE(ADDRESS(1,COLUMN(Table_Triggers[[#Headers],[Output Config]]),4),"1","")&amp;COLUMN()+1)&lt;&gt;"",INDIRECT("'Triggers'!"&amp;SUBSTITUTE(ADDRESS(1,COLUMN(Table_Triggers[[#Headers],[Output Config]]),4),"1","")&amp;COLUMN()+1),"")</f>
        <v/>
      </c>
      <c r="AA14" t="str">
        <f ca="1">IF(INDIRECT("'Triggers'!"&amp;SUBSTITUTE(ADDRESS(1,COLUMN(Table_Triggers[[#Headers],[Output Config]]),4),"1","")&amp;COLUMN()+1)&lt;&gt;"",INDIRECT("'Triggers'!"&amp;SUBSTITUTE(ADDRESS(1,COLUMN(Table_Triggers[[#Headers],[Output Config]]),4),"1","")&amp;COLUMN()+1),"")</f>
        <v/>
      </c>
      <c r="AB14" t="str">
        <f ca="1">IF(INDIRECT("'Triggers'!"&amp;SUBSTITUTE(ADDRESS(1,COLUMN(Table_Triggers[[#Headers],[Output Config]]),4),"1","")&amp;COLUMN()+1)&lt;&gt;"",INDIRECT("'Triggers'!"&amp;SUBSTITUTE(ADDRESS(1,COLUMN(Table_Triggers[[#Headers],[Output Config]]),4),"1","")&amp;COLUMN()+1),"")</f>
        <v/>
      </c>
      <c r="AC14" t="str">
        <f ca="1">IF(INDIRECT("'Triggers'!"&amp;SUBSTITUTE(ADDRESS(1,COLUMN(Table_Triggers[[#Headers],[Output Config]]),4),"1","")&amp;COLUMN()+1)&lt;&gt;"",INDIRECT("'Triggers'!"&amp;SUBSTITUTE(ADDRESS(1,COLUMN(Table_Triggers[[#Headers],[Output Config]]),4),"1","")&amp;COLUMN()+1),"")</f>
        <v/>
      </c>
      <c r="AD14" t="str">
        <f ca="1">IF(INDIRECT("'Triggers'!"&amp;SUBSTITUTE(ADDRESS(1,COLUMN(Table_Triggers[[#Headers],[Output Config]]),4),"1","")&amp;COLUMN()+1)&lt;&gt;"",INDIRECT("'Triggers'!"&amp;SUBSTITUTE(ADDRESS(1,COLUMN(Table_Triggers[[#Headers],[Output Config]]),4),"1","")&amp;COLUMN()+1),"")</f>
        <v/>
      </c>
      <c r="AE14" t="str">
        <f ca="1">IF(INDIRECT("'Triggers'!"&amp;SUBSTITUTE(ADDRESS(1,COLUMN(Table_Triggers[[#Headers],[Output Config]]),4),"1","")&amp;COLUMN()+1)&lt;&gt;"",INDIRECT("'Triggers'!"&amp;SUBSTITUTE(ADDRESS(1,COLUMN(Table_Triggers[[#Headers],[Output Config]]),4),"1","")&amp;COLUMN()+1),"")</f>
        <v/>
      </c>
      <c r="AF14" t="str">
        <f ca="1">IF(INDIRECT("'Triggers'!"&amp;SUBSTITUTE(ADDRESS(1,COLUMN(Table_Triggers[[#Headers],[Output Config]]),4),"1","")&amp;COLUMN()+1)&lt;&gt;"",INDIRECT("'Triggers'!"&amp;SUBSTITUTE(ADDRESS(1,COLUMN(Table_Triggers[[#Headers],[Output Config]]),4),"1","")&amp;COLUMN()+1),"")</f>
        <v/>
      </c>
      <c r="AG14" t="str">
        <f ca="1">IF(INDIRECT("'Triggers'!"&amp;SUBSTITUTE(ADDRESS(1,COLUMN(Table_Triggers[[#Headers],[Output Config]]),4),"1","")&amp;COLUMN()+1)&lt;&gt;"",INDIRECT("'Triggers'!"&amp;SUBSTITUTE(ADDRESS(1,COLUMN(Table_Triggers[[#Headers],[Output Config]]),4),"1","")&amp;COLUMN()+1),"")</f>
        <v/>
      </c>
      <c r="AH14" t="str">
        <f ca="1">IF(INDIRECT("'Triggers'!"&amp;SUBSTITUTE(ADDRESS(1,COLUMN(Table_Triggers[[#Headers],[Output Config]]),4),"1","")&amp;COLUMN()+1)&lt;&gt;"",INDIRECT("'Triggers'!"&amp;SUBSTITUTE(ADDRESS(1,COLUMN(Table_Triggers[[#Headers],[Output Config]]),4),"1","")&amp;COLUMN()+1),"")</f>
        <v/>
      </c>
      <c r="AI14" t="str">
        <f ca="1">IF(INDIRECT("'Triggers'!"&amp;SUBSTITUTE(ADDRESS(1,COLUMN(Table_Triggers[[#Headers],[Output Config]]),4),"1","")&amp;COLUMN()+1)&lt;&gt;"",INDIRECT("'Triggers'!"&amp;SUBSTITUTE(ADDRESS(1,COLUMN(Table_Triggers[[#Headers],[Output Config]]),4),"1","")&amp;COLUMN()+1),"")</f>
        <v/>
      </c>
      <c r="AJ14" t="str">
        <f ca="1">IF(INDIRECT("'Triggers'!"&amp;SUBSTITUTE(ADDRESS(1,COLUMN(Table_Triggers[[#Headers],[Output Config]]),4),"1","")&amp;COLUMN()+1)&lt;&gt;"",INDIRECT("'Triggers'!"&amp;SUBSTITUTE(ADDRESS(1,COLUMN(Table_Triggers[[#Headers],[Output Config]]),4),"1","")&amp;COLUMN()+1),"")</f>
        <v/>
      </c>
      <c r="AK14" t="str">
        <f ca="1">IF(INDIRECT("'Triggers'!"&amp;SUBSTITUTE(ADDRESS(1,COLUMN(Table_Triggers[[#Headers],[Output Config]]),4),"1","")&amp;COLUMN()+1)&lt;&gt;"",INDIRECT("'Triggers'!"&amp;SUBSTITUTE(ADDRESS(1,COLUMN(Table_Triggers[[#Headers],[Output Config]]),4),"1","")&amp;COLUMN()+1),"")</f>
        <v/>
      </c>
      <c r="AL14" t="str">
        <f ca="1">IF(INDIRECT("'Triggers'!"&amp;SUBSTITUTE(ADDRESS(1,COLUMN(Table_Triggers[[#Headers],[Output Config]]),4),"1","")&amp;COLUMN()+1)&lt;&gt;"",INDIRECT("'Triggers'!"&amp;SUBSTITUTE(ADDRESS(1,COLUMN(Table_Triggers[[#Headers],[Output Config]]),4),"1","")&amp;COLUMN()+1),"")</f>
        <v/>
      </c>
      <c r="AM14" t="str">
        <f ca="1">IF(INDIRECT("'Triggers'!"&amp;SUBSTITUTE(ADDRESS(1,COLUMN(Table_Triggers[[#Headers],[Output Config]]),4),"1","")&amp;COLUMN()+1)&lt;&gt;"",INDIRECT("'Triggers'!"&amp;SUBSTITUTE(ADDRESS(1,COLUMN(Table_Triggers[[#Headers],[Output Config]]),4),"1","")&amp;COLUMN()+1),"")</f>
        <v/>
      </c>
      <c r="AN14" t="str">
        <f ca="1">IF(INDIRECT("'Triggers'!"&amp;SUBSTITUTE(ADDRESS(1,COLUMN(Table_Triggers[[#Headers],[Output Config]]),4),"1","")&amp;COLUMN()+1)&lt;&gt;"",INDIRECT("'Triggers'!"&amp;SUBSTITUTE(ADDRESS(1,COLUMN(Table_Triggers[[#Headers],[Output Config]]),4),"1","")&amp;COLUMN()+1),"")</f>
        <v/>
      </c>
      <c r="AO14" t="str">
        <f ca="1">IF(INDIRECT("'Triggers'!"&amp;SUBSTITUTE(ADDRESS(1,COLUMN(Table_Triggers[[#Headers],[Output Config]]),4),"1","")&amp;COLUMN()+1)&lt;&gt;"",INDIRECT("'Triggers'!"&amp;SUBSTITUTE(ADDRESS(1,COLUMN(Table_Triggers[[#Headers],[Output Config]]),4),"1","")&amp;COLUMN()+1),"")</f>
        <v/>
      </c>
      <c r="AP14" t="str">
        <f ca="1">IF(INDIRECT("'Triggers'!"&amp;SUBSTITUTE(ADDRESS(1,COLUMN(Table_Triggers[[#Headers],[Output Config]]),4),"1","")&amp;COLUMN()+1)&lt;&gt;"",INDIRECT("'Triggers'!"&amp;SUBSTITUTE(ADDRESS(1,COLUMN(Table_Triggers[[#Headers],[Output Config]]),4),"1","")&amp;COLUMN()+1),"")</f>
        <v/>
      </c>
      <c r="AQ14" t="str">
        <f ca="1">IF(INDIRECT("'Triggers'!"&amp;SUBSTITUTE(ADDRESS(1,COLUMN(Table_Triggers[[#Headers],[Output Config]]),4),"1","")&amp;COLUMN()+1)&lt;&gt;"",INDIRECT("'Triggers'!"&amp;SUBSTITUTE(ADDRESS(1,COLUMN(Table_Triggers[[#Headers],[Output Config]]),4),"1","")&amp;COLUMN()+1),"")</f>
        <v/>
      </c>
      <c r="AR14" t="str">
        <f ca="1">IF(INDIRECT("'Triggers'!"&amp;SUBSTITUTE(ADDRESS(1,COLUMN(Table_Triggers[[#Headers],[Output Config]]),4),"1","")&amp;COLUMN()+1)&lt;&gt;"",INDIRECT("'Triggers'!"&amp;SUBSTITUTE(ADDRESS(1,COLUMN(Table_Triggers[[#Headers],[Output Config]]),4),"1","")&amp;COLUMN()+1),"")</f>
        <v/>
      </c>
      <c r="AS14" t="str">
        <f ca="1">IF(INDIRECT("'Triggers'!"&amp;SUBSTITUTE(ADDRESS(1,COLUMN(Table_Triggers[[#Headers],[Output Config]]),4),"1","")&amp;COLUMN()+1)&lt;&gt;"",INDIRECT("'Triggers'!"&amp;SUBSTITUTE(ADDRESS(1,COLUMN(Table_Triggers[[#Headers],[Output Config]]),4),"1","")&amp;COLUMN()+1),"")</f>
        <v/>
      </c>
      <c r="AT14" t="str">
        <f ca="1">IF(INDIRECT("'Triggers'!"&amp;SUBSTITUTE(ADDRESS(1,COLUMN(Table_Triggers[[#Headers],[Output Config]]),4),"1","")&amp;COLUMN()+1)&lt;&gt;"",INDIRECT("'Triggers'!"&amp;SUBSTITUTE(ADDRESS(1,COLUMN(Table_Triggers[[#Headers],[Output Config]]),4),"1","")&amp;COLUMN()+1),"")</f>
        <v/>
      </c>
      <c r="AU14" t="str">
        <f ca="1">IF(INDIRECT("'Triggers'!"&amp;SUBSTITUTE(ADDRESS(1,COLUMN(Table_Triggers[[#Headers],[Output Config]]),4),"1","")&amp;COLUMN()+1)&lt;&gt;"",INDIRECT("'Triggers'!"&amp;SUBSTITUTE(ADDRESS(1,COLUMN(Table_Triggers[[#Headers],[Output Config]]),4),"1","")&amp;COLUMN()+1),"")</f>
        <v/>
      </c>
      <c r="AV14" t="str">
        <f ca="1">IF(INDIRECT("'Triggers'!"&amp;SUBSTITUTE(ADDRESS(1,COLUMN(Table_Triggers[[#Headers],[Output Config]]),4),"1","")&amp;COLUMN()+1)&lt;&gt;"",INDIRECT("'Triggers'!"&amp;SUBSTITUTE(ADDRESS(1,COLUMN(Table_Triggers[[#Headers],[Output Config]]),4),"1","")&amp;COLUMN()+1),"")</f>
        <v/>
      </c>
      <c r="AW14" t="str">
        <f ca="1">IF(INDIRECT("'Triggers'!"&amp;SUBSTITUTE(ADDRESS(1,COLUMN(Table_Triggers[[#Headers],[Output Config]]),4),"1","")&amp;COLUMN()+1)&lt;&gt;"",INDIRECT("'Triggers'!"&amp;SUBSTITUTE(ADDRESS(1,COLUMN(Table_Triggers[[#Headers],[Output Config]]),4),"1","")&amp;COLUMN()+1),"")</f>
        <v/>
      </c>
      <c r="AX14" t="str">
        <f ca="1">IF(INDIRECT("'Triggers'!"&amp;SUBSTITUTE(ADDRESS(1,COLUMN(Table_Triggers[[#Headers],[Output Config]]),4),"1","")&amp;COLUMN()+1)&lt;&gt;"",INDIRECT("'Triggers'!"&amp;SUBSTITUTE(ADDRESS(1,COLUMN(Table_Triggers[[#Headers],[Output Config]]),4),"1","")&amp;COLUMN()+1),"")</f>
        <v/>
      </c>
      <c r="AY14" t="str">
        <f ca="1">IF(INDIRECT("'Triggers'!"&amp;SUBSTITUTE(ADDRESS(1,COLUMN(Table_Triggers[[#Headers],[Output Config]]),4),"1","")&amp;COLUMN()+1)&lt;&gt;"",INDIRECT("'Triggers'!"&amp;SUBSTITUTE(ADDRESS(1,COLUMN(Table_Triggers[[#Headers],[Output Config]]),4),"1","")&amp;COLUMN()+1),"")</f>
        <v/>
      </c>
      <c r="AZ14" t="str">
        <f ca="1">IF(INDIRECT("'Triggers'!"&amp;SUBSTITUTE(ADDRESS(1,COLUMN(Table_Triggers[[#Headers],[Output Config]]),4),"1","")&amp;COLUMN()+1)&lt;&gt;"",INDIRECT("'Triggers'!"&amp;SUBSTITUTE(ADDRESS(1,COLUMN(Table_Triggers[[#Headers],[Output Config]]),4),"1","")&amp;COLUMN()+1),"")</f>
        <v/>
      </c>
      <c r="BA14" t="str">
        <f ca="1">IF(INDIRECT("'Triggers'!"&amp;SUBSTITUTE(ADDRESS(1,COLUMN(Table_Triggers[[#Headers],[Output Config]]),4),"1","")&amp;COLUMN()+1)&lt;&gt;"",INDIRECT("'Triggers'!"&amp;SUBSTITUTE(ADDRESS(1,COLUMN(Table_Triggers[[#Headers],[Output Config]]),4),"1","")&amp;COLUMN()+1),"")</f>
        <v/>
      </c>
      <c r="BB14" s="1" t="s">
        <v>1078</v>
      </c>
    </row>
    <row r="15" spans="2:54" ht="21" customHeight="1">
      <c r="B15" s="2" t="s">
        <v>1088</v>
      </c>
      <c r="C15" s="71" t="s">
        <v>1089</v>
      </c>
      <c r="D15" t="str">
        <f ca="1">_xlfn.TEXTJOIN("",TRUE,Table_Text[Config Min])</f>
        <v>"organisation":{"name":{"text": "Deposit Assure"},"address":{"text": "123 Spring Street"},"town":{"text": "Melbourne"},"state":{"text": "VIC"},"postcode":{"text": "3000"},"ABN":{"text": "12 456 789 456"},"AFSL":{"text": "TBA"},"phone":{"text": "TBA"},"email":{"text": "TBA"},"website":{"text": "www.company.com.au"}},"product":{"title":{"text": "Deposit Bond Application - Concierge Service"},"description":{"text": "N/A"},"carrier":{"text": "TBA"}},"sidebar":{"incompleteHeader":{"text": "Answer a few simple questions to get an instant quote online."},"incompleteLabel":{"text": "Need Assistance?"},"incompleteMessage":{"text": "Call 13 13 13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"Concierge"},"topHeading":{"text": "Deposit Bond Application - Concierge Service"},"ratingHeading":{"text": "Applicant Details"},"contactHeading":{"text": "Contact Details"},"nextButton":{"text": "Submit Concierge Request", "icon": "glyphicon glyphicon-arrow-right"},"enquiryButton":{"text": "Request a call-back", "icon": "glyphicon glyphicon-earphone"}},"step2":{"tabLabel":{"text": "Your details"},"topHeading":{"text": "Deposit Bond Application - Concierge Service"},"nextButton":{"text": "Next", "icon": "glyphicon glyphicon-arrow-right"},"backButton":{"text": "Back", "icon": "glyphicon glyphicon-arrow-left"},"enquiryButton":{"text": "Request a call-back", "icon": "glyphicon glyphicon-earphone"}},"step3":{"tabLabel":{"text": "Duty of disclosure"},"topHeading":{"text": "Deposit Bond Application - Concierge Service"},"nextButton":{"text": "Next", "icon": "glyphicon glyphicon-arrow-right"},"backButton":{"text": "Back", "icon": "glyphicon glyphicon-arrow-left"},"enquiryButton":{"text": "Request a call-back", "icon": "glyphicon glyphicon-earphone"}},"step4":{"tabLabel":{"text": "Payment Options"},"topHeading":{"text": "Deposit Bond Application - Concierge Service"},"nextButton":{"text": "Complete purchase", "icon": "fa fa-check"},"backButton":{"text": "Back", "icon": "glyphicon glyphicon-arrow-left"},"enquiryButton":{"text": "Request a call-back", "icon": "glyphicon glyphicon-earphone"}},"successPage":{"topHeading":{"text": " "},"successHeading":{"text": "Application Submitted"}},"enquiryPage":{"topHeading":{"text": "Deposit Bond Application - Concierge Service"},"enquiryHeading":{"text":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"Deposit Bond Application - Concierge Service"},"referralHeading":{"text": "Quote Referred"},"referralText":{"text": "However, your details have been passed on to one of our qualified insurance specialists, who will contact you shortly and assist you in obtaining the right cover."}},"declinePage":{"topHeading":{"text": "Deposit Bond Application - Concierge Service"},"declineHeading":{"text":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1078</v>
      </c>
    </row>
    <row r="16" spans="2:54" ht="21" customHeight="1">
      <c r="B16" s="2" t="s">
        <v>390</v>
      </c>
      <c r="C16" s="1" t="s">
        <v>1090</v>
      </c>
      <c r="D16" t="str">
        <f ca="1">_xlfn.TEXTJOIN("",TRUE,Table_Settings[Config Min])</f>
        <v>"permissions":{"productionDomains": "www.website.com","stagingDomains": "staging.website.com","developmentDomains": "dev.website.com"},"financial":{"commissionRate": 0.2,"serviceFeeOnceOff": 0,"serviceFeePremiumPercent": 0},"styling":{"googleFonts":{"headings": "Montserrat","bodyText": "Nunito","labels": "Nunito"},"fontWeight":{"headings": 400,"bodyText": 300,"labels": 700},"primaryColours":{"background1": "#FFFFFF","background2": "#f5f8fc","background3": "#d9e1e8","foreground1": "#1d1c1c","foreground2": "#4e4e4f","accent1": "#777777","accent2": "#777777","borders": "#c8c8c8"},"other":{"tooltipIcon": "fa-question-circle","defaultBorderRadius": "3px","scrollDurationMultiplier": 1,"sidebarWidth": 250,"sidebarPaymentOptions": false,"smallDeviceMargin": 0,"offsetTopXS": 86,"offsetTopSM": 86,"offsetTopMD": 100,"offsetTopLG": 100,"offsetTopXL": 100}}</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1078</v>
      </c>
    </row>
    <row r="17" spans="2:54" ht="21" customHeight="1">
      <c r="B17" s="2" t="s">
        <v>516</v>
      </c>
      <c r="C17" s="1" t="s">
        <v>1091</v>
      </c>
      <c r="D17"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Nunito';font-size:15px;font-weight:300;color:#1d1c1c;margin-right:0;margin-bottom:15px;margin-left:0;padding-right:5px;padding-left:5px}h1{font-family:'Montserrat';font-size:45px;font-weight:400;color:#1d1c1c;margin-top:40px;margin-right:30px;margin-bottom:40px;margin-left:30px}aside#sidebar{font-family:'Nunito';font-weight:300}article{background:#ffffff;margin-bottom:30px;padding-top:0;padding-right:0;padding-bottom:0;padding-left:0}section h2{font-family:'Montserrat';font-size:30px;font-weight:400;margin-top:10px;margin-bottom:0}section h3{font-family:'Montserrat';font-size:24px;font-weight:400;margin-top:20px;margin-bottom:0}section h4{font-family:'Montserrat';font-size:20px;font-weight:400;margin-top:0;margin-bottom:0}section p{font-family:'Nunito';font-size:15px;font-weight:300;margin-top:5px;margin-bottom:5px}formly-field .form-group{margin-top:10px;margin-bottom:10px}formly-field .field-content{margin-bottom:15px}formly-field label{font-family:'Nunito';font-size:16px;font-weight:700;color:#1d1c1c}formly-field .question{margin-top:0px;margin-bottom:15px}formly-field small.text-muted{font-family:'Nunito';font-size:13px;font-weight:300;color:#4e4e4f}formly-field .form-control{font-family:'Nunito';font-size:15px;font-weight:300;color:#1d1c1c;background:#f5f8fc;border:1px solid #c8c8c8;border-radius:3px;padding-top:13px;padding-right:12px;padding-bottom:13px;padding-left:12px}formly-field span.input-group-addon{color:#4e4e4f;background:#d9e1e8;border:1px solid #c8c8c8;border-radius:3px}formly-field .form-control.ng-valid.ng-touched{border-left:7px solid #4a9049}formly-field .form-control.ng-invalid.ng-touched{border-left:7px solid #b33345 !important}formly-field .form-control.ng-pending.ng-touched{border-left:7px solid #d9e1e8}formly-field .form-control[disabled]{background:#f6f8fd}formly-field formly-validation-message{font-family:'Nunito';font-size:13px;font-weight:300;color:#b33345}formly-field textarea{font-family:'Nunito'}formly-field div.terms-and-conditions{font-family:'Nunito';font-size:12px;background:#FFFFFF;padding-top:20px;padding-right:25px;padding-bottom:15px;padding-left:10px;height:300px}formly-field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label.btn:active{font-family:'Nunito';font-size:14px;font-weight:700;color:#1d1c1c;background:#FFFFFF;border:1px solid #c8c8c8;border-radius:3px;margin-right:7px;margin-bottom:10px;margin-left:0;padding-top:12px;padding-right:18px;padding-bottom:12px;padding-left:18px}formly-field label.btn.selected,formly-field label.btn.selected:hover,formly-field label.selected:active{color:#FFFFFF;background:#d9e1e8;border:1px solid #c8c8c8}formly-field label .btn-icon{font-size:25px;margin-top:3px}formly-field label .btn-icon .sm{font-size:18px;top:-4px}formly-field label .btn-icon .md{font-size:25px;top:-2px}formly-field label .btn-icon .lg{font-size:30px}formly-field .repeating-question-set{margin-top:30px}formly-field .repeating .btn.btn-repeating{font-family:'Nunito';font-size:14px;font-weight:300;border-radius:3px;padding-top:15px;padding-right:20px;padding-bottom:15px;padding-left:20px}formly-field .repeating .btn.btn-add-item{color:#FFFFFF;background:#777777;border:none;margin-top:20px}formly-field .repeating .btn.btn-add-item:hover{color:#FFFFFF;background:#777777;border:none}formly-field .repeating .btn.btn-add-item:active{color:#FFFFFF;background:#777777;border:none}formly-field .repeating .btn.btn-add-item .btn-icon{font-size:14px;margin-top:-4px;margin-right:5px;margin-left:2px;top:1px}formly-field .repeating .btn.btn-remove-item{color:#FFFFFF;background:#AAAAAA;border:none;margin-top:25px}formly-field .repeating .btn.btn-remove-item:hover{color:#FFFFFF;background:#AAAAAA;border:none}formly-field .repeating .btn.btn-remove-item:active{color:#FFFFFF;background:#999999;border:none}formly-field .repeating .btn.btn-remove-item .btn-icon{font-size:16px;color:#FFFFFF;margin-top:-4px;margin-right:5px;top:2px}.ui-datepicker.ui-widget.ui-widget-content{background:#FFFFFF;border:none;border-radius:3px;padding-top:5px;padding-right:5px;padding-bottom:5px;padding-left:4px}.ui-datepicker .ui-datepicker-header{background:#f5f8fc;border:none;border-radius:3px;margin-top:1px;margin-right:1px;margin-bottom:1px;margin-left:2px}.ui-datepicker .ui-datepicker-title select,.ui-datepicker select.ui-datepicker-month,.ui-datepicker select.ui-datepicker-year{font-family:'Nunito';font-size:13px;font-weight:300;color:#1d1c1c;background:#FFFFFF;border:none;border-radius:3px;margin-top:2px;margin-right:2px;margin-bottom:2px;margin-left:2px;width:40%}.ui-datepicker .ui-datepicker-calendar th{font-family:'Nunito';font-size:14px;font-weight:700;color:#1d1c1c}.ui-widget-content .ui-state-default{font-family:'Nunito';font-size:13px;font-weight:300;color:#1d1c1c;background:#f5f8fc;border:none;padding-right:4px;padding-bottom:3px}.ui-widget-content .ui-state-hover{color:#1d1c1c;background:#d9e1e8;border:none}.ui-widget-content .ui-state-highlight{color:#FFFFFF;background:#4e4e4f;border:none}.ui-widget-content .ui-state-active{color:#FFFFFF;background:#777777;border:none}formly-field radio-field{margin-top:10px}formly-field .radio label{font-family:'Nunito';font-size:15px;font-weight:300;color:#1d1c1c;margin-bottom:3px;margin-left:10px}formly-field .radio input[type=radio] ~ .check{background:#f5f8fc;border:1px solid #c8c8c8;border-radius:100%;margin-top:2px;width:16px;height:16px}formly-field .radio input[type=radio]:checked ~ .check .inside{background:#4e4e4f;border-radius:100%;margin-top:3px;margin-left:3px;width:8px;height:8px}formly-field .checkbox label{font-family:'Nunito';font-size:15px;font-weight:300;color:#1d1c1c;margin-left:10px}formly-field .checkbox input[type=checkbox] ~ .check{background:#FFFFFF;width:17px;height:17px;top:2px}formly-field .checkbox input[type=checkbox] ~ .check .inside{font-size:13px;color:#777777;margin-top:1px;margin-left:2px}formly-field .file-upload button{font-size:14px;font-weight:300;color:#FFFFFF;background:#777777;border:none;border-radius:3px;margin-top:-5px;margin-right:12px;margin-bottom:5px;margin-left:-4px;padding-top:6px;padding-right:12px;padding-bottom:5px;padding-left:12px}.tooltip-icon{font-size:14px;color:#777777}.popover{background:#FFFFFF;border:none;border-radius:3px;padding-top:6px;padding-right:6px;padding-bottom:6px;padding-left:6px}.popover-title{font-family:'Nunito';font-size:14px;font-weight:700;color:#1d1c1c;background:#f5f8fc;border:none;border-radius:3px;padding-top:10px;padding-right:10px;padding-bottom:10px;padding-left:10px}.popover-content{font-family:'Nunito';font-size:14px;font-weight:300;color:#1d1c1c;padding-top:10px;padding-right:10px;padding-bottom:10px;padding-left:10px}nav .btn-icon{font-size:16px;margin-top:-4px;margin-right:5px}nav .btn{font-family:'Nunito';font-size:14px;font-weight:300;border-radius:3px;padding-top:18px;padding-right:30px;padding-bottom:18px;padding-left:30px}nav .btn.btn-primary{color:#FFFFFF;background:#777777;border:1px solid #777777}nav .btn.btn-primary:hover{color:#FFFFFF;background:#777777;border:1px solid #777777}nav .btn.btn-primary:active{color:#FFFFFF;background:#777777;border:1px solid #777777}nav .btn.btn-secondary{color:#1d1c1c;background:#ffffff;border:1px solid #c8c8c8}nav .btn.btn-secondary:hover{color:#1d1c1c;background:#ffffff;border:1px solid #c8c8c8}nav .btn.btn-secondary:active{color:#1d1c1c;background:#ffffff;border:1px solid #c8c8c8}nav#progress-bar h4{font-family:'Montserrat';font-size:24px;font-weight:400;margin-top:30px;margin-bottom:3px;padding-bottom:10px}nav#progress-bar h4.active{color:#1d1c1c;border-bottom:4px solid #777777}nav#progress-bar h4.inactive{color:#d6dce0;border-bottom:4px solid #e4eaee;display:none;}#sidebar .header{font-family:'Nunito';font-weight:300;color:#FFFFFF;background:#777777;padding-top:20px;padding-right:20px;padding-bottom:20px;padding-left:20px}#sidebar .body{font-family:'Nunito';font-weight:300;color:#1d1c1c;background:#f5f8fc;border:1px solid #c8c8c8;padding-top:20px;padding-right:20px;padding-bottom:20px;padding-left:20px;border-top:0}#sidebar .footer{font-family:'Nunito';font-weight:300;color:#1d1c1c;background:#1d1c1c;padding-top:20px;padding-right:20px;padding-bottom:20px;padding-left:20px;border-top:1px solid #4e4e4f}#sidebar .body h3{font-family:'Nunito';font-size:16px;font-weight:700;color:#1d1c1c;margin-top:0;margin-bottom:5px}#sidebar .body .message{font-family:'Nunito';font-size:14px;font-weight:300;color:#1d1c1c;margin-top:0;margin-bottom:0}#sidebar .body .price{height:62px}#sidebar .body .price .dollars{font-family:'Montserrat';font-size:45px;font-weight:400;color:#1d1c1c;margin-top:0;margin-bottom:0}#sidebar .body .price .cents{font-family:'Montserrat';font-size:15px;font-weight:700;color:#1d1c1c;margin-left:-13px}#sidebar .loader{color:#1d1c1c;margin-top:15px}#sidebar buttons-field label.btn{font-family:'Nunito';font-size:13px;font-weight:700;color:#FFFFFF;background:none;padding-top:4px;padding-right:2px;padding-bottom:4px;padding-left:2px}#sidebar buttons-field label.btn.selected{color:#FFFFFF;background:#777777;padding-right:8px;padding-left:8px}#sidebar .body .summary{margin-top:15px}#sidebar .body .summary h4{font-family:'Nunito';font-size:15px;font-weight:700;color:#1d1c1c;margin-top:0;margin-bottom:10px}#sidebar .body .summary .key{font-family:'Nunito';font-size:13px;font-weight:700;color:#1d1c1c;padding-right:3px}#sidebar .body .summary .value{font-family:'Nunito';font-size:13px;font-weight:300;color:#1d1c1c}#sidebar .body nav .btn{margin-top:20px;padding-top:13px;padding-bottom:13px;width:100%}#sidebar .header nav{margin-top:10px}#sidebar .header nav .btn{margin-top:10px;padding-top:10px;padding-right:20px;padding-bottom:10px;padding-left:20px}#sidebar .header nav .btn.btn-primary{color:#1d1c1c;background:#FFFFFF}#sidebar .header nav .btn.btn-secondary{color:#1d1c1c;background:#FFFFFF}nav#footer-actions{margin-top:20px}nav#footer-actions .btn{margin-right:15px;margin-bottom:15px}#section-column{margin-right:270px}#sidebar-column{width:250px}.input-group *:first-child .form-control{border-top-left-radius:3px;border-bottom-left-radius:3px;}.input-group *:last-child .form-control{border-top-right-radius:3px;border-bottom-right-radius:3px;}@media(max-width:768px){#sidebar-column{width:auto}#section-column{margin-right:0}body{margin-left:0;margin-right:0}article{padding-left:0px;padding-right:0px}nav#footer-actions{padding-left:0px;padding-right:0px}#sidebar .body{margin-bottom:0}h1{margin-left:0px;margin-right:0px}}@media(min-width:769px){h1{margin-left:0;margin-right:0}}#sidebar #calculation.state-softReferral .header{background:#818181}#sidebar #calculation.state-hardReferral .header{background:#5a5a5a}#sidebar #calculation.state-decline .header{background:#5a5a5a}#sidebar #calculation .header:before{border-right: 10px solid #777777}#sidebar #calculation.state-softReferral .header:before{border-right: 10px solid #818181}#sidebar #calculation.state-hardReferral .header:before{border-right: 10px solid #5a5a5a}#sidebar #calculation.state-decline .header:before{border-right: 10px solid #5a5a5a}#sidebar #calculation .arrow:after{border-top: 10px solid #777777}#sidebar #calculation.state-softReferral .arrow:after{border-top: 10px solid #818181}#sidebar #calculation.state-hardReferral .arrow:after{border-top: 10px solid #5a5a5a}#sidebar #calculation.state-decline .arrow:after{border-top: 10px solid #5a5a5a}.popover.top&gt;.arrow:after{border-top-color:#FFFFFF}.popover.top&gt;.arrow{border-top-color:none}",</v>
      </c>
      <c r="E17" t="str">
        <f ca="1">"""fonts"":["&amp;
_xlfn.TEXTJOIN(",",TRUE,Table_Styles[Config Font])&amp;
"]"</f>
        <v>"fonts":[{"fontFamily":"Nunito","fontWeight":300},{"fontFamily":"Montserrat","fontWeight":400},{"fontFamily":"Nunito","fontWeight":700},{"fontFamily":"Montserrat","fontWeight":700}]</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s="1" t="s">
        <v>1078</v>
      </c>
    </row>
    <row r="18" spans="2:54" ht="21" customHeight="1">
      <c r="B18" s="2" t="s">
        <v>0</v>
      </c>
      <c r="C18" s="1" t="s">
        <v>1092</v>
      </c>
      <c r="D18" t="str">
        <f ca="1">IF(INDIRECT("'Question Sets'!"&amp;SUBSTITUTE(ADDRESS(1,COLUMN(Table_Question_Sets[[#Headers],[Output Config]]),4),"1","")&amp;COLUMN()+1)&lt;&gt;"",INDIRECT("'Question Sets'!"&amp;SUBSTITUTE(ADDRESS(1,COLUMN(Table_Question_Sets[[#Headers],[Output Config]]),4),"1","")&amp;COLUMN()+1),"")</f>
        <v>"setupDetails":[{"className": "row","fieldGroup":[{"key": "partnerId","type": "hidden-field","className":"col-xs-12 col-md-6","templateOptions":{"calculatedValue":"stringContains(referrerUrl(),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stringContains(referrerUrl(), 'ceg') ? 'ceg' : stringContains(referrerUrl(), 'loanshub') ? 'loanshub' : stringContains(referrerUrl(), 'infotrack') ? 'infotrack' : stringContains(referrerUrl(), 'depositassure.com.au/concierge-service') ? 'void-blank' : 'void'"},"validators": {"validation": Validators.compose([])},"expressionProperties": { "templateOptions.disabled": "true"}},{"key": "partnerSelection","type": "hidden-field","className":"col-xs-12 col-md-6","templateOptions":{"calculatedValue":"(partnerId == 'void' || partnerId == 'void-blank')? 'default':(partnerId == 'infotrack')? 'introducer':'broker'"},"validators": {"validation": Validators.compose([])},"expressionProperties": { "templateOptions.disabled": "true"}},{"key": "referrerHostname","type": "hidden-field","className":"col-xs-12 col-md-6","templateOptions":{"calculatedValue":"stringContains(referrerUrl(), 'aptiture.com') ? 'partner.depositassure.com.au':'partner.depositassure.com.au'"},"validators": {"validation": Validators.compose([])},"expressionProperties": { "templateOptions.disabled": "true"}},{"key": "externalCustomStyles","type": "content-field","className":"col-xs-12 col-md-6","templateOptions":{"content":{"customHTML":"&lt;link rel='stylesheet' href='https://%{ referrerHostname }%/partners/%{ partnerId }%/%{ partnerId }%.css'&gt;"}},"validators": {"validation": Validators.compose([])}},{"key": "depositBondSelection","type": "buttons-field","className":"col-xs-12","templateOptions":{"options":[{"value":"My Client","key":"My Client","icon":"fa fa-users fa-lg"},{"value":"Myself","key":"Myself","icon":"fa fa-user fa-lg"}],"label":"I would like to get a deposit bond for :","hideCondition":"partnerSelection != 'default'"},"validators": {"validation": Validators.compose([ValidationService.required('true', 'partnerSelection != \'default\'')])}},]},{"className": "row","fieldGroup": [{"key": "brokerName","type": "input-field","className":"col-xs-12 col-sm-6","templateOptions":{"label":"Your name","hideCondition":"partnerSelection != 'broker'"},"validators": {"validation": Validators.compose([])}},{"key": "brokerEmail","type": "input-field","className":"col-xs-12 col-sm-6","templateOptions":{"label":"Your email","hideCondition":"partnerSelection != 'broker'"},"validators": {"validation": Validators.compose([ValidationService.required('true', 'partnerSelection != \'broker\''), ValidationService.isEmail()])}},]},{"className": "row","fieldGroup": [{"key": "introducerName","type": "input-field","className":"col-xs-12 col-sm-6","templateOptions":{"label":"Your name","hideCondition":"partnerSelection != 'introducer' &amp;&amp; depositBondSelection != 'My Client'"},"validators": {"validation": Validators.compose([])}},{"key": "introducerEmail","type": "input-field","className":"col-xs-12 col-sm-6","templateOptions":{"label":"Your email","hideCondition":"partnerSelection != 'introducer' &amp;&amp; depositBondSelection != 'My Client'"},"validators": {"validation": Validators.compose([ValidationService.required('true', 'partnerSelection != \'introducer\' &amp;&amp; depositBondSelection != \'My Client\''), ValidationService.isEmail()])}}]}],</v>
      </c>
      <c r="E18" t="str">
        <f ca="1">IF(INDIRECT("'Question Sets'!"&amp;SUBSTITUTE(ADDRESS(1,COLUMN(Table_Question_Sets[[#Headers],[Output Config]]),4),"1","")&amp;COLUMN()+1)&lt;&gt;"",INDIRECT("'Question Sets'!"&amp;SUBSTITUTE(ADDRESS(1,COLUMN(Table_Question_Sets[[#Headers],[Output Config]]),4),"1","")&amp;COLUMN()+1),"")</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v>
      </c>
      <c r="F18" t="str">
        <f ca="1">IF(INDIRECT("'Question Sets'!"&amp;SUBSTITUTE(ADDRESS(1,COLUMN(Table_Question_Sets[[#Headers],[Output Config]]),4),"1","")&amp;COLUMN()+1)&lt;&gt;"",INDIRECT("'Question Sets'!"&amp;SUBSTITUTE(ADDRESS(1,COLUMN(Table_Question_Sets[[#Headers],[Output Config]]),4),"1","")&amp;COLUMN()+1),"")</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"finalEmailName","type": "hidden-field","className":"col-xs-12 col-md-6","templateOptions":{"calculatedValue":"(brokerName != '')? brokerName:((introducerName != '')? introducerName:((countRepeating(applicants)&gt;0 &amp;&amp; applicants[0].applicantFirstName != '')? applicants[0].applicantFirstName+' '+applicants[0].applicantLastName:''))"},"validators": {"validation": Validators.compose([])},"expressionProperties": { "templateOptions.disabled": "true"}},{"key": "finalEmailDestination","type": "hidden-field","className":"col-xs-12 col-md-6","templateOptions":{"calculatedValue":"(brokerEmail != '')? brokerEmail:((introducerEmail != '')? introducerEmail:(((countRepeating(applicants)&gt;0 &amp;&amp; applicants[0].applicantEmail != '')? applicants[0].applicantEmail:'')+((countRepeating(applicants)&gt;1 &amp;&amp; applicants[1].applicantEmail != '')? ', '+applicants[1].applicantEmail:'')+((countRepeating(applicants)&gt;2 &amp;&amp; applicants[2].applicantEmail != '')? ', '+applicants[2].applicantEmail:'')+((countRepeating(applicants)&gt;3 &amp;&amp; applicants[3].applicantEmail != '')? ', '+applicants[3].applicantEmail:'')+((countRepeating(applicants)&gt;4 &amp;&amp; applicants[4].applicantEmail != '')? ', '+applicants[4].applicantEmail:'')))"},"validators": {"validation": Validators.compose([])},"expressionProperties": { "templateOptions.disabled": "true"}},{"key": "workflowCustomerName","type": "hidden-field","className":"col-xs-12 col-md-6","templateOptions":{"calculatedValue":"applicants[0].applicantFirstName+' '+applicants[0].applicantLastName"},"validators": {"validation": Validators.compose([])},"expressionProperties": { "templateOptions.disabled": "true"}},{"key": "workflowCustomerEmail","type": "hidden-field","className":"col-xs-12 col-md-6","templateOptions":{"calculatedValue":"applicants[0].applicantEmail"},"validators": {"validation": Validators.compose([])},"expressionProperties": { "templateOptions.disabled": "true"}}]}],</v>
      </c>
      <c r="G18" t="str">
        <f ca="1">IF(INDIRECT("'Question Sets'!"&amp;SUBSTITUTE(ADDRESS(1,COLUMN(Table_Question_Sets[[#Headers],[Output Config]]),4),"1","")&amp;COLUMN()+1)&lt;&gt;"",INDIRECT("'Question Sets'!"&amp;SUBSTITUTE(ADDRESS(1,COLUMN(Table_Question_Sets[[#Headers],[Output Config]]),4),"1","")&amp;COLUMN()+1),"")</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H18"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I18" t="str">
        <f ca="1">IF(INDIRECT("'Question Sets'!"&amp;SUBSTITUTE(ADDRESS(1,COLUMN(Table_Question_Sets[[#Headers],[Output Config]]),4),"1","")&amp;COLUMN()+1)&lt;&gt;"",INDIRECT("'Question Sets'!"&amp;SUBSTITUTE(ADDRESS(1,COLUMN(Table_Question_Sets[[#Headers],[Output Config]]),4),"1","")&amp;COLUMN()+1),"")</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J18"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K18"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L18" t="str">
        <f ca="1">IF(INDIRECT("'Question Sets'!"&amp;SUBSTITUTE(ADDRESS(1,COLUMN(Table_Question_Sets[[#Headers],[Output Config]]),4),"1","")&amp;COLUMN()+1)&lt;&gt;"",INDIRECT("'Question Sets'!"&amp;SUBSTITUTE(ADDRESS(1,COLUMN(Table_Question_Sets[[#Headers],[Output Config]]),4),"1","")&amp;COLUMN()+1),"")</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v>
      </c>
      <c r="M18" t="str">
        <f ca="1">IF(INDIRECT("'Question Sets'!"&amp;SUBSTITUTE(ADDRESS(1,COLUMN(Table_Question_Sets[[#Headers],[Output Config]]),4),"1","")&amp;COLUMN()+1)&lt;&gt;"",INDIRECT("'Question Sets'!"&amp;SUBSTITUTE(ADDRESS(1,COLUMN(Table_Question_Sets[[#Headers],[Output Config]]),4),"1","")&amp;COLUMN()+1),"")</f>
        <v>"successPage":[{"className": "row","fieldGroup":[{"key": "thankYouHeadingBroker","type":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&lt;/div&gt;&lt;/section&gt;"},"hideCondition":"partnerId == 'void' "},"validators": {"validation": Validators.compose([])}},{"key": "thankYouHeadingIntroducer","type": "content-field","className":"col-xs-12","templateOptions":{"content":{"customHTML":"&lt;section id='intro' class='dark-bg pb-4'&gt;&lt;div class='container'&gt; &lt;div class='row justify-content-center text-center'&gt;&lt;div class='col col-md-10'&gt; &lt;h2&gt;Thank you for contacting Deposit Assure&amp;#39;s Concierge team.&lt;/h2&gt; &lt;/div&gt; &lt;/div&gt; &lt;/div&gt;&lt;/section&gt;"},"hideCondition":"partnerId != 'void' "},"validators": {"validation": Validators.compose([])}},{"key": "thankYouNotesIntroducer","type": "content-field","className":"col-xs-12","templateOptions":{"content":{"customHTML":"&lt;section id='thank-you'&gt; &lt;div class='container'&gt; &lt;div class='row'&gt;&lt;div class='col'&gt;&lt;p&gt;&lt;b&gt;Next steps:&lt;/b&gt;&lt;/p&gt;&lt;ol&gt;&lt;li&gt;The team will prepare the deposit bond application;&lt;/li&gt;&lt;li&gt;The application will be emailed to all applicants for signing with Docusign;&lt;/li&gt;&lt;li&gt;Once the application is signed, we can have an approval within 1 business hour.&lt;/li&gt;&lt;/ol&gt;&lt;p&gt;Payment for the deposit bond fee: &lt;/p&gt;&lt;p&gt;Applicants will receive a link to pay for the deposit bond fee by credit card or debit card. If for any reason the deposit bond is not approved, Deposit Assure will refund the full fee.&lt;/p&gt;&lt;p&gt;If you have any queries, please email &lt;a href='mailto:bonds@depositassure.com.au'&gt;bonds@depositassure.com.au&lt;/a&gt;&lt;/p&gt;&lt;p&gt;Thank you for your support and trust in Deposit Assure.&lt;/p&gt;&lt;p&gt;Deposit Assure - Concierge Team  &lt;/p&gt;&lt;/div&gt;&lt;/div&gt; &lt;/div&gt;&lt;/section&gt;"},"hideCondition":"partnerId != 'void' "},"validators": {"validation": Validators.compose([])}},{"key": "thankYouNotesBroker","type":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&lt;/div&gt;&lt;/section&gt;"},"hideCondition":"partnerId == 'void' "},"validators": {"validation": Validators.compose([])}}]}],</v>
      </c>
      <c r="N18" t="str">
        <f ca="1">IF(INDIRECT("'Question Sets'!"&amp;SUBSTITUTE(ADDRESS(1,COLUMN(Table_Question_Sets[[#Headers],[Output Config]]),4),"1","")&amp;COLUMN()+1)&lt;&gt;"",INDIRECT("'Question Sets'!"&amp;SUBSTITUTE(ADDRESS(1,COLUMN(Table_Question_Sets[[#Headers],[Output Config]]),4),"1","")&amp;COLUMN()+1),"")</f>
        <v/>
      </c>
      <c r="O18" t="str">
        <f ca="1">IF(INDIRECT("'Question Sets'!"&amp;SUBSTITUTE(ADDRESS(1,COLUMN(Table_Question_Sets[[#Headers],[Output Config]]),4),"1","")&amp;COLUMN()+1)&lt;&gt;"",INDIRECT("'Question Sets'!"&amp;SUBSTITUTE(ADDRESS(1,COLUMN(Table_Question_Sets[[#Headers],[Output Config]]),4),"1","")&amp;COLUMN()+1),"")</f>
        <v/>
      </c>
      <c r="P18" t="str">
        <f ca="1">IF(INDIRECT("'Question Sets'!"&amp;SUBSTITUTE(ADDRESS(1,COLUMN(Table_Question_Sets[[#Headers],[Output Config]]),4),"1","")&amp;COLUMN()+1)&lt;&gt;"",INDIRECT("'Question Sets'!"&amp;SUBSTITUTE(ADDRESS(1,COLUMN(Table_Question_Sets[[#Headers],[Output Config]]),4),"1","")&amp;COLUMN()+1),"")</f>
        <v/>
      </c>
      <c r="Q18" t="str">
        <f ca="1">IF(INDIRECT("'Question Sets'!"&amp;SUBSTITUTE(ADDRESS(1,COLUMN(Table_Question_Sets[[#Headers],[Output Config]]),4),"1","")&amp;COLUMN()+1)&lt;&gt;"",INDIRECT("'Question Sets'!"&amp;SUBSTITUTE(ADDRESS(1,COLUMN(Table_Question_Sets[[#Headers],[Output Config]]),4),"1","")&amp;COLUMN()+1),"")</f>
        <v/>
      </c>
      <c r="R18" t="str">
        <f ca="1">IF(INDIRECT("'Question Sets'!"&amp;SUBSTITUTE(ADDRESS(1,COLUMN(Table_Question_Sets[[#Headers],[Output Config]]),4),"1","")&amp;COLUMN()+1)&lt;&gt;"",INDIRECT("'Question Sets'!"&amp;SUBSTITUTE(ADDRESS(1,COLUMN(Table_Question_Sets[[#Headers],[Output Config]]),4),"1","")&amp;COLUMN()+1),"")</f>
        <v/>
      </c>
      <c r="S18" t="str">
        <f ca="1">IF(INDIRECT("'Question Sets'!"&amp;SUBSTITUTE(ADDRESS(1,COLUMN(Table_Question_Sets[[#Headers],[Output Config]]),4),"1","")&amp;COLUMN()+1)&lt;&gt;"",INDIRECT("'Question Sets'!"&amp;SUBSTITUTE(ADDRESS(1,COLUMN(Table_Question_Sets[[#Headers],[Output Config]]),4),"1","")&amp;COLUMN()+1),"")</f>
        <v/>
      </c>
      <c r="T18" t="str">
        <f ca="1">IF(INDIRECT("'Question Sets'!"&amp;SUBSTITUTE(ADDRESS(1,COLUMN(Table_Question_Sets[[#Headers],[Output Config]]),4),"1","")&amp;COLUMN()+1)&lt;&gt;"",INDIRECT("'Question Sets'!"&amp;SUBSTITUTE(ADDRESS(1,COLUMN(Table_Question_Sets[[#Headers],[Output Config]]),4),"1","")&amp;COLUMN()+1),"")</f>
        <v/>
      </c>
      <c r="U18" t="str">
        <f ca="1">IF(INDIRECT("'Question Sets'!"&amp;SUBSTITUTE(ADDRESS(1,COLUMN(Table_Question_Sets[[#Headers],[Output Config]]),4),"1","")&amp;COLUMN()+1)&lt;&gt;"",INDIRECT("'Question Sets'!"&amp;SUBSTITUTE(ADDRESS(1,COLUMN(Table_Question_Sets[[#Headers],[Output Config]]),4),"1","")&amp;COLUMN()+1),"")</f>
        <v/>
      </c>
      <c r="V18" t="str">
        <f ca="1">IF(INDIRECT("'Question Sets'!"&amp;SUBSTITUTE(ADDRESS(1,COLUMN(Table_Question_Sets[[#Headers],[Output Config]]),4),"1","")&amp;COLUMN()+1)&lt;&gt;"",INDIRECT("'Question Sets'!"&amp;SUBSTITUTE(ADDRESS(1,COLUMN(Table_Question_Sets[[#Headers],[Output Config]]),4),"1","")&amp;COLUMN()+1),"")</f>
        <v/>
      </c>
      <c r="W18" t="str">
        <f ca="1">IF(INDIRECT("'Question Sets'!"&amp;SUBSTITUTE(ADDRESS(1,COLUMN(Table_Question_Sets[[#Headers],[Output Config]]),4),"1","")&amp;COLUMN()+1)&lt;&gt;"",INDIRECT("'Question Sets'!"&amp;SUBSTITUTE(ADDRESS(1,COLUMN(Table_Question_Sets[[#Headers],[Output Config]]),4),"1","")&amp;COLUMN()+1),"")</f>
        <v/>
      </c>
      <c r="X18" t="str">
        <f ca="1">IF(INDIRECT("'Question Sets'!"&amp;SUBSTITUTE(ADDRESS(1,COLUMN(Table_Question_Sets[[#Headers],[Output Config]]),4),"1","")&amp;COLUMN()+1)&lt;&gt;"",INDIRECT("'Question Sets'!"&amp;SUBSTITUTE(ADDRESS(1,COLUMN(Table_Question_Sets[[#Headers],[Output Config]]),4),"1","")&amp;COLUMN()+1),"")</f>
        <v/>
      </c>
      <c r="Y18" t="str">
        <f ca="1">IF(INDIRECT("'Question Sets'!"&amp;SUBSTITUTE(ADDRESS(1,COLUMN(Table_Question_Sets[[#Headers],[Output Config]]),4),"1","")&amp;COLUMN()+1)&lt;&gt;"",INDIRECT("'Question Sets'!"&amp;SUBSTITUTE(ADDRESS(1,COLUMN(Table_Question_Sets[[#Headers],[Output Config]]),4),"1","")&amp;COLUMN()+1),"")</f>
        <v/>
      </c>
      <c r="Z18" t="str">
        <f ca="1">IF(INDIRECT("'Question Sets'!"&amp;SUBSTITUTE(ADDRESS(1,COLUMN(Table_Question_Sets[[#Headers],[Output Config]]),4),"1","")&amp;COLUMN()+1)&lt;&gt;"",INDIRECT("'Question Sets'!"&amp;SUBSTITUTE(ADDRESS(1,COLUMN(Table_Question_Sets[[#Headers],[Output Config]]),4),"1","")&amp;COLUMN()+1),"")</f>
        <v/>
      </c>
      <c r="AA18" t="str">
        <f ca="1">IF(INDIRECT("'Question Sets'!"&amp;SUBSTITUTE(ADDRESS(1,COLUMN(Table_Question_Sets[[#Headers],[Output Config]]),4),"1","")&amp;COLUMN()+1)&lt;&gt;"",INDIRECT("'Question Sets'!"&amp;SUBSTITUTE(ADDRESS(1,COLUMN(Table_Question_Sets[[#Headers],[Output Config]]),4),"1","")&amp;COLUMN()+1),"")</f>
        <v/>
      </c>
      <c r="AB18" t="str">
        <f ca="1">IF(INDIRECT("'Question Sets'!"&amp;SUBSTITUTE(ADDRESS(1,COLUMN(Table_Question_Sets[[#Headers],[Output Config]]),4),"1","")&amp;COLUMN()+1)&lt;&gt;"",INDIRECT("'Question Sets'!"&amp;SUBSTITUTE(ADDRESS(1,COLUMN(Table_Question_Sets[[#Headers],[Output Config]]),4),"1","")&amp;COLUMN()+1),"")</f>
        <v/>
      </c>
      <c r="AC18" t="str">
        <f ca="1">IF(INDIRECT("'Question Sets'!"&amp;SUBSTITUTE(ADDRESS(1,COLUMN(Table_Question_Sets[[#Headers],[Output Config]]),4),"1","")&amp;COLUMN()+1)&lt;&gt;"",INDIRECT("'Question Sets'!"&amp;SUBSTITUTE(ADDRESS(1,COLUMN(Table_Question_Sets[[#Headers],[Output Config]]),4),"1","")&amp;COLUMN()+1),"")</f>
        <v/>
      </c>
      <c r="AD18" t="str">
        <f ca="1">IF(INDIRECT("'Question Sets'!"&amp;SUBSTITUTE(ADDRESS(1,COLUMN(Table_Question_Sets[[#Headers],[Output Config]]),4),"1","")&amp;COLUMN()+1)&lt;&gt;"",INDIRECT("'Question Sets'!"&amp;SUBSTITUTE(ADDRESS(1,COLUMN(Table_Question_Sets[[#Headers],[Output Config]]),4),"1","")&amp;COLUMN()+1),"")</f>
        <v/>
      </c>
      <c r="AE18" t="str">
        <f ca="1">IF(INDIRECT("'Question Sets'!"&amp;SUBSTITUTE(ADDRESS(1,COLUMN(Table_Question_Sets[[#Headers],[Output Config]]),4),"1","")&amp;COLUMN()+1)&lt;&gt;"",INDIRECT("'Question Sets'!"&amp;SUBSTITUTE(ADDRESS(1,COLUMN(Table_Question_Sets[[#Headers],[Output Config]]),4),"1","")&amp;COLUMN()+1),"")</f>
        <v/>
      </c>
      <c r="AF18" t="str">
        <f ca="1">IF(INDIRECT("'Question Sets'!"&amp;SUBSTITUTE(ADDRESS(1,COLUMN(Table_Question_Sets[[#Headers],[Output Config]]),4),"1","")&amp;COLUMN()+1)&lt;&gt;"",INDIRECT("'Question Sets'!"&amp;SUBSTITUTE(ADDRESS(1,COLUMN(Table_Question_Sets[[#Headers],[Output Config]]),4),"1","")&amp;COLUMN()+1),"")</f>
        <v/>
      </c>
      <c r="AG18" t="str">
        <f ca="1">IF(INDIRECT("'Question Sets'!"&amp;SUBSTITUTE(ADDRESS(1,COLUMN(Table_Question_Sets[[#Headers],[Output Config]]),4),"1","")&amp;COLUMN()+1)&lt;&gt;"",INDIRECT("'Question Sets'!"&amp;SUBSTITUTE(ADDRESS(1,COLUMN(Table_Question_Sets[[#Headers],[Output Config]]),4),"1","")&amp;COLUMN()+1),"")</f>
        <v/>
      </c>
      <c r="AH18" t="str">
        <f ca="1">IF(INDIRECT("'Question Sets'!"&amp;SUBSTITUTE(ADDRESS(1,COLUMN(Table_Question_Sets[[#Headers],[Output Config]]),4),"1","")&amp;COLUMN()+1)&lt;&gt;"",INDIRECT("'Question Sets'!"&amp;SUBSTITUTE(ADDRESS(1,COLUMN(Table_Question_Sets[[#Headers],[Output Config]]),4),"1","")&amp;COLUMN()+1),"")</f>
        <v/>
      </c>
      <c r="AI18" t="str">
        <f ca="1">IF(INDIRECT("'Question Sets'!"&amp;SUBSTITUTE(ADDRESS(1,COLUMN(Table_Question_Sets[[#Headers],[Output Config]]),4),"1","")&amp;COLUMN()+1)&lt;&gt;"",INDIRECT("'Question Sets'!"&amp;SUBSTITUTE(ADDRESS(1,COLUMN(Table_Question_Sets[[#Headers],[Output Config]]),4),"1","")&amp;COLUMN()+1),"")</f>
        <v/>
      </c>
      <c r="AJ18" t="str">
        <f ca="1">IF(INDIRECT("'Question Sets'!"&amp;SUBSTITUTE(ADDRESS(1,COLUMN(Table_Question_Sets[[#Headers],[Output Config]]),4),"1","")&amp;COLUMN()+1)&lt;&gt;"",INDIRECT("'Question Sets'!"&amp;SUBSTITUTE(ADDRESS(1,COLUMN(Table_Question_Sets[[#Headers],[Output Config]]),4),"1","")&amp;COLUMN()+1),"")</f>
        <v/>
      </c>
      <c r="AK18" t="str">
        <f ca="1">IF(INDIRECT("'Question Sets'!"&amp;SUBSTITUTE(ADDRESS(1,COLUMN(Table_Question_Sets[[#Headers],[Output Config]]),4),"1","")&amp;COLUMN()+1)&lt;&gt;"",INDIRECT("'Question Sets'!"&amp;SUBSTITUTE(ADDRESS(1,COLUMN(Table_Question_Sets[[#Headers],[Output Config]]),4),"1","")&amp;COLUMN()+1),"")</f>
        <v/>
      </c>
      <c r="AL18" t="str">
        <f ca="1">IF(INDIRECT("'Question Sets'!"&amp;SUBSTITUTE(ADDRESS(1,COLUMN(Table_Question_Sets[[#Headers],[Output Config]]),4),"1","")&amp;COLUMN()+1)&lt;&gt;"",INDIRECT("'Question Sets'!"&amp;SUBSTITUTE(ADDRESS(1,COLUMN(Table_Question_Sets[[#Headers],[Output Config]]),4),"1","")&amp;COLUMN()+1),"")</f>
        <v/>
      </c>
      <c r="AM18" t="str">
        <f ca="1">IF(INDIRECT("'Question Sets'!"&amp;SUBSTITUTE(ADDRESS(1,COLUMN(Table_Question_Sets[[#Headers],[Output Config]]),4),"1","")&amp;COLUMN()+1)&lt;&gt;"",INDIRECT("'Question Sets'!"&amp;SUBSTITUTE(ADDRESS(1,COLUMN(Table_Question_Sets[[#Headers],[Output Config]]),4),"1","")&amp;COLUMN()+1),"")</f>
        <v/>
      </c>
      <c r="AN18" t="str">
        <f ca="1">IF(INDIRECT("'Question Sets'!"&amp;SUBSTITUTE(ADDRESS(1,COLUMN(Table_Question_Sets[[#Headers],[Output Config]]),4),"1","")&amp;COLUMN()+1)&lt;&gt;"",INDIRECT("'Question Sets'!"&amp;SUBSTITUTE(ADDRESS(1,COLUMN(Table_Question_Sets[[#Headers],[Output Config]]),4),"1","")&amp;COLUMN()+1),"")</f>
        <v/>
      </c>
      <c r="AO18" t="str">
        <f ca="1">IF(INDIRECT("'Question Sets'!"&amp;SUBSTITUTE(ADDRESS(1,COLUMN(Table_Question_Sets[[#Headers],[Output Config]]),4),"1","")&amp;COLUMN()+1)&lt;&gt;"",INDIRECT("'Question Sets'!"&amp;SUBSTITUTE(ADDRESS(1,COLUMN(Table_Question_Sets[[#Headers],[Output Config]]),4),"1","")&amp;COLUMN()+1),"")</f>
        <v/>
      </c>
      <c r="AP18" t="str">
        <f ca="1">IF(INDIRECT("'Question Sets'!"&amp;SUBSTITUTE(ADDRESS(1,COLUMN(Table_Question_Sets[[#Headers],[Output Config]]),4),"1","")&amp;COLUMN()+1)&lt;&gt;"",INDIRECT("'Question Sets'!"&amp;SUBSTITUTE(ADDRESS(1,COLUMN(Table_Question_Sets[[#Headers],[Output Config]]),4),"1","")&amp;COLUMN()+1),"")</f>
        <v/>
      </c>
      <c r="AQ18" t="str">
        <f ca="1">IF(INDIRECT("'Question Sets'!"&amp;SUBSTITUTE(ADDRESS(1,COLUMN(Table_Question_Sets[[#Headers],[Output Config]]),4),"1","")&amp;COLUMN()+1)&lt;&gt;"",INDIRECT("'Question Sets'!"&amp;SUBSTITUTE(ADDRESS(1,COLUMN(Table_Question_Sets[[#Headers],[Output Config]]),4),"1","")&amp;COLUMN()+1),"")</f>
        <v/>
      </c>
      <c r="AR18" t="str">
        <f ca="1">IF(INDIRECT("'Question Sets'!"&amp;SUBSTITUTE(ADDRESS(1,COLUMN(Table_Question_Sets[[#Headers],[Output Config]]),4),"1","")&amp;COLUMN()+1)&lt;&gt;"",INDIRECT("'Question Sets'!"&amp;SUBSTITUTE(ADDRESS(1,COLUMN(Table_Question_Sets[[#Headers],[Output Config]]),4),"1","")&amp;COLUMN()+1),"")</f>
        <v/>
      </c>
      <c r="AS18" t="str">
        <f ca="1">IF(INDIRECT("'Question Sets'!"&amp;SUBSTITUTE(ADDRESS(1,COLUMN(Table_Question_Sets[[#Headers],[Output Config]]),4),"1","")&amp;COLUMN()+1)&lt;&gt;"",INDIRECT("'Question Sets'!"&amp;SUBSTITUTE(ADDRESS(1,COLUMN(Table_Question_Sets[[#Headers],[Output Config]]),4),"1","")&amp;COLUMN()+1),"")</f>
        <v/>
      </c>
      <c r="AT18" t="str">
        <f ca="1">IF(INDIRECT("'Question Sets'!"&amp;SUBSTITUTE(ADDRESS(1,COLUMN(Table_Question_Sets[[#Headers],[Output Config]]),4),"1","")&amp;COLUMN()+1)&lt;&gt;"",INDIRECT("'Question Sets'!"&amp;SUBSTITUTE(ADDRESS(1,COLUMN(Table_Question_Sets[[#Headers],[Output Config]]),4),"1","")&amp;COLUMN()+1),"")</f>
        <v/>
      </c>
      <c r="AU18" t="str">
        <f ca="1">IF(INDIRECT("'Question Sets'!"&amp;SUBSTITUTE(ADDRESS(1,COLUMN(Table_Question_Sets[[#Headers],[Output Config]]),4),"1","")&amp;COLUMN()+1)&lt;&gt;"",INDIRECT("'Question Sets'!"&amp;SUBSTITUTE(ADDRESS(1,COLUMN(Table_Question_Sets[[#Headers],[Output Config]]),4),"1","")&amp;COLUMN()+1),"")</f>
        <v/>
      </c>
      <c r="AV18" t="str">
        <f ca="1">IF(INDIRECT("'Question Sets'!"&amp;SUBSTITUTE(ADDRESS(1,COLUMN(Table_Question_Sets[[#Headers],[Output Config]]),4),"1","")&amp;COLUMN()+1)&lt;&gt;"",INDIRECT("'Question Sets'!"&amp;SUBSTITUTE(ADDRESS(1,COLUMN(Table_Question_Sets[[#Headers],[Output Config]]),4),"1","")&amp;COLUMN()+1),"")</f>
        <v/>
      </c>
      <c r="AW18" t="str">
        <f ca="1">IF(INDIRECT("'Question Sets'!"&amp;SUBSTITUTE(ADDRESS(1,COLUMN(Table_Question_Sets[[#Headers],[Output Config]]),4),"1","")&amp;COLUMN()+1)&lt;&gt;"",INDIRECT("'Question Sets'!"&amp;SUBSTITUTE(ADDRESS(1,COLUMN(Table_Question_Sets[[#Headers],[Output Config]]),4),"1","")&amp;COLUMN()+1),"")</f>
        <v/>
      </c>
      <c r="AX18" t="str">
        <f ca="1">IF(INDIRECT("'Question Sets'!"&amp;SUBSTITUTE(ADDRESS(1,COLUMN(Table_Question_Sets[[#Headers],[Output Config]]),4),"1","")&amp;COLUMN()+1)&lt;&gt;"",INDIRECT("'Question Sets'!"&amp;SUBSTITUTE(ADDRESS(1,COLUMN(Table_Question_Sets[[#Headers],[Output Config]]),4),"1","")&amp;COLUMN()+1),"")</f>
        <v/>
      </c>
      <c r="AY18" t="str">
        <f ca="1">IF(INDIRECT("'Question Sets'!"&amp;SUBSTITUTE(ADDRESS(1,COLUMN(Table_Question_Sets[[#Headers],[Output Config]]),4),"1","")&amp;COLUMN()+1)&lt;&gt;"",INDIRECT("'Question Sets'!"&amp;SUBSTITUTE(ADDRESS(1,COLUMN(Table_Question_Sets[[#Headers],[Output Config]]),4),"1","")&amp;COLUMN()+1),"")</f>
        <v/>
      </c>
      <c r="AZ18" t="str">
        <f ca="1">IF(INDIRECT("'Question Sets'!"&amp;SUBSTITUTE(ADDRESS(1,COLUMN(Table_Question_Sets[[#Headers],[Output Config]]),4),"1","")&amp;COLUMN()+1)&lt;&gt;"",INDIRECT("'Question Sets'!"&amp;SUBSTITUTE(ADDRESS(1,COLUMN(Table_Question_Sets[[#Headers],[Output Config]]),4),"1","")&amp;COLUMN()+1),"")</f>
        <v/>
      </c>
      <c r="BA18" t="str">
        <f ca="1">IF(INDIRECT("'Question Sets'!"&amp;SUBSTITUTE(ADDRESS(1,COLUMN(Table_Question_Sets[[#Headers],[Output Config]]),4),"1","")&amp;COLUMN()+1)&lt;&gt;"",INDIRECT("'Question Sets'!"&amp;SUBSTITUTE(ADDRESS(1,COLUMN(Table_Question_Sets[[#Headers],[Output Config]]),4),"1","")&amp;COLUMN()+1),"")</f>
        <v/>
      </c>
      <c r="BB18" s="1" t="s">
        <v>1078</v>
      </c>
    </row>
    <row r="19" spans="2:54" ht="21" customHeight="1">
      <c r="B19" s="2" t="s">
        <v>276</v>
      </c>
      <c r="C19" s="1" t="s">
        <v>1093</v>
      </c>
      <c r="D19" t="str">
        <f ca="1">IF(INDIRECT("'Repeating Question Sets'!"&amp;SUBSTITUTE(ADDRESS(1,COLUMN(Table_Repeating_Question_Sets[[#Headers],[Output Config]]),4),"1","")&amp;COLUMN()+1)&lt;&gt;"",INDIRECT("'Repeating Question Sets'!"&amp;SUBSTITUTE(ADDRESS(1,COLUMN(Table_Repeating_Question_Sets[[#Headers],[Output Config]]),4),"1","")&amp;COLUMN()+1),"")</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E19" t="str">
        <f ca="1">IF(INDIRECT("'Repeating Question Sets'!"&amp;SUBSTITUTE(ADDRESS(1,COLUMN(Table_Repeating_Question_Sets[[#Headers],[Output Config]]),4),"1","")&amp;COLUMN()+1)&lt;&gt;"",INDIRECT("'Repeating Question Sets'!"&amp;SUBSTITUTE(ADDRESS(1,COLUMN(Table_Repeating_Question_Sets[[#Headers],[Output Config]]),4),"1","")&amp;COLUMN()+1),"")</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F19"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9"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9"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9" t="str">
        <f ca="1">IF(INDIRECT("'Repeating Question Sets'!"&amp;SUBSTITUTE(ADDRESS(1,COLUMN(Table_Repeating_Question_Sets[[#Headers],[Output Config]]),4),"1","")&amp;COLUMN()+1)&lt;&gt;"",INDIRECT("'Repeating Question Sets'!"&amp;SUBSTITUTE(ADDRESS(1,COLUMN(Table_Repeating_Question_Sets[[#Headers],[Output Config]]),4),"1","")&amp;COLUMN()+1),"")</f>
        <v/>
      </c>
      <c r="J19" t="str">
        <f ca="1">IF(INDIRECT("'Repeating Question Sets'!"&amp;SUBSTITUTE(ADDRESS(1,COLUMN(Table_Repeating_Question_Sets[[#Headers],[Output Config]]),4),"1","")&amp;COLUMN()+1)&lt;&gt;"",INDIRECT("'Repeating Question Sets'!"&amp;SUBSTITUTE(ADDRESS(1,COLUMN(Table_Repeating_Question_Sets[[#Headers],[Output Config]]),4),"1","")&amp;COLUMN()+1),"")</f>
        <v/>
      </c>
      <c r="K19" t="str">
        <f ca="1">IF(INDIRECT("'Repeating Question Sets'!"&amp;SUBSTITUTE(ADDRESS(1,COLUMN(Table_Repeating_Question_Sets[[#Headers],[Output Config]]),4),"1","")&amp;COLUMN()+1)&lt;&gt;"",INDIRECT("'Repeating Question Sets'!"&amp;SUBSTITUTE(ADDRESS(1,COLUMN(Table_Repeating_Question_Sets[[#Headers],[Output Config]]),4),"1","")&amp;COLUMN()+1),"")</f>
        <v/>
      </c>
      <c r="L19" t="str">
        <f ca="1">IF(INDIRECT("'Repeating Question Sets'!"&amp;SUBSTITUTE(ADDRESS(1,COLUMN(Table_Repeating_Question_Sets[[#Headers],[Output Config]]),4),"1","")&amp;COLUMN()+1)&lt;&gt;"",INDIRECT("'Repeating Question Sets'!"&amp;SUBSTITUTE(ADDRESS(1,COLUMN(Table_Repeating_Question_Sets[[#Headers],[Output Config]]),4),"1","")&amp;COLUMN()+1),"")</f>
        <v/>
      </c>
      <c r="M19" t="str">
        <f ca="1">IF(INDIRECT("'Repeating Question Sets'!"&amp;SUBSTITUTE(ADDRESS(1,COLUMN(Table_Repeating_Question_Sets[[#Headers],[Output Config]]),4),"1","")&amp;COLUMN()+1)&lt;&gt;"",INDIRECT("'Repeating Question Sets'!"&amp;SUBSTITUTE(ADDRESS(1,COLUMN(Table_Repeating_Question_Sets[[#Headers],[Output Config]]),4),"1","")&amp;COLUMN()+1),"")</f>
        <v/>
      </c>
      <c r="N19" t="str">
        <f ca="1">IF(INDIRECT("'Repeating Question Sets'!"&amp;SUBSTITUTE(ADDRESS(1,COLUMN(Table_Repeating_Question_Sets[[#Headers],[Output Config]]),4),"1","")&amp;COLUMN()+1)&lt;&gt;"",INDIRECT("'Repeating Question Sets'!"&amp;SUBSTITUTE(ADDRESS(1,COLUMN(Table_Repeating_Question_Sets[[#Headers],[Output Config]]),4),"1","")&amp;COLUMN()+1),"")</f>
        <v/>
      </c>
      <c r="O19" t="str">
        <f ca="1">IF(INDIRECT("'Repeating Question Sets'!"&amp;SUBSTITUTE(ADDRESS(1,COLUMN(Table_Repeating_Question_Sets[[#Headers],[Output Config]]),4),"1","")&amp;COLUMN()+1)&lt;&gt;"",INDIRECT("'Repeating Question Sets'!"&amp;SUBSTITUTE(ADDRESS(1,COLUMN(Table_Repeating_Question_Sets[[#Headers],[Output Config]]),4),"1","")&amp;COLUMN()+1),"")</f>
        <v/>
      </c>
      <c r="P19" t="str">
        <f ca="1">IF(INDIRECT("'Repeating Question Sets'!"&amp;SUBSTITUTE(ADDRESS(1,COLUMN(Table_Repeating_Question_Sets[[#Headers],[Output Config]]),4),"1","")&amp;COLUMN()+1)&lt;&gt;"",INDIRECT("'Repeating Question Sets'!"&amp;SUBSTITUTE(ADDRESS(1,COLUMN(Table_Repeating_Question_Sets[[#Headers],[Output Config]]),4),"1","")&amp;COLUMN()+1),"")</f>
        <v/>
      </c>
      <c r="Q19" t="str">
        <f ca="1">IF(INDIRECT("'Repeating Question Sets'!"&amp;SUBSTITUTE(ADDRESS(1,COLUMN(Table_Repeating_Question_Sets[[#Headers],[Output Config]]),4),"1","")&amp;COLUMN()+1)&lt;&gt;"",INDIRECT("'Repeating Question Sets'!"&amp;SUBSTITUTE(ADDRESS(1,COLUMN(Table_Repeating_Question_Sets[[#Headers],[Output Config]]),4),"1","")&amp;COLUMN()+1),"")</f>
        <v/>
      </c>
      <c r="R19" t="str">
        <f ca="1">IF(INDIRECT("'Repeating Question Sets'!"&amp;SUBSTITUTE(ADDRESS(1,COLUMN(Table_Repeating_Question_Sets[[#Headers],[Output Config]]),4),"1","")&amp;COLUMN()+1)&lt;&gt;"",INDIRECT("'Repeating Question Sets'!"&amp;SUBSTITUTE(ADDRESS(1,COLUMN(Table_Repeating_Question_Sets[[#Headers],[Output Config]]),4),"1","")&amp;COLUMN()+1),"")</f>
        <v/>
      </c>
      <c r="S19" t="str">
        <f ca="1">IF(INDIRECT("'Repeating Question Sets'!"&amp;SUBSTITUTE(ADDRESS(1,COLUMN(Table_Repeating_Question_Sets[[#Headers],[Output Config]]),4),"1","")&amp;COLUMN()+1)&lt;&gt;"",INDIRECT("'Repeating Question Sets'!"&amp;SUBSTITUTE(ADDRESS(1,COLUMN(Table_Repeating_Question_Sets[[#Headers],[Output Config]]),4),"1","")&amp;COLUMN()+1),"")</f>
        <v/>
      </c>
      <c r="T19" t="str">
        <f ca="1">IF(INDIRECT("'Repeating Question Sets'!"&amp;SUBSTITUTE(ADDRESS(1,COLUMN(Table_Repeating_Question_Sets[[#Headers],[Output Config]]),4),"1","")&amp;COLUMN()+1)&lt;&gt;"",INDIRECT("'Repeating Question Sets'!"&amp;SUBSTITUTE(ADDRESS(1,COLUMN(Table_Repeating_Question_Sets[[#Headers],[Output Config]]),4),"1","")&amp;COLUMN()+1),"")</f>
        <v/>
      </c>
      <c r="U19" t="str">
        <f ca="1">IF(INDIRECT("'Repeating Question Sets'!"&amp;SUBSTITUTE(ADDRESS(1,COLUMN(Table_Repeating_Question_Sets[[#Headers],[Output Config]]),4),"1","")&amp;COLUMN()+1)&lt;&gt;"",INDIRECT("'Repeating Question Sets'!"&amp;SUBSTITUTE(ADDRESS(1,COLUMN(Table_Repeating_Question_Sets[[#Headers],[Output Config]]),4),"1","")&amp;COLUMN()+1),"")</f>
        <v/>
      </c>
      <c r="V19" t="str">
        <f ca="1">IF(INDIRECT("'Repeating Question Sets'!"&amp;SUBSTITUTE(ADDRESS(1,COLUMN(Table_Repeating_Question_Sets[[#Headers],[Output Config]]),4),"1","")&amp;COLUMN()+1)&lt;&gt;"",INDIRECT("'Repeating Question Sets'!"&amp;SUBSTITUTE(ADDRESS(1,COLUMN(Table_Repeating_Question_Sets[[#Headers],[Output Config]]),4),"1","")&amp;COLUMN()+1),"")</f>
        <v/>
      </c>
      <c r="W19" t="str">
        <f ca="1">IF(INDIRECT("'Repeating Question Sets'!"&amp;SUBSTITUTE(ADDRESS(1,COLUMN(Table_Repeating_Question_Sets[[#Headers],[Output Config]]),4),"1","")&amp;COLUMN()+1)&lt;&gt;"",INDIRECT("'Repeating Question Sets'!"&amp;SUBSTITUTE(ADDRESS(1,COLUMN(Table_Repeating_Question_Sets[[#Headers],[Output Config]]),4),"1","")&amp;COLUMN()+1),"")</f>
        <v/>
      </c>
      <c r="X19" t="str">
        <f ca="1">IF(INDIRECT("'Repeating Question Sets'!"&amp;SUBSTITUTE(ADDRESS(1,COLUMN(Table_Repeating_Question_Sets[[#Headers],[Output Config]]),4),"1","")&amp;COLUMN()+1)&lt;&gt;"",INDIRECT("'Repeating Question Sets'!"&amp;SUBSTITUTE(ADDRESS(1,COLUMN(Table_Repeating_Question_Sets[[#Headers],[Output Config]]),4),"1","")&amp;COLUMN()+1),"")</f>
        <v/>
      </c>
      <c r="Y19" t="str">
        <f ca="1">IF(INDIRECT("'Repeating Question Sets'!"&amp;SUBSTITUTE(ADDRESS(1,COLUMN(Table_Repeating_Question_Sets[[#Headers],[Output Config]]),4),"1","")&amp;COLUMN()+1)&lt;&gt;"",INDIRECT("'Repeating Question Sets'!"&amp;SUBSTITUTE(ADDRESS(1,COLUMN(Table_Repeating_Question_Sets[[#Headers],[Output Config]]),4),"1","")&amp;COLUMN()+1),"")</f>
        <v/>
      </c>
      <c r="Z19" t="str">
        <f ca="1">IF(INDIRECT("'Repeating Question Sets'!"&amp;SUBSTITUTE(ADDRESS(1,COLUMN(Table_Repeating_Question_Sets[[#Headers],[Output Config]]),4),"1","")&amp;COLUMN()+1)&lt;&gt;"",INDIRECT("'Repeating Question Sets'!"&amp;SUBSTITUTE(ADDRESS(1,COLUMN(Table_Repeating_Question_Sets[[#Headers],[Output Config]]),4),"1","")&amp;COLUMN()+1),"")</f>
        <v/>
      </c>
      <c r="AA19" t="str">
        <f ca="1">IF(INDIRECT("'Repeating Question Sets'!"&amp;SUBSTITUTE(ADDRESS(1,COLUMN(Table_Repeating_Question_Sets[[#Headers],[Output Config]]),4),"1","")&amp;COLUMN()+1)&lt;&gt;"",INDIRECT("'Repeating Question Sets'!"&amp;SUBSTITUTE(ADDRESS(1,COLUMN(Table_Repeating_Question_Sets[[#Headers],[Output Config]]),4),"1","")&amp;COLUMN()+1),"")</f>
        <v/>
      </c>
      <c r="AB19" t="str">
        <f ca="1">IF(INDIRECT("'Repeating Question Sets'!"&amp;SUBSTITUTE(ADDRESS(1,COLUMN(Table_Repeating_Question_Sets[[#Headers],[Output Config]]),4),"1","")&amp;COLUMN()+1)&lt;&gt;"",INDIRECT("'Repeating Question Sets'!"&amp;SUBSTITUTE(ADDRESS(1,COLUMN(Table_Repeating_Question_Sets[[#Headers],[Output Config]]),4),"1","")&amp;COLUMN()+1),"")</f>
        <v/>
      </c>
      <c r="AC19" t="str">
        <f ca="1">IF(INDIRECT("'Repeating Question Sets'!"&amp;SUBSTITUTE(ADDRESS(1,COLUMN(Table_Repeating_Question_Sets[[#Headers],[Output Config]]),4),"1","")&amp;COLUMN()+1)&lt;&gt;"",INDIRECT("'Repeating Question Sets'!"&amp;SUBSTITUTE(ADDRESS(1,COLUMN(Table_Repeating_Question_Sets[[#Headers],[Output Config]]),4),"1","")&amp;COLUMN()+1),"")</f>
        <v/>
      </c>
      <c r="AD19" t="str">
        <f ca="1">IF(INDIRECT("'Repeating Question Sets'!"&amp;SUBSTITUTE(ADDRESS(1,COLUMN(Table_Repeating_Question_Sets[[#Headers],[Output Config]]),4),"1","")&amp;COLUMN()+1)&lt;&gt;"",INDIRECT("'Repeating Question Sets'!"&amp;SUBSTITUTE(ADDRESS(1,COLUMN(Table_Repeating_Question_Sets[[#Headers],[Output Config]]),4),"1","")&amp;COLUMN()+1),"")</f>
        <v/>
      </c>
      <c r="AE19" t="str">
        <f ca="1">IF(INDIRECT("'Repeating Question Sets'!"&amp;SUBSTITUTE(ADDRESS(1,COLUMN(Table_Repeating_Question_Sets[[#Headers],[Output Config]]),4),"1","")&amp;COLUMN()+1)&lt;&gt;"",INDIRECT("'Repeating Question Sets'!"&amp;SUBSTITUTE(ADDRESS(1,COLUMN(Table_Repeating_Question_Sets[[#Headers],[Output Config]]),4),"1","")&amp;COLUMN()+1),"")</f>
        <v/>
      </c>
      <c r="AF19" t="str">
        <f ca="1">IF(INDIRECT("'Repeating Question Sets'!"&amp;SUBSTITUTE(ADDRESS(1,COLUMN(Table_Repeating_Question_Sets[[#Headers],[Output Config]]),4),"1","")&amp;COLUMN()+1)&lt;&gt;"",INDIRECT("'Repeating Question Sets'!"&amp;SUBSTITUTE(ADDRESS(1,COLUMN(Table_Repeating_Question_Sets[[#Headers],[Output Config]]),4),"1","")&amp;COLUMN()+1),"")</f>
        <v/>
      </c>
      <c r="AG19" t="str">
        <f ca="1">IF(INDIRECT("'Repeating Question Sets'!"&amp;SUBSTITUTE(ADDRESS(1,COLUMN(Table_Repeating_Question_Sets[[#Headers],[Output Config]]),4),"1","")&amp;COLUMN()+1)&lt;&gt;"",INDIRECT("'Repeating Question Sets'!"&amp;SUBSTITUTE(ADDRESS(1,COLUMN(Table_Repeating_Question_Sets[[#Headers],[Output Config]]),4),"1","")&amp;COLUMN()+1),"")</f>
        <v/>
      </c>
      <c r="AH19" t="str">
        <f ca="1">IF(INDIRECT("'Repeating Question Sets'!"&amp;SUBSTITUTE(ADDRESS(1,COLUMN(Table_Repeating_Question_Sets[[#Headers],[Output Config]]),4),"1","")&amp;COLUMN()+1)&lt;&gt;"",INDIRECT("'Repeating Question Sets'!"&amp;SUBSTITUTE(ADDRESS(1,COLUMN(Table_Repeating_Question_Sets[[#Headers],[Output Config]]),4),"1","")&amp;COLUMN()+1),"")</f>
        <v/>
      </c>
      <c r="AI19" t="str">
        <f ca="1">IF(INDIRECT("'Repeating Question Sets'!"&amp;SUBSTITUTE(ADDRESS(1,COLUMN(Table_Repeating_Question_Sets[[#Headers],[Output Config]]),4),"1","")&amp;COLUMN()+1)&lt;&gt;"",INDIRECT("'Repeating Question Sets'!"&amp;SUBSTITUTE(ADDRESS(1,COLUMN(Table_Repeating_Question_Sets[[#Headers],[Output Config]]),4),"1","")&amp;COLUMN()+1),"")</f>
        <v/>
      </c>
      <c r="AJ19" t="str">
        <f ca="1">IF(INDIRECT("'Repeating Question Sets'!"&amp;SUBSTITUTE(ADDRESS(1,COLUMN(Table_Repeating_Question_Sets[[#Headers],[Output Config]]),4),"1","")&amp;COLUMN()+1)&lt;&gt;"",INDIRECT("'Repeating Question Sets'!"&amp;SUBSTITUTE(ADDRESS(1,COLUMN(Table_Repeating_Question_Sets[[#Headers],[Output Config]]),4),"1","")&amp;COLUMN()+1),"")</f>
        <v/>
      </c>
      <c r="AK19" t="str">
        <f ca="1">IF(INDIRECT("'Repeating Question Sets'!"&amp;SUBSTITUTE(ADDRESS(1,COLUMN(Table_Repeating_Question_Sets[[#Headers],[Output Config]]),4),"1","")&amp;COLUMN()+1)&lt;&gt;"",INDIRECT("'Repeating Question Sets'!"&amp;SUBSTITUTE(ADDRESS(1,COLUMN(Table_Repeating_Question_Sets[[#Headers],[Output Config]]),4),"1","")&amp;COLUMN()+1),"")</f>
        <v/>
      </c>
      <c r="AL19" t="str">
        <f ca="1">IF(INDIRECT("'Repeating Question Sets'!"&amp;SUBSTITUTE(ADDRESS(1,COLUMN(Table_Repeating_Question_Sets[[#Headers],[Output Config]]),4),"1","")&amp;COLUMN()+1)&lt;&gt;"",INDIRECT("'Repeating Question Sets'!"&amp;SUBSTITUTE(ADDRESS(1,COLUMN(Table_Repeating_Question_Sets[[#Headers],[Output Config]]),4),"1","")&amp;COLUMN()+1),"")</f>
        <v/>
      </c>
      <c r="AM19" t="str">
        <f ca="1">IF(INDIRECT("'Repeating Question Sets'!"&amp;SUBSTITUTE(ADDRESS(1,COLUMN(Table_Repeating_Question_Sets[[#Headers],[Output Config]]),4),"1","")&amp;COLUMN()+1)&lt;&gt;"",INDIRECT("'Repeating Question Sets'!"&amp;SUBSTITUTE(ADDRESS(1,COLUMN(Table_Repeating_Question_Sets[[#Headers],[Output Config]]),4),"1","")&amp;COLUMN()+1),"")</f>
        <v/>
      </c>
      <c r="AN19" t="str">
        <f ca="1">IF(INDIRECT("'Repeating Question Sets'!"&amp;SUBSTITUTE(ADDRESS(1,COLUMN(Table_Repeating_Question_Sets[[#Headers],[Output Config]]),4),"1","")&amp;COLUMN()+1)&lt;&gt;"",INDIRECT("'Repeating Question Sets'!"&amp;SUBSTITUTE(ADDRESS(1,COLUMN(Table_Repeating_Question_Sets[[#Headers],[Output Config]]),4),"1","")&amp;COLUMN()+1),"")</f>
        <v/>
      </c>
      <c r="AO19" t="str">
        <f ca="1">IF(INDIRECT("'Repeating Question Sets'!"&amp;SUBSTITUTE(ADDRESS(1,COLUMN(Table_Repeating_Question_Sets[[#Headers],[Output Config]]),4),"1","")&amp;COLUMN()+1)&lt;&gt;"",INDIRECT("'Repeating Question Sets'!"&amp;SUBSTITUTE(ADDRESS(1,COLUMN(Table_Repeating_Question_Sets[[#Headers],[Output Config]]),4),"1","")&amp;COLUMN()+1),"")</f>
        <v/>
      </c>
      <c r="AP19" t="str">
        <f ca="1">IF(INDIRECT("'Repeating Question Sets'!"&amp;SUBSTITUTE(ADDRESS(1,COLUMN(Table_Repeating_Question_Sets[[#Headers],[Output Config]]),4),"1","")&amp;COLUMN()+1)&lt;&gt;"",INDIRECT("'Repeating Question Sets'!"&amp;SUBSTITUTE(ADDRESS(1,COLUMN(Table_Repeating_Question_Sets[[#Headers],[Output Config]]),4),"1","")&amp;COLUMN()+1),"")</f>
        <v/>
      </c>
      <c r="AQ19" t="str">
        <f ca="1">IF(INDIRECT("'Repeating Question Sets'!"&amp;SUBSTITUTE(ADDRESS(1,COLUMN(Table_Repeating_Question_Sets[[#Headers],[Output Config]]),4),"1","")&amp;COLUMN()+1)&lt;&gt;"",INDIRECT("'Repeating Question Sets'!"&amp;SUBSTITUTE(ADDRESS(1,COLUMN(Table_Repeating_Question_Sets[[#Headers],[Output Config]]),4),"1","")&amp;COLUMN()+1),"")</f>
        <v/>
      </c>
      <c r="AR19" t="str">
        <f ca="1">IF(INDIRECT("'Repeating Question Sets'!"&amp;SUBSTITUTE(ADDRESS(1,COLUMN(Table_Repeating_Question_Sets[[#Headers],[Output Config]]),4),"1","")&amp;COLUMN()+1)&lt;&gt;"",INDIRECT("'Repeating Question Sets'!"&amp;SUBSTITUTE(ADDRESS(1,COLUMN(Table_Repeating_Question_Sets[[#Headers],[Output Config]]),4),"1","")&amp;COLUMN()+1),"")</f>
        <v/>
      </c>
      <c r="AS19" t="str">
        <f ca="1">IF(INDIRECT("'Repeating Question Sets'!"&amp;SUBSTITUTE(ADDRESS(1,COLUMN(Table_Repeating_Question_Sets[[#Headers],[Output Config]]),4),"1","")&amp;COLUMN()+1)&lt;&gt;"",INDIRECT("'Repeating Question Sets'!"&amp;SUBSTITUTE(ADDRESS(1,COLUMN(Table_Repeating_Question_Sets[[#Headers],[Output Config]]),4),"1","")&amp;COLUMN()+1),"")</f>
        <v/>
      </c>
      <c r="AT19" t="str">
        <f ca="1">IF(INDIRECT("'Repeating Question Sets'!"&amp;SUBSTITUTE(ADDRESS(1,COLUMN(Table_Repeating_Question_Sets[[#Headers],[Output Config]]),4),"1","")&amp;COLUMN()+1)&lt;&gt;"",INDIRECT("'Repeating Question Sets'!"&amp;SUBSTITUTE(ADDRESS(1,COLUMN(Table_Repeating_Question_Sets[[#Headers],[Output Config]]),4),"1","")&amp;COLUMN()+1),"")</f>
        <v/>
      </c>
      <c r="AU19" t="str">
        <f ca="1">IF(INDIRECT("'Repeating Question Sets'!"&amp;SUBSTITUTE(ADDRESS(1,COLUMN(Table_Repeating_Question_Sets[[#Headers],[Output Config]]),4),"1","")&amp;COLUMN()+1)&lt;&gt;"",INDIRECT("'Repeating Question Sets'!"&amp;SUBSTITUTE(ADDRESS(1,COLUMN(Table_Repeating_Question_Sets[[#Headers],[Output Config]]),4),"1","")&amp;COLUMN()+1),"")</f>
        <v/>
      </c>
      <c r="AV19" t="str">
        <f ca="1">IF(INDIRECT("'Repeating Question Sets'!"&amp;SUBSTITUTE(ADDRESS(1,COLUMN(Table_Repeating_Question_Sets[[#Headers],[Output Config]]),4),"1","")&amp;COLUMN()+1)&lt;&gt;"",INDIRECT("'Repeating Question Sets'!"&amp;SUBSTITUTE(ADDRESS(1,COLUMN(Table_Repeating_Question_Sets[[#Headers],[Output Config]]),4),"1","")&amp;COLUMN()+1),"")</f>
        <v/>
      </c>
      <c r="AW19" t="str">
        <f ca="1">IF(INDIRECT("'Repeating Question Sets'!"&amp;SUBSTITUTE(ADDRESS(1,COLUMN(Table_Repeating_Question_Sets[[#Headers],[Output Config]]),4),"1","")&amp;COLUMN()+1)&lt;&gt;"",INDIRECT("'Repeating Question Sets'!"&amp;SUBSTITUTE(ADDRESS(1,COLUMN(Table_Repeating_Question_Sets[[#Headers],[Output Config]]),4),"1","")&amp;COLUMN()+1),"")</f>
        <v/>
      </c>
      <c r="AX19" t="str">
        <f ca="1">IF(INDIRECT("'Repeating Question Sets'!"&amp;SUBSTITUTE(ADDRESS(1,COLUMN(Table_Repeating_Question_Sets[[#Headers],[Output Config]]),4),"1","")&amp;COLUMN()+1)&lt;&gt;"",INDIRECT("'Repeating Question Sets'!"&amp;SUBSTITUTE(ADDRESS(1,COLUMN(Table_Repeating_Question_Sets[[#Headers],[Output Config]]),4),"1","")&amp;COLUMN()+1),"")</f>
        <v/>
      </c>
      <c r="AY19" t="str">
        <f ca="1">IF(INDIRECT("'Repeating Question Sets'!"&amp;SUBSTITUTE(ADDRESS(1,COLUMN(Table_Repeating_Question_Sets[[#Headers],[Output Config]]),4),"1","")&amp;COLUMN()+1)&lt;&gt;"",INDIRECT("'Repeating Question Sets'!"&amp;SUBSTITUTE(ADDRESS(1,COLUMN(Table_Repeating_Question_Sets[[#Headers],[Output Config]]),4),"1","")&amp;COLUMN()+1),"")</f>
        <v/>
      </c>
      <c r="AZ19" t="str">
        <f ca="1">IF(INDIRECT("'Repeating Question Sets'!"&amp;SUBSTITUTE(ADDRESS(1,COLUMN(Table_Repeating_Question_Sets[[#Headers],[Output Config]]),4),"1","")&amp;COLUMN()+1)&lt;&gt;"",INDIRECT("'Repeating Question Sets'!"&amp;SUBSTITUTE(ADDRESS(1,COLUMN(Table_Repeating_Question_Sets[[#Headers],[Output Config]]),4),"1","")&amp;COLUMN()+1),"")</f>
        <v/>
      </c>
      <c r="BA19" t="str">
        <f ca="1">IF(INDIRECT("'Repeating Question Sets'!"&amp;SUBSTITUTE(ADDRESS(1,COLUMN(Table_Repeating_Question_Sets[[#Headers],[Output Config]]),4),"1","")&amp;COLUMN()+1)&lt;&gt;"",INDIRECT("'Repeating Question Sets'!"&amp;SUBSTITUTE(ADDRESS(1,COLUMN(Table_Repeating_Question_Sets[[#Headers],[Output Config]]),4),"1","")&amp;COLUMN()+1),"")</f>
        <v/>
      </c>
      <c r="BB19" s="1" t="s">
        <v>1094</v>
      </c>
    </row>
    <row r="21" spans="2:54" ht="29.4" thickBot="1">
      <c r="B21" s="3" t="s">
        <v>69</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row>
    <row r="23" spans="2:54" ht="14.4">
      <c r="C23" s="1" t="s">
        <v>1029</v>
      </c>
      <c r="D23" s="1" t="s">
        <v>279</v>
      </c>
      <c r="E23" s="1" t="s">
        <v>280</v>
      </c>
      <c r="F23" s="1" t="s">
        <v>281</v>
      </c>
      <c r="G23" s="1" t="s">
        <v>282</v>
      </c>
      <c r="H23" s="1" t="s">
        <v>283</v>
      </c>
      <c r="I23" s="1" t="s">
        <v>284</v>
      </c>
      <c r="J23" s="1" t="s">
        <v>285</v>
      </c>
      <c r="K23" s="1" t="s">
        <v>286</v>
      </c>
      <c r="L23" s="1" t="s">
        <v>287</v>
      </c>
      <c r="M23" s="1" t="s">
        <v>288</v>
      </c>
      <c r="N23" s="1" t="s">
        <v>1030</v>
      </c>
      <c r="O23" s="1" t="s">
        <v>1031</v>
      </c>
      <c r="P23" s="1" t="s">
        <v>1032</v>
      </c>
      <c r="Q23" s="1" t="s">
        <v>1033</v>
      </c>
      <c r="R23" s="1" t="s">
        <v>1034</v>
      </c>
      <c r="S23" s="1" t="s">
        <v>1035</v>
      </c>
      <c r="T23" s="1" t="s">
        <v>1036</v>
      </c>
      <c r="U23" s="1" t="s">
        <v>1037</v>
      </c>
      <c r="V23" s="1" t="s">
        <v>1038</v>
      </c>
      <c r="W23" s="1" t="s">
        <v>1039</v>
      </c>
      <c r="X23" s="1" t="s">
        <v>1040</v>
      </c>
      <c r="Y23" s="1" t="s">
        <v>1041</v>
      </c>
      <c r="Z23" s="1" t="s">
        <v>1042</v>
      </c>
      <c r="AA23" s="1" t="s">
        <v>1043</v>
      </c>
      <c r="AB23" s="1" t="s">
        <v>1044</v>
      </c>
      <c r="AC23" s="1" t="s">
        <v>1045</v>
      </c>
      <c r="AD23" s="1" t="s">
        <v>1046</v>
      </c>
      <c r="AE23" s="1" t="s">
        <v>1047</v>
      </c>
      <c r="AF23" s="1" t="s">
        <v>1048</v>
      </c>
      <c r="AG23" s="1" t="s">
        <v>1049</v>
      </c>
      <c r="AH23" s="1" t="s">
        <v>1050</v>
      </c>
      <c r="AI23" s="1" t="s">
        <v>1051</v>
      </c>
      <c r="AJ23" s="1" t="s">
        <v>1052</v>
      </c>
      <c r="AK23" s="1" t="s">
        <v>1053</v>
      </c>
      <c r="AL23" s="1" t="s">
        <v>1054</v>
      </c>
      <c r="AM23" s="1" t="s">
        <v>1055</v>
      </c>
      <c r="AN23" s="1" t="s">
        <v>1056</v>
      </c>
      <c r="AO23" s="1" t="s">
        <v>1057</v>
      </c>
      <c r="AP23" s="1" t="s">
        <v>1058</v>
      </c>
      <c r="AQ23" s="1" t="s">
        <v>1059</v>
      </c>
      <c r="AR23" s="1" t="s">
        <v>1060</v>
      </c>
      <c r="AS23" s="1" t="s">
        <v>1061</v>
      </c>
      <c r="AT23" s="1" t="s">
        <v>1062</v>
      </c>
      <c r="AU23" s="1" t="s">
        <v>1063</v>
      </c>
      <c r="AV23" s="1" t="s">
        <v>1064</v>
      </c>
      <c r="AW23" s="1" t="s">
        <v>1065</v>
      </c>
      <c r="AX23" s="1" t="s">
        <v>1066</v>
      </c>
      <c r="AY23" s="1" t="s">
        <v>1067</v>
      </c>
      <c r="AZ23" s="1" t="s">
        <v>1068</v>
      </c>
      <c r="BA23" s="1" t="s">
        <v>1069</v>
      </c>
      <c r="BB23" s="1" t="s">
        <v>1070</v>
      </c>
    </row>
    <row r="24" spans="2:54" ht="14.4">
      <c r="B24" s="2" t="s">
        <v>209</v>
      </c>
      <c r="C24" s="71" t="s">
        <v>1095</v>
      </c>
      <c r="D24" t="s">
        <v>1096</v>
      </c>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1" t="s">
        <v>1097</v>
      </c>
    </row>
    <row r="25" spans="2:54" ht="21" customHeight="1">
      <c r="B25" s="2" t="s">
        <v>1098</v>
      </c>
      <c r="C25" s="71" t="s">
        <v>1099</v>
      </c>
      <c r="D25" t="str">
        <f ca="1">IF(INDIRECT("'Question Sets'!"&amp;SUBSTITUTE(ADDRESS(1,COLUMN(Table_Question_Sets[[#Headers],[Output Calculation]]),4),"1","")&amp;COLUMN()+1)&lt;&gt;"",INDIRECT("'Question Sets'!"&amp;SUBSTITUTE(ADDRESS(1,COLUMN(Table_Question_Sets[[#Headers],[Output Calculation]]),4),"1","")&amp;COLUMN()+1),"")</f>
        <v>"setupDetails":{},</v>
      </c>
      <c r="E25" t="str">
        <f ca="1">IF(INDIRECT("'Question Sets'!"&amp;SUBSTITUTE(ADDRESS(1,COLUMN(Table_Question_Sets[[#Headers],[Output Calculation]]),4),"1","")&amp;COLUMN()+1)&lt;&gt;"",INDIRECT("'Question Sets'!"&amp;SUBSTITUTE(ADDRESS(1,COLUMN(Table_Question_Sets[[#Headers],[Output Calculation]]),4),"1","")&amp;COLUMN()+1),"")</f>
        <v>"applicantDetails":{},</v>
      </c>
      <c r="F25" t="str">
        <f ca="1">IF(INDIRECT("'Question Sets'!"&amp;SUBSTITUTE(ADDRESS(1,COLUMN(Table_Question_Sets[[#Headers],[Output Calculation]]),4),"1","")&amp;COLUMN()+1)&lt;&gt;"",INDIRECT("'Question Sets'!"&amp;SUBSTITUTE(ADDRESS(1,COLUMN(Table_Question_Sets[[#Headers],[Output Calculation]]),4),"1","")&amp;COLUMN()+1),"")</f>
        <v>"purchaseDetails":{},</v>
      </c>
      <c r="G25" t="str">
        <f ca="1">IF(INDIRECT("'Question Sets'!"&amp;SUBSTITUTE(ADDRESS(1,COLUMN(Table_Question_Sets[[#Headers],[Output Calculation]]),4),"1","")&amp;COLUMN()+1)&lt;&gt;"",INDIRECT("'Question Sets'!"&amp;SUBSTITUTE(ADDRESS(1,COLUMN(Table_Question_Sets[[#Headers],[Output Calculation]]),4),"1","")&amp;COLUMN()+1),"")</f>
        <v>"supportingDocuments":{},</v>
      </c>
      <c r="H25" t="str">
        <f ca="1">IF(INDIRECT("'Question Sets'!"&amp;SUBSTITUTE(ADDRESS(1,COLUMN(Table_Question_Sets[[#Headers],[Output Calculation]]),4),"1","")&amp;COLUMN()+1)&lt;&gt;"",INDIRECT("'Question Sets'!"&amp;SUBSTITUTE(ADDRESS(1,COLUMN(Table_Question_Sets[[#Headers],[Output Calculation]]),4),"1","")&amp;COLUMN()+1),"")</f>
        <v>"contact":{},</v>
      </c>
      <c r="I25" t="str">
        <f ca="1">IF(INDIRECT("'Question Sets'!"&amp;SUBSTITUTE(ADDRESS(1,COLUMN(Table_Question_Sets[[#Headers],[Output Calculation]]),4),"1","")&amp;COLUMN()+1)&lt;&gt;"",INDIRECT("'Question Sets'!"&amp;SUBSTITUTE(ADDRESS(1,COLUMN(Table_Question_Sets[[#Headers],[Output Calculation]]),4),"1","")&amp;COLUMN()+1),"")</f>
        <v>"personal":{},</v>
      </c>
      <c r="J25"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K25" t="str">
        <f ca="1">IF(INDIRECT("'Question Sets'!"&amp;SUBSTITUTE(ADDRESS(1,COLUMN(Table_Question_Sets[[#Headers],[Output Calculation]]),4),"1","")&amp;COLUMN()+1)&lt;&gt;"",INDIRECT("'Question Sets'!"&amp;SUBSTITUTE(ADDRESS(1,COLUMN(Table_Question_Sets[[#Headers],[Output Calculation]]),4),"1","")&amp;COLUMN()+1),"")</f>
        <v>"paymentOptions":{"paymentOption": "Monthly"},</v>
      </c>
      <c r="L25" t="str">
        <f ca="1">IF(INDIRECT("'Question Sets'!"&amp;SUBSTITUTE(ADDRESS(1,COLUMN(Table_Question_Sets[[#Headers],[Output Calculation]]),4),"1","")&amp;COLUMN()+1)&lt;&gt;"",INDIRECT("'Question Sets'!"&amp;SUBSTITUTE(ADDRESS(1,COLUMN(Table_Question_Sets[[#Headers],[Output Calculation]]),4),"1","")&amp;COLUMN()+1),"")</f>
        <v>"paymentMethods":{"paymentMethodSelect": "Pay now with credit card"},</v>
      </c>
      <c r="M25" t="str">
        <f ca="1">IF(INDIRECT("'Question Sets'!"&amp;SUBSTITUTE(ADDRESS(1,COLUMN(Table_Question_Sets[[#Headers],[Output Calculation]]),4),"1","")&amp;COLUMN()+1)&lt;&gt;"",INDIRECT("'Question Sets'!"&amp;SUBSTITUTE(ADDRESS(1,COLUMN(Table_Question_Sets[[#Headers],[Output Calculation]]),4),"1","")&amp;COLUMN()+1),"")</f>
        <v>"successPage":{},</v>
      </c>
      <c r="N25" t="str">
        <f ca="1">IF(INDIRECT("'Question Sets'!"&amp;SUBSTITUTE(ADDRESS(1,COLUMN(Table_Question_Sets[[#Headers],[Output Calculation]]),4),"1","")&amp;COLUMN()+1)&lt;&gt;"",INDIRECT("'Question Sets'!"&amp;SUBSTITUTE(ADDRESS(1,COLUMN(Table_Question_Sets[[#Headers],[Output Calculation]]),4),"1","")&amp;COLUMN()+1),"")</f>
        <v/>
      </c>
      <c r="O25" t="str">
        <f ca="1">IF(INDIRECT("'Question Sets'!"&amp;SUBSTITUTE(ADDRESS(1,COLUMN(Table_Question_Sets[[#Headers],[Output Calculation]]),4),"1","")&amp;COLUMN()+1)&lt;&gt;"",INDIRECT("'Question Sets'!"&amp;SUBSTITUTE(ADDRESS(1,COLUMN(Table_Question_Sets[[#Headers],[Output Calculation]]),4),"1","")&amp;COLUMN()+1),"")</f>
        <v/>
      </c>
      <c r="P25" t="str">
        <f ca="1">IF(INDIRECT("'Question Sets'!"&amp;SUBSTITUTE(ADDRESS(1,COLUMN(Table_Question_Sets[[#Headers],[Output Calculation]]),4),"1","")&amp;COLUMN()+1)&lt;&gt;"",INDIRECT("'Question Sets'!"&amp;SUBSTITUTE(ADDRESS(1,COLUMN(Table_Question_Sets[[#Headers],[Output Calculation]]),4),"1","")&amp;COLUMN()+1),"")</f>
        <v/>
      </c>
      <c r="Q25" t="str">
        <f ca="1">IF(INDIRECT("'Question Sets'!"&amp;SUBSTITUTE(ADDRESS(1,COLUMN(Table_Question_Sets[[#Headers],[Output Calculation]]),4),"1","")&amp;COLUMN()+1)&lt;&gt;"",INDIRECT("'Question Sets'!"&amp;SUBSTITUTE(ADDRESS(1,COLUMN(Table_Question_Sets[[#Headers],[Output Calculation]]),4),"1","")&amp;COLUMN()+1),"")</f>
        <v/>
      </c>
      <c r="R25" t="str">
        <f ca="1">IF(INDIRECT("'Question Sets'!"&amp;SUBSTITUTE(ADDRESS(1,COLUMN(Table_Question_Sets[[#Headers],[Output Calculation]]),4),"1","")&amp;COLUMN()+1)&lt;&gt;"",INDIRECT("'Question Sets'!"&amp;SUBSTITUTE(ADDRESS(1,COLUMN(Table_Question_Sets[[#Headers],[Output Calculation]]),4),"1","")&amp;COLUMN()+1),"")</f>
        <v/>
      </c>
      <c r="S25" t="str">
        <f ca="1">IF(INDIRECT("'Question Sets'!"&amp;SUBSTITUTE(ADDRESS(1,COLUMN(Table_Question_Sets[[#Headers],[Output Calculation]]),4),"1","")&amp;COLUMN()+1)&lt;&gt;"",INDIRECT("'Question Sets'!"&amp;SUBSTITUTE(ADDRESS(1,COLUMN(Table_Question_Sets[[#Headers],[Output Calculation]]),4),"1","")&amp;COLUMN()+1),"")</f>
        <v/>
      </c>
      <c r="T25" t="str">
        <f ca="1">IF(INDIRECT("'Question Sets'!"&amp;SUBSTITUTE(ADDRESS(1,COLUMN(Table_Question_Sets[[#Headers],[Output Calculation]]),4),"1","")&amp;COLUMN()+1)&lt;&gt;"",INDIRECT("'Question Sets'!"&amp;SUBSTITUTE(ADDRESS(1,COLUMN(Table_Question_Sets[[#Headers],[Output Calculation]]),4),"1","")&amp;COLUMN()+1),"")</f>
        <v/>
      </c>
      <c r="U25" t="str">
        <f ca="1">IF(INDIRECT("'Question Sets'!"&amp;SUBSTITUTE(ADDRESS(1,COLUMN(Table_Question_Sets[[#Headers],[Output Calculation]]),4),"1","")&amp;COLUMN()+1)&lt;&gt;"",INDIRECT("'Question Sets'!"&amp;SUBSTITUTE(ADDRESS(1,COLUMN(Table_Question_Sets[[#Headers],[Output Calculation]]),4),"1","")&amp;COLUMN()+1),"")</f>
        <v/>
      </c>
      <c r="V25" t="str">
        <f ca="1">IF(INDIRECT("'Question Sets'!"&amp;SUBSTITUTE(ADDRESS(1,COLUMN(Table_Question_Sets[[#Headers],[Output Calculation]]),4),"1","")&amp;COLUMN()+1)&lt;&gt;"",INDIRECT("'Question Sets'!"&amp;SUBSTITUTE(ADDRESS(1,COLUMN(Table_Question_Sets[[#Headers],[Output Calculation]]),4),"1","")&amp;COLUMN()+1),"")</f>
        <v/>
      </c>
      <c r="W25" t="str">
        <f ca="1">IF(INDIRECT("'Question Sets'!"&amp;SUBSTITUTE(ADDRESS(1,COLUMN(Table_Question_Sets[[#Headers],[Output Calculation]]),4),"1","")&amp;COLUMN()+1)&lt;&gt;"",INDIRECT("'Question Sets'!"&amp;SUBSTITUTE(ADDRESS(1,COLUMN(Table_Question_Sets[[#Headers],[Output Calculation]]),4),"1","")&amp;COLUMN()+1),"")</f>
        <v/>
      </c>
      <c r="X25" t="str">
        <f ca="1">IF(INDIRECT("'Question Sets'!"&amp;SUBSTITUTE(ADDRESS(1,COLUMN(Table_Question_Sets[[#Headers],[Output Calculation]]),4),"1","")&amp;COLUMN()+1)&lt;&gt;"",INDIRECT("'Question Sets'!"&amp;SUBSTITUTE(ADDRESS(1,COLUMN(Table_Question_Sets[[#Headers],[Output Calculation]]),4),"1","")&amp;COLUMN()+1),"")</f>
        <v/>
      </c>
      <c r="Y25" t="str">
        <f ca="1">IF(INDIRECT("'Question Sets'!"&amp;SUBSTITUTE(ADDRESS(1,COLUMN(Table_Question_Sets[[#Headers],[Output Calculation]]),4),"1","")&amp;COLUMN()+1)&lt;&gt;"",INDIRECT("'Question Sets'!"&amp;SUBSTITUTE(ADDRESS(1,COLUMN(Table_Question_Sets[[#Headers],[Output Calculation]]),4),"1","")&amp;COLUMN()+1),"")</f>
        <v/>
      </c>
      <c r="Z25" t="str">
        <f ca="1">IF(INDIRECT("'Question Sets'!"&amp;SUBSTITUTE(ADDRESS(1,COLUMN(Table_Question_Sets[[#Headers],[Output Calculation]]),4),"1","")&amp;COLUMN()+1)&lt;&gt;"",INDIRECT("'Question Sets'!"&amp;SUBSTITUTE(ADDRESS(1,COLUMN(Table_Question_Sets[[#Headers],[Output Calculation]]),4),"1","")&amp;COLUMN()+1),"")</f>
        <v/>
      </c>
      <c r="AA25" t="str">
        <f ca="1">IF(INDIRECT("'Question Sets'!"&amp;SUBSTITUTE(ADDRESS(1,COLUMN(Table_Question_Sets[[#Headers],[Output Calculation]]),4),"1","")&amp;COLUMN()+1)&lt;&gt;"",INDIRECT("'Question Sets'!"&amp;SUBSTITUTE(ADDRESS(1,COLUMN(Table_Question_Sets[[#Headers],[Output Calculation]]),4),"1","")&amp;COLUMN()+1),"")</f>
        <v/>
      </c>
      <c r="AB25" t="str">
        <f ca="1">IF(INDIRECT("'Question Sets'!"&amp;SUBSTITUTE(ADDRESS(1,COLUMN(Table_Question_Sets[[#Headers],[Output Calculation]]),4),"1","")&amp;COLUMN()+1)&lt;&gt;"",INDIRECT("'Question Sets'!"&amp;SUBSTITUTE(ADDRESS(1,COLUMN(Table_Question_Sets[[#Headers],[Output Calculation]]),4),"1","")&amp;COLUMN()+1),"")</f>
        <v/>
      </c>
      <c r="AC25" t="str">
        <f ca="1">IF(INDIRECT("'Question Sets'!"&amp;SUBSTITUTE(ADDRESS(1,COLUMN(Table_Question_Sets[[#Headers],[Output Calculation]]),4),"1","")&amp;COLUMN()+1)&lt;&gt;"",INDIRECT("'Question Sets'!"&amp;SUBSTITUTE(ADDRESS(1,COLUMN(Table_Question_Sets[[#Headers],[Output Calculation]]),4),"1","")&amp;COLUMN()+1),"")</f>
        <v/>
      </c>
      <c r="AD25" t="str">
        <f ca="1">IF(INDIRECT("'Question Sets'!"&amp;SUBSTITUTE(ADDRESS(1,COLUMN(Table_Question_Sets[[#Headers],[Output Calculation]]),4),"1","")&amp;COLUMN()+1)&lt;&gt;"",INDIRECT("'Question Sets'!"&amp;SUBSTITUTE(ADDRESS(1,COLUMN(Table_Question_Sets[[#Headers],[Output Calculation]]),4),"1","")&amp;COLUMN()+1),"")</f>
        <v/>
      </c>
      <c r="AE25" t="str">
        <f ca="1">IF(INDIRECT("'Question Sets'!"&amp;SUBSTITUTE(ADDRESS(1,COLUMN(Table_Question_Sets[[#Headers],[Output Calculation]]),4),"1","")&amp;COLUMN()+1)&lt;&gt;"",INDIRECT("'Question Sets'!"&amp;SUBSTITUTE(ADDRESS(1,COLUMN(Table_Question_Sets[[#Headers],[Output Calculation]]),4),"1","")&amp;COLUMN()+1),"")</f>
        <v/>
      </c>
      <c r="AF25" t="str">
        <f ca="1">IF(INDIRECT("'Question Sets'!"&amp;SUBSTITUTE(ADDRESS(1,COLUMN(Table_Question_Sets[[#Headers],[Output Calculation]]),4),"1","")&amp;COLUMN()+1)&lt;&gt;"",INDIRECT("'Question Sets'!"&amp;SUBSTITUTE(ADDRESS(1,COLUMN(Table_Question_Sets[[#Headers],[Output Calculation]]),4),"1","")&amp;COLUMN()+1),"")</f>
        <v/>
      </c>
      <c r="AG25" t="str">
        <f ca="1">IF(INDIRECT("'Question Sets'!"&amp;SUBSTITUTE(ADDRESS(1,COLUMN(Table_Question_Sets[[#Headers],[Output Calculation]]),4),"1","")&amp;COLUMN()+1)&lt;&gt;"",INDIRECT("'Question Sets'!"&amp;SUBSTITUTE(ADDRESS(1,COLUMN(Table_Question_Sets[[#Headers],[Output Calculation]]),4),"1","")&amp;COLUMN()+1),"")</f>
        <v/>
      </c>
      <c r="AH25" t="str">
        <f ca="1">IF(INDIRECT("'Question Sets'!"&amp;SUBSTITUTE(ADDRESS(1,COLUMN(Table_Question_Sets[[#Headers],[Output Calculation]]),4),"1","")&amp;COLUMN()+1)&lt;&gt;"",INDIRECT("'Question Sets'!"&amp;SUBSTITUTE(ADDRESS(1,COLUMN(Table_Question_Sets[[#Headers],[Output Calculation]]),4),"1","")&amp;COLUMN()+1),"")</f>
        <v/>
      </c>
      <c r="AI25" t="str">
        <f ca="1">IF(INDIRECT("'Question Sets'!"&amp;SUBSTITUTE(ADDRESS(1,COLUMN(Table_Question_Sets[[#Headers],[Output Calculation]]),4),"1","")&amp;COLUMN()+1)&lt;&gt;"",INDIRECT("'Question Sets'!"&amp;SUBSTITUTE(ADDRESS(1,COLUMN(Table_Question_Sets[[#Headers],[Output Calculation]]),4),"1","")&amp;COLUMN()+1),"")</f>
        <v/>
      </c>
      <c r="AJ25" t="str">
        <f ca="1">IF(INDIRECT("'Question Sets'!"&amp;SUBSTITUTE(ADDRESS(1,COLUMN(Table_Question_Sets[[#Headers],[Output Calculation]]),4),"1","")&amp;COLUMN()+1)&lt;&gt;"",INDIRECT("'Question Sets'!"&amp;SUBSTITUTE(ADDRESS(1,COLUMN(Table_Question_Sets[[#Headers],[Output Calculation]]),4),"1","")&amp;COLUMN()+1),"")</f>
        <v/>
      </c>
      <c r="AK25" t="str">
        <f ca="1">IF(INDIRECT("'Question Sets'!"&amp;SUBSTITUTE(ADDRESS(1,COLUMN(Table_Question_Sets[[#Headers],[Output Calculation]]),4),"1","")&amp;COLUMN()+1)&lt;&gt;"",INDIRECT("'Question Sets'!"&amp;SUBSTITUTE(ADDRESS(1,COLUMN(Table_Question_Sets[[#Headers],[Output Calculation]]),4),"1","")&amp;COLUMN()+1),"")</f>
        <v/>
      </c>
      <c r="AL25" t="str">
        <f ca="1">IF(INDIRECT("'Question Sets'!"&amp;SUBSTITUTE(ADDRESS(1,COLUMN(Table_Question_Sets[[#Headers],[Output Calculation]]),4),"1","")&amp;COLUMN()+1)&lt;&gt;"",INDIRECT("'Question Sets'!"&amp;SUBSTITUTE(ADDRESS(1,COLUMN(Table_Question_Sets[[#Headers],[Output Calculation]]),4),"1","")&amp;COLUMN()+1),"")</f>
        <v/>
      </c>
      <c r="AM25" t="str">
        <f ca="1">IF(INDIRECT("'Question Sets'!"&amp;SUBSTITUTE(ADDRESS(1,COLUMN(Table_Question_Sets[[#Headers],[Output Calculation]]),4),"1","")&amp;COLUMN()+1)&lt;&gt;"",INDIRECT("'Question Sets'!"&amp;SUBSTITUTE(ADDRESS(1,COLUMN(Table_Question_Sets[[#Headers],[Output Calculation]]),4),"1","")&amp;COLUMN()+1),"")</f>
        <v/>
      </c>
      <c r="AN25" t="str">
        <f ca="1">IF(INDIRECT("'Question Sets'!"&amp;SUBSTITUTE(ADDRESS(1,COLUMN(Table_Question_Sets[[#Headers],[Output Calculation]]),4),"1","")&amp;COLUMN()+1)&lt;&gt;"",INDIRECT("'Question Sets'!"&amp;SUBSTITUTE(ADDRESS(1,COLUMN(Table_Question_Sets[[#Headers],[Output Calculation]]),4),"1","")&amp;COLUMN()+1),"")</f>
        <v/>
      </c>
      <c r="AO25" t="str">
        <f ca="1">IF(INDIRECT("'Question Sets'!"&amp;SUBSTITUTE(ADDRESS(1,COLUMN(Table_Question_Sets[[#Headers],[Output Calculation]]),4),"1","")&amp;COLUMN()+1)&lt;&gt;"",INDIRECT("'Question Sets'!"&amp;SUBSTITUTE(ADDRESS(1,COLUMN(Table_Question_Sets[[#Headers],[Output Calculation]]),4),"1","")&amp;COLUMN()+1),"")</f>
        <v/>
      </c>
      <c r="AP25" t="str">
        <f ca="1">IF(INDIRECT("'Question Sets'!"&amp;SUBSTITUTE(ADDRESS(1,COLUMN(Table_Question_Sets[[#Headers],[Output Calculation]]),4),"1","")&amp;COLUMN()+1)&lt;&gt;"",INDIRECT("'Question Sets'!"&amp;SUBSTITUTE(ADDRESS(1,COLUMN(Table_Question_Sets[[#Headers],[Output Calculation]]),4),"1","")&amp;COLUMN()+1),"")</f>
        <v/>
      </c>
      <c r="AQ25" t="str">
        <f ca="1">IF(INDIRECT("'Question Sets'!"&amp;SUBSTITUTE(ADDRESS(1,COLUMN(Table_Question_Sets[[#Headers],[Output Calculation]]),4),"1","")&amp;COLUMN()+1)&lt;&gt;"",INDIRECT("'Question Sets'!"&amp;SUBSTITUTE(ADDRESS(1,COLUMN(Table_Question_Sets[[#Headers],[Output Calculation]]),4),"1","")&amp;COLUMN()+1),"")</f>
        <v/>
      </c>
      <c r="AR25" t="str">
        <f ca="1">IF(INDIRECT("'Question Sets'!"&amp;SUBSTITUTE(ADDRESS(1,COLUMN(Table_Question_Sets[[#Headers],[Output Calculation]]),4),"1","")&amp;COLUMN()+1)&lt;&gt;"",INDIRECT("'Question Sets'!"&amp;SUBSTITUTE(ADDRESS(1,COLUMN(Table_Question_Sets[[#Headers],[Output Calculation]]),4),"1","")&amp;COLUMN()+1),"")</f>
        <v/>
      </c>
      <c r="AS25" t="str">
        <f ca="1">IF(INDIRECT("'Question Sets'!"&amp;SUBSTITUTE(ADDRESS(1,COLUMN(Table_Question_Sets[[#Headers],[Output Calculation]]),4),"1","")&amp;COLUMN()+1)&lt;&gt;"",INDIRECT("'Question Sets'!"&amp;SUBSTITUTE(ADDRESS(1,COLUMN(Table_Question_Sets[[#Headers],[Output Calculation]]),4),"1","")&amp;COLUMN()+1),"")</f>
        <v/>
      </c>
      <c r="AT25" t="str">
        <f ca="1">IF(INDIRECT("'Question Sets'!"&amp;SUBSTITUTE(ADDRESS(1,COLUMN(Table_Question_Sets[[#Headers],[Output Calculation]]),4),"1","")&amp;COLUMN()+1)&lt;&gt;"",INDIRECT("'Question Sets'!"&amp;SUBSTITUTE(ADDRESS(1,COLUMN(Table_Question_Sets[[#Headers],[Output Calculation]]),4),"1","")&amp;COLUMN()+1),"")</f>
        <v/>
      </c>
      <c r="AU25" t="str">
        <f ca="1">IF(INDIRECT("'Question Sets'!"&amp;SUBSTITUTE(ADDRESS(1,COLUMN(Table_Question_Sets[[#Headers],[Output Calculation]]),4),"1","")&amp;COLUMN()+1)&lt;&gt;"",INDIRECT("'Question Sets'!"&amp;SUBSTITUTE(ADDRESS(1,COLUMN(Table_Question_Sets[[#Headers],[Output Calculation]]),4),"1","")&amp;COLUMN()+1),"")</f>
        <v/>
      </c>
      <c r="AV25" t="str">
        <f ca="1">IF(INDIRECT("'Question Sets'!"&amp;SUBSTITUTE(ADDRESS(1,COLUMN(Table_Question_Sets[[#Headers],[Output Calculation]]),4),"1","")&amp;COLUMN()+1)&lt;&gt;"",INDIRECT("'Question Sets'!"&amp;SUBSTITUTE(ADDRESS(1,COLUMN(Table_Question_Sets[[#Headers],[Output Calculation]]),4),"1","")&amp;COLUMN()+1),"")</f>
        <v/>
      </c>
      <c r="AW25" t="str">
        <f ca="1">IF(INDIRECT("'Question Sets'!"&amp;SUBSTITUTE(ADDRESS(1,COLUMN(Table_Question_Sets[[#Headers],[Output Calculation]]),4),"1","")&amp;COLUMN()+1)&lt;&gt;"",INDIRECT("'Question Sets'!"&amp;SUBSTITUTE(ADDRESS(1,COLUMN(Table_Question_Sets[[#Headers],[Output Calculation]]),4),"1","")&amp;COLUMN()+1),"")</f>
        <v/>
      </c>
      <c r="AX25" t="str">
        <f ca="1">IF(INDIRECT("'Question Sets'!"&amp;SUBSTITUTE(ADDRESS(1,COLUMN(Table_Question_Sets[[#Headers],[Output Calculation]]),4),"1","")&amp;COLUMN()+1)&lt;&gt;"",INDIRECT("'Question Sets'!"&amp;SUBSTITUTE(ADDRESS(1,COLUMN(Table_Question_Sets[[#Headers],[Output Calculation]]),4),"1","")&amp;COLUMN()+1),"")</f>
        <v/>
      </c>
      <c r="AY25" t="str">
        <f ca="1">IF(INDIRECT("'Question Sets'!"&amp;SUBSTITUTE(ADDRESS(1,COLUMN(Table_Question_Sets[[#Headers],[Output Calculation]]),4),"1","")&amp;COLUMN()+1)&lt;&gt;"",INDIRECT("'Question Sets'!"&amp;SUBSTITUTE(ADDRESS(1,COLUMN(Table_Question_Sets[[#Headers],[Output Calculation]]),4),"1","")&amp;COLUMN()+1),"")</f>
        <v/>
      </c>
      <c r="AZ25" t="str">
        <f ca="1">IF(INDIRECT("'Question Sets'!"&amp;SUBSTITUTE(ADDRESS(1,COLUMN(Table_Question_Sets[[#Headers],[Output Calculation]]),4),"1","")&amp;COLUMN()+1)&lt;&gt;"",INDIRECT("'Question Sets'!"&amp;SUBSTITUTE(ADDRESS(1,COLUMN(Table_Question_Sets[[#Headers],[Output Calculation]]),4),"1","")&amp;COLUMN()+1),"")</f>
        <v/>
      </c>
      <c r="BA25" t="str">
        <f ca="1">IF(INDIRECT("'Question Sets'!"&amp;SUBSTITUTE(ADDRESS(1,COLUMN(Table_Question_Sets[[#Headers],[Output Calculation]]),4),"1","")&amp;COLUMN()+1)&lt;&gt;"",INDIRECT("'Question Sets'!"&amp;SUBSTITUTE(ADDRESS(1,COLUMN(Table_Question_Sets[[#Headers],[Output Calculation]]),4),"1","")&amp;COLUMN()+1),"")</f>
        <v/>
      </c>
      <c r="BB25" s="71" t="s">
        <v>1078</v>
      </c>
    </row>
    <row r="26" spans="2:54" ht="21" customHeight="1">
      <c r="B26" s="2" t="s">
        <v>1100</v>
      </c>
      <c r="C26" s="71" t="s">
        <v>1101</v>
      </c>
      <c r="D26" t="e">
        <f ca="1">_xlfn.TEXTJOIN("",TRUE,Table_Risk_1[Output Calculation])</f>
        <v>#N/A</v>
      </c>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1" t="s">
        <v>1078</v>
      </c>
    </row>
    <row r="27" spans="2:54" ht="21" customHeight="1">
      <c r="B27" s="2" t="s">
        <v>1102</v>
      </c>
      <c r="C27" s="71" t="s">
        <v>1103</v>
      </c>
      <c r="D27" t="e">
        <f ca="1">_xlfn.TEXTJOIN("",TRUE,Table_Risk_2[Output Calculation])</f>
        <v>#N/A</v>
      </c>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1" t="s">
        <v>1078</v>
      </c>
    </row>
    <row r="28" spans="2:54" ht="21" customHeight="1">
      <c r="B28" s="2" t="s">
        <v>378</v>
      </c>
      <c r="C28" s="71" t="s">
        <v>1087</v>
      </c>
      <c r="D28" t="str">
        <f ca="1">IF(INDIRECT("'Triggers'!"&amp;SUBSTITUTE(ADDRESS(1,COLUMN(Table_Triggers[[#Headers],[Output Calculation]]),4),"1","")&amp;COLUMN()+1)&lt;&gt;"",INDIRECT("'Triggers'!"&amp;SUBSTITUTE(ADDRESS(1,COLUMN(Table_Triggers[[#Headers],[Output Calculation]]),4),"1","")&amp;COLUMN()+1),"")</f>
        <v>"softReferral":{"history":false,"insolvency":false},</v>
      </c>
      <c r="E28" t="str">
        <f ca="1">IF(INDIRECT("'Triggers'!"&amp;SUBSTITUTE(ADDRESS(1,COLUMN(Table_Triggers[[#Headers],[Output Calculation]]),4),"1","")&amp;COLUMN()+1)&lt;&gt;"",INDIRECT("'Triggers'!"&amp;SUBSTITUTE(ADDRESS(1,COLUMN(Table_Triggers[[#Headers],[Output Calculation]]),4),"1","")&amp;COLUMN()+1),"")</f>
        <v>"hardReferral":{},</v>
      </c>
      <c r="F28" t="str">
        <f ca="1">IF(INDIRECT("'Triggers'!"&amp;SUBSTITUTE(ADDRESS(1,COLUMN(Table_Triggers[[#Headers],[Output Calculation]]),4),"1","")&amp;COLUMN()+1)&lt;&gt;"",INDIRECT("'Triggers'!"&amp;SUBSTITUTE(ADDRESS(1,COLUMN(Table_Triggers[[#Headers],[Output Calculation]]),4),"1","")&amp;COLUMN()+1),"")</f>
        <v>"decline":{},</v>
      </c>
      <c r="G28" t="str">
        <f ca="1">IF(INDIRECT("'Triggers'!"&amp;SUBSTITUTE(ADDRESS(1,COLUMN(Table_Triggers[[#Headers],[Output Calculation]]),4),"1","")&amp;COLUMN()+1)&lt;&gt;"",INDIRECT("'Triggers'!"&amp;SUBSTITUTE(ADDRESS(1,COLUMN(Table_Triggers[[#Headers],[Output Calculation]]),4),"1","")&amp;COLUMN()+1),"")</f>
        <v>"error":{"noCoverSelected":false},</v>
      </c>
      <c r="H28" t="str">
        <f ca="1">IF(INDIRECT("'Triggers'!"&amp;SUBSTITUTE(ADDRESS(1,COLUMN(Table_Triggers[[#Headers],[Output Calculation]]),4),"1","")&amp;COLUMN()+1)&lt;&gt;"",INDIRECT("'Triggers'!"&amp;SUBSTITUTE(ADDRESS(1,COLUMN(Table_Triggers[[#Headers],[Output Calculation]]),4),"1","")&amp;COLUMN()+1),"")</f>
        <v/>
      </c>
      <c r="I28" t="str">
        <f ca="1">IF(INDIRECT("'Triggers'!"&amp;SUBSTITUTE(ADDRESS(1,COLUMN(Table_Triggers[[#Headers],[Output Calculation]]),4),"1","")&amp;COLUMN()+1)&lt;&gt;"",INDIRECT("'Triggers'!"&amp;SUBSTITUTE(ADDRESS(1,COLUMN(Table_Triggers[[#Headers],[Output Calculation]]),4),"1","")&amp;COLUMN()+1),"")</f>
        <v/>
      </c>
      <c r="J28" t="str">
        <f ca="1">IF(INDIRECT("'Triggers'!"&amp;SUBSTITUTE(ADDRESS(1,COLUMN(Table_Triggers[[#Headers],[Output Calculation]]),4),"1","")&amp;COLUMN()+1)&lt;&gt;"",INDIRECT("'Triggers'!"&amp;SUBSTITUTE(ADDRESS(1,COLUMN(Table_Triggers[[#Headers],[Output Calculation]]),4),"1","")&amp;COLUMN()+1),"")</f>
        <v/>
      </c>
      <c r="K28" t="str">
        <f ca="1">IF(INDIRECT("'Triggers'!"&amp;SUBSTITUTE(ADDRESS(1,COLUMN(Table_Triggers[[#Headers],[Output Calculation]]),4),"1","")&amp;COLUMN()+1)&lt;&gt;"",INDIRECT("'Triggers'!"&amp;SUBSTITUTE(ADDRESS(1,COLUMN(Table_Triggers[[#Headers],[Output Calculation]]),4),"1","")&amp;COLUMN()+1),"")</f>
        <v/>
      </c>
      <c r="L28" t="str">
        <f ca="1">IF(INDIRECT("'Triggers'!"&amp;SUBSTITUTE(ADDRESS(1,COLUMN(Table_Triggers[[#Headers],[Output Calculation]]),4),"1","")&amp;COLUMN()+1)&lt;&gt;"",INDIRECT("'Triggers'!"&amp;SUBSTITUTE(ADDRESS(1,COLUMN(Table_Triggers[[#Headers],[Output Calculation]]),4),"1","")&amp;COLUMN()+1),"")</f>
        <v/>
      </c>
      <c r="M28" t="str">
        <f ca="1">IF(INDIRECT("'Triggers'!"&amp;SUBSTITUTE(ADDRESS(1,COLUMN(Table_Triggers[[#Headers],[Output Calculation]]),4),"1","")&amp;COLUMN()+1)&lt;&gt;"",INDIRECT("'Triggers'!"&amp;SUBSTITUTE(ADDRESS(1,COLUMN(Table_Triggers[[#Headers],[Output Calculation]]),4),"1","")&amp;COLUMN()+1),"")</f>
        <v/>
      </c>
      <c r="N28" t="str">
        <f ca="1">IF(INDIRECT("'Triggers'!"&amp;SUBSTITUTE(ADDRESS(1,COLUMN(Table_Triggers[[#Headers],[Output Calculation]]),4),"1","")&amp;COLUMN()+1)&lt;&gt;"",INDIRECT("'Triggers'!"&amp;SUBSTITUTE(ADDRESS(1,COLUMN(Table_Triggers[[#Headers],[Output Calculation]]),4),"1","")&amp;COLUMN()+1),"")</f>
        <v/>
      </c>
      <c r="O28" t="str">
        <f ca="1">IF(INDIRECT("'Triggers'!"&amp;SUBSTITUTE(ADDRESS(1,COLUMN(Table_Triggers[[#Headers],[Output Calculation]]),4),"1","")&amp;COLUMN()+1)&lt;&gt;"",INDIRECT("'Triggers'!"&amp;SUBSTITUTE(ADDRESS(1,COLUMN(Table_Triggers[[#Headers],[Output Calculation]]),4),"1","")&amp;COLUMN()+1),"")</f>
        <v/>
      </c>
      <c r="P28" t="str">
        <f ca="1">IF(INDIRECT("'Triggers'!"&amp;SUBSTITUTE(ADDRESS(1,COLUMN(Table_Triggers[[#Headers],[Output Calculation]]),4),"1","")&amp;COLUMN()+1)&lt;&gt;"",INDIRECT("'Triggers'!"&amp;SUBSTITUTE(ADDRESS(1,COLUMN(Table_Triggers[[#Headers],[Output Calculation]]),4),"1","")&amp;COLUMN()+1),"")</f>
        <v/>
      </c>
      <c r="Q28" t="str">
        <f ca="1">IF(INDIRECT("'Triggers'!"&amp;SUBSTITUTE(ADDRESS(1,COLUMN(Table_Triggers[[#Headers],[Output Calculation]]),4),"1","")&amp;COLUMN()+1)&lt;&gt;"",INDIRECT("'Triggers'!"&amp;SUBSTITUTE(ADDRESS(1,COLUMN(Table_Triggers[[#Headers],[Output Calculation]]),4),"1","")&amp;COLUMN()+1),"")</f>
        <v/>
      </c>
      <c r="R28" t="str">
        <f ca="1">IF(INDIRECT("'Triggers'!"&amp;SUBSTITUTE(ADDRESS(1,COLUMN(Table_Triggers[[#Headers],[Output Calculation]]),4),"1","")&amp;COLUMN()+1)&lt;&gt;"",INDIRECT("'Triggers'!"&amp;SUBSTITUTE(ADDRESS(1,COLUMN(Table_Triggers[[#Headers],[Output Calculation]]),4),"1","")&amp;COLUMN()+1),"")</f>
        <v/>
      </c>
      <c r="S28" t="str">
        <f ca="1">IF(INDIRECT("'Triggers'!"&amp;SUBSTITUTE(ADDRESS(1,COLUMN(Table_Triggers[[#Headers],[Output Calculation]]),4),"1","")&amp;COLUMN()+1)&lt;&gt;"",INDIRECT("'Triggers'!"&amp;SUBSTITUTE(ADDRESS(1,COLUMN(Table_Triggers[[#Headers],[Output Calculation]]),4),"1","")&amp;COLUMN()+1),"")</f>
        <v/>
      </c>
      <c r="T28" t="str">
        <f ca="1">IF(INDIRECT("'Triggers'!"&amp;SUBSTITUTE(ADDRESS(1,COLUMN(Table_Triggers[[#Headers],[Output Calculation]]),4),"1","")&amp;COLUMN()+1)&lt;&gt;"",INDIRECT("'Triggers'!"&amp;SUBSTITUTE(ADDRESS(1,COLUMN(Table_Triggers[[#Headers],[Output Calculation]]),4),"1","")&amp;COLUMN()+1),"")</f>
        <v/>
      </c>
      <c r="U28" t="str">
        <f ca="1">IF(INDIRECT("'Triggers'!"&amp;SUBSTITUTE(ADDRESS(1,COLUMN(Table_Triggers[[#Headers],[Output Calculation]]),4),"1","")&amp;COLUMN()+1)&lt;&gt;"",INDIRECT("'Triggers'!"&amp;SUBSTITUTE(ADDRESS(1,COLUMN(Table_Triggers[[#Headers],[Output Calculation]]),4),"1","")&amp;COLUMN()+1),"")</f>
        <v/>
      </c>
      <c r="V28" t="str">
        <f ca="1">IF(INDIRECT("'Triggers'!"&amp;SUBSTITUTE(ADDRESS(1,COLUMN(Table_Triggers[[#Headers],[Output Calculation]]),4),"1","")&amp;COLUMN()+1)&lt;&gt;"",INDIRECT("'Triggers'!"&amp;SUBSTITUTE(ADDRESS(1,COLUMN(Table_Triggers[[#Headers],[Output Calculation]]),4),"1","")&amp;COLUMN()+1),"")</f>
        <v/>
      </c>
      <c r="W28" t="str">
        <f ca="1">IF(INDIRECT("'Triggers'!"&amp;SUBSTITUTE(ADDRESS(1,COLUMN(Table_Triggers[[#Headers],[Output Calculation]]),4),"1","")&amp;COLUMN()+1)&lt;&gt;"",INDIRECT("'Triggers'!"&amp;SUBSTITUTE(ADDRESS(1,COLUMN(Table_Triggers[[#Headers],[Output Calculation]]),4),"1","")&amp;COLUMN()+1),"")</f>
        <v/>
      </c>
      <c r="X28" t="str">
        <f ca="1">IF(INDIRECT("'Triggers'!"&amp;SUBSTITUTE(ADDRESS(1,COLUMN(Table_Triggers[[#Headers],[Output Calculation]]),4),"1","")&amp;COLUMN()+1)&lt;&gt;"",INDIRECT("'Triggers'!"&amp;SUBSTITUTE(ADDRESS(1,COLUMN(Table_Triggers[[#Headers],[Output Calculation]]),4),"1","")&amp;COLUMN()+1),"")</f>
        <v/>
      </c>
      <c r="Y28" t="str">
        <f ca="1">IF(INDIRECT("'Triggers'!"&amp;SUBSTITUTE(ADDRESS(1,COLUMN(Table_Triggers[[#Headers],[Output Calculation]]),4),"1","")&amp;COLUMN()+1)&lt;&gt;"",INDIRECT("'Triggers'!"&amp;SUBSTITUTE(ADDRESS(1,COLUMN(Table_Triggers[[#Headers],[Output Calculation]]),4),"1","")&amp;COLUMN()+1),"")</f>
        <v/>
      </c>
      <c r="Z28" t="str">
        <f ca="1">IF(INDIRECT("'Triggers'!"&amp;SUBSTITUTE(ADDRESS(1,COLUMN(Table_Triggers[[#Headers],[Output Calculation]]),4),"1","")&amp;COLUMN()+1)&lt;&gt;"",INDIRECT("'Triggers'!"&amp;SUBSTITUTE(ADDRESS(1,COLUMN(Table_Triggers[[#Headers],[Output Calculation]]),4),"1","")&amp;COLUMN()+1),"")</f>
        <v/>
      </c>
      <c r="AA28" t="str">
        <f ca="1">IF(INDIRECT("'Triggers'!"&amp;SUBSTITUTE(ADDRESS(1,COLUMN(Table_Triggers[[#Headers],[Output Calculation]]),4),"1","")&amp;COLUMN()+1)&lt;&gt;"",INDIRECT("'Triggers'!"&amp;SUBSTITUTE(ADDRESS(1,COLUMN(Table_Triggers[[#Headers],[Output Calculation]]),4),"1","")&amp;COLUMN()+1),"")</f>
        <v/>
      </c>
      <c r="AB28" t="str">
        <f ca="1">IF(INDIRECT("'Triggers'!"&amp;SUBSTITUTE(ADDRESS(1,COLUMN(Table_Triggers[[#Headers],[Output Calculation]]),4),"1","")&amp;COLUMN()+1)&lt;&gt;"",INDIRECT("'Triggers'!"&amp;SUBSTITUTE(ADDRESS(1,COLUMN(Table_Triggers[[#Headers],[Output Calculation]]),4),"1","")&amp;COLUMN()+1),"")</f>
        <v/>
      </c>
      <c r="AC28" t="str">
        <f ca="1">IF(INDIRECT("'Triggers'!"&amp;SUBSTITUTE(ADDRESS(1,COLUMN(Table_Triggers[[#Headers],[Output Calculation]]),4),"1","")&amp;COLUMN()+1)&lt;&gt;"",INDIRECT("'Triggers'!"&amp;SUBSTITUTE(ADDRESS(1,COLUMN(Table_Triggers[[#Headers],[Output Calculation]]),4),"1","")&amp;COLUMN()+1),"")</f>
        <v/>
      </c>
      <c r="AD28" t="str">
        <f ca="1">IF(INDIRECT("'Triggers'!"&amp;SUBSTITUTE(ADDRESS(1,COLUMN(Table_Triggers[[#Headers],[Output Calculation]]),4),"1","")&amp;COLUMN()+1)&lt;&gt;"",INDIRECT("'Triggers'!"&amp;SUBSTITUTE(ADDRESS(1,COLUMN(Table_Triggers[[#Headers],[Output Calculation]]),4),"1","")&amp;COLUMN()+1),"")</f>
        <v/>
      </c>
      <c r="AE28" t="str">
        <f ca="1">IF(INDIRECT("'Triggers'!"&amp;SUBSTITUTE(ADDRESS(1,COLUMN(Table_Triggers[[#Headers],[Output Calculation]]),4),"1","")&amp;COLUMN()+1)&lt;&gt;"",INDIRECT("'Triggers'!"&amp;SUBSTITUTE(ADDRESS(1,COLUMN(Table_Triggers[[#Headers],[Output Calculation]]),4),"1","")&amp;COLUMN()+1),"")</f>
        <v/>
      </c>
      <c r="AF28" t="str">
        <f ca="1">IF(INDIRECT("'Triggers'!"&amp;SUBSTITUTE(ADDRESS(1,COLUMN(Table_Triggers[[#Headers],[Output Calculation]]),4),"1","")&amp;COLUMN()+1)&lt;&gt;"",INDIRECT("'Triggers'!"&amp;SUBSTITUTE(ADDRESS(1,COLUMN(Table_Triggers[[#Headers],[Output Calculation]]),4),"1","")&amp;COLUMN()+1),"")</f>
        <v/>
      </c>
      <c r="AG28" t="str">
        <f ca="1">IF(INDIRECT("'Triggers'!"&amp;SUBSTITUTE(ADDRESS(1,COLUMN(Table_Triggers[[#Headers],[Output Calculation]]),4),"1","")&amp;COLUMN()+1)&lt;&gt;"",INDIRECT("'Triggers'!"&amp;SUBSTITUTE(ADDRESS(1,COLUMN(Table_Triggers[[#Headers],[Output Calculation]]),4),"1","")&amp;COLUMN()+1),"")</f>
        <v/>
      </c>
      <c r="AH28" t="str">
        <f ca="1">IF(INDIRECT("'Triggers'!"&amp;SUBSTITUTE(ADDRESS(1,COLUMN(Table_Triggers[[#Headers],[Output Calculation]]),4),"1","")&amp;COLUMN()+1)&lt;&gt;"",INDIRECT("'Triggers'!"&amp;SUBSTITUTE(ADDRESS(1,COLUMN(Table_Triggers[[#Headers],[Output Calculation]]),4),"1","")&amp;COLUMN()+1),"")</f>
        <v/>
      </c>
      <c r="AI28" t="str">
        <f ca="1">IF(INDIRECT("'Triggers'!"&amp;SUBSTITUTE(ADDRESS(1,COLUMN(Table_Triggers[[#Headers],[Output Calculation]]),4),"1","")&amp;COLUMN()+1)&lt;&gt;"",INDIRECT("'Triggers'!"&amp;SUBSTITUTE(ADDRESS(1,COLUMN(Table_Triggers[[#Headers],[Output Calculation]]),4),"1","")&amp;COLUMN()+1),"")</f>
        <v/>
      </c>
      <c r="AJ28" t="str">
        <f ca="1">IF(INDIRECT("'Triggers'!"&amp;SUBSTITUTE(ADDRESS(1,COLUMN(Table_Triggers[[#Headers],[Output Calculation]]),4),"1","")&amp;COLUMN()+1)&lt;&gt;"",INDIRECT("'Triggers'!"&amp;SUBSTITUTE(ADDRESS(1,COLUMN(Table_Triggers[[#Headers],[Output Calculation]]),4),"1","")&amp;COLUMN()+1),"")</f>
        <v/>
      </c>
      <c r="AK28" t="str">
        <f ca="1">IF(INDIRECT("'Triggers'!"&amp;SUBSTITUTE(ADDRESS(1,COLUMN(Table_Triggers[[#Headers],[Output Calculation]]),4),"1","")&amp;COLUMN()+1)&lt;&gt;"",INDIRECT("'Triggers'!"&amp;SUBSTITUTE(ADDRESS(1,COLUMN(Table_Triggers[[#Headers],[Output Calculation]]),4),"1","")&amp;COLUMN()+1),"")</f>
        <v/>
      </c>
      <c r="AL28" t="str">
        <f ca="1">IF(INDIRECT("'Triggers'!"&amp;SUBSTITUTE(ADDRESS(1,COLUMN(Table_Triggers[[#Headers],[Output Calculation]]),4),"1","")&amp;COLUMN()+1)&lt;&gt;"",INDIRECT("'Triggers'!"&amp;SUBSTITUTE(ADDRESS(1,COLUMN(Table_Triggers[[#Headers],[Output Calculation]]),4),"1","")&amp;COLUMN()+1),"")</f>
        <v/>
      </c>
      <c r="AM28" t="str">
        <f ca="1">IF(INDIRECT("'Triggers'!"&amp;SUBSTITUTE(ADDRESS(1,COLUMN(Table_Triggers[[#Headers],[Output Calculation]]),4),"1","")&amp;COLUMN()+1)&lt;&gt;"",INDIRECT("'Triggers'!"&amp;SUBSTITUTE(ADDRESS(1,COLUMN(Table_Triggers[[#Headers],[Output Calculation]]),4),"1","")&amp;COLUMN()+1),"")</f>
        <v/>
      </c>
      <c r="AN28" t="str">
        <f ca="1">IF(INDIRECT("'Triggers'!"&amp;SUBSTITUTE(ADDRESS(1,COLUMN(Table_Triggers[[#Headers],[Output Calculation]]),4),"1","")&amp;COLUMN()+1)&lt;&gt;"",INDIRECT("'Triggers'!"&amp;SUBSTITUTE(ADDRESS(1,COLUMN(Table_Triggers[[#Headers],[Output Calculation]]),4),"1","")&amp;COLUMN()+1),"")</f>
        <v/>
      </c>
      <c r="AO28" t="str">
        <f ca="1">IF(INDIRECT("'Triggers'!"&amp;SUBSTITUTE(ADDRESS(1,COLUMN(Table_Triggers[[#Headers],[Output Calculation]]),4),"1","")&amp;COLUMN()+1)&lt;&gt;"",INDIRECT("'Triggers'!"&amp;SUBSTITUTE(ADDRESS(1,COLUMN(Table_Triggers[[#Headers],[Output Calculation]]),4),"1","")&amp;COLUMN()+1),"")</f>
        <v/>
      </c>
      <c r="AP28" t="str">
        <f ca="1">IF(INDIRECT("'Triggers'!"&amp;SUBSTITUTE(ADDRESS(1,COLUMN(Table_Triggers[[#Headers],[Output Calculation]]),4),"1","")&amp;COLUMN()+1)&lt;&gt;"",INDIRECT("'Triggers'!"&amp;SUBSTITUTE(ADDRESS(1,COLUMN(Table_Triggers[[#Headers],[Output Calculation]]),4),"1","")&amp;COLUMN()+1),"")</f>
        <v/>
      </c>
      <c r="AQ28" t="str">
        <f ca="1">IF(INDIRECT("'Triggers'!"&amp;SUBSTITUTE(ADDRESS(1,COLUMN(Table_Triggers[[#Headers],[Output Calculation]]),4),"1","")&amp;COLUMN()+1)&lt;&gt;"",INDIRECT("'Triggers'!"&amp;SUBSTITUTE(ADDRESS(1,COLUMN(Table_Triggers[[#Headers],[Output Calculation]]),4),"1","")&amp;COLUMN()+1),"")</f>
        <v/>
      </c>
      <c r="AR28" t="str">
        <f ca="1">IF(INDIRECT("'Triggers'!"&amp;SUBSTITUTE(ADDRESS(1,COLUMN(Table_Triggers[[#Headers],[Output Calculation]]),4),"1","")&amp;COLUMN()+1)&lt;&gt;"",INDIRECT("'Triggers'!"&amp;SUBSTITUTE(ADDRESS(1,COLUMN(Table_Triggers[[#Headers],[Output Calculation]]),4),"1","")&amp;COLUMN()+1),"")</f>
        <v/>
      </c>
      <c r="AS28" t="str">
        <f ca="1">IF(INDIRECT("'Triggers'!"&amp;SUBSTITUTE(ADDRESS(1,COLUMN(Table_Triggers[[#Headers],[Output Calculation]]),4),"1","")&amp;COLUMN()+1)&lt;&gt;"",INDIRECT("'Triggers'!"&amp;SUBSTITUTE(ADDRESS(1,COLUMN(Table_Triggers[[#Headers],[Output Calculation]]),4),"1","")&amp;COLUMN()+1),"")</f>
        <v/>
      </c>
      <c r="AT28" t="str">
        <f ca="1">IF(INDIRECT("'Triggers'!"&amp;SUBSTITUTE(ADDRESS(1,COLUMN(Table_Triggers[[#Headers],[Output Calculation]]),4),"1","")&amp;COLUMN()+1)&lt;&gt;"",INDIRECT("'Triggers'!"&amp;SUBSTITUTE(ADDRESS(1,COLUMN(Table_Triggers[[#Headers],[Output Calculation]]),4),"1","")&amp;COLUMN()+1),"")</f>
        <v/>
      </c>
      <c r="AU28" t="str">
        <f ca="1">IF(INDIRECT("'Triggers'!"&amp;SUBSTITUTE(ADDRESS(1,COLUMN(Table_Triggers[[#Headers],[Output Calculation]]),4),"1","")&amp;COLUMN()+1)&lt;&gt;"",INDIRECT("'Triggers'!"&amp;SUBSTITUTE(ADDRESS(1,COLUMN(Table_Triggers[[#Headers],[Output Calculation]]),4),"1","")&amp;COLUMN()+1),"")</f>
        <v/>
      </c>
      <c r="AV28" t="str">
        <f ca="1">IF(INDIRECT("'Triggers'!"&amp;SUBSTITUTE(ADDRESS(1,COLUMN(Table_Triggers[[#Headers],[Output Calculation]]),4),"1","")&amp;COLUMN()+1)&lt;&gt;"",INDIRECT("'Triggers'!"&amp;SUBSTITUTE(ADDRESS(1,COLUMN(Table_Triggers[[#Headers],[Output Calculation]]),4),"1","")&amp;COLUMN()+1),"")</f>
        <v/>
      </c>
      <c r="AW28" t="str">
        <f ca="1">IF(INDIRECT("'Triggers'!"&amp;SUBSTITUTE(ADDRESS(1,COLUMN(Table_Triggers[[#Headers],[Output Calculation]]),4),"1","")&amp;COLUMN()+1)&lt;&gt;"",INDIRECT("'Triggers'!"&amp;SUBSTITUTE(ADDRESS(1,COLUMN(Table_Triggers[[#Headers],[Output Calculation]]),4),"1","")&amp;COLUMN()+1),"")</f>
        <v/>
      </c>
      <c r="AX28" t="str">
        <f ca="1">IF(INDIRECT("'Triggers'!"&amp;SUBSTITUTE(ADDRESS(1,COLUMN(Table_Triggers[[#Headers],[Output Calculation]]),4),"1","")&amp;COLUMN()+1)&lt;&gt;"",INDIRECT("'Triggers'!"&amp;SUBSTITUTE(ADDRESS(1,COLUMN(Table_Triggers[[#Headers],[Output Calculation]]),4),"1","")&amp;COLUMN()+1),"")</f>
        <v/>
      </c>
      <c r="AY28" t="str">
        <f ca="1">IF(INDIRECT("'Triggers'!"&amp;SUBSTITUTE(ADDRESS(1,COLUMN(Table_Triggers[[#Headers],[Output Calculation]]),4),"1","")&amp;COLUMN()+1)&lt;&gt;"",INDIRECT("'Triggers'!"&amp;SUBSTITUTE(ADDRESS(1,COLUMN(Table_Triggers[[#Headers],[Output Calculation]]),4),"1","")&amp;COLUMN()+1),"")</f>
        <v/>
      </c>
      <c r="AZ28" t="str">
        <f ca="1">IF(INDIRECT("'Triggers'!"&amp;SUBSTITUTE(ADDRESS(1,COLUMN(Table_Triggers[[#Headers],[Output Calculation]]),4),"1","")&amp;COLUMN()+1)&lt;&gt;"",INDIRECT("'Triggers'!"&amp;SUBSTITUTE(ADDRESS(1,COLUMN(Table_Triggers[[#Headers],[Output Calculation]]),4),"1","")&amp;COLUMN()+1),"")</f>
        <v/>
      </c>
      <c r="BA28" t="str">
        <f ca="1">IF(INDIRECT("'Triggers'!"&amp;SUBSTITUTE(ADDRESS(1,COLUMN(Table_Triggers[[#Headers],[Output Calculation]]),4),"1","")&amp;COLUMN()+1)&lt;&gt;"",INDIRECT("'Triggers'!"&amp;SUBSTITUTE(ADDRESS(1,COLUMN(Table_Triggers[[#Headers],[Output Calculation]]),4),"1","")&amp;COLUMN()+1),"")</f>
        <v/>
      </c>
      <c r="BB28" s="71" t="s">
        <v>1078</v>
      </c>
    </row>
    <row r="29" spans="2:54" ht="21" customHeight="1">
      <c r="B29" s="2" t="s">
        <v>412</v>
      </c>
      <c r="C29" s="71" t="s">
        <v>1104</v>
      </c>
      <c r="D29"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"$0.00","ESL": "$0.00","GST": "$0.00","stampDuty": "$0.00","serviceFees": "$0.00","interest": "$0.00","merchantFees": "$0.00","transactionCosts": "$0.00","payable": "$0.00"},"instalments": {"instalmentsPerYear": "12","instalmentAmount": "$0.00"}</v>
      </c>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1" t="s">
        <v>1094</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selection activeCell="B3" sqref="B3"/>
    </sheetView>
  </sheetViews>
  <sheetFormatPr defaultColWidth="9" defaultRowHeight="21" customHeight="1"/>
  <cols>
    <col min="1" max="1" width="9.109375" style="2" customWidth="1"/>
    <col min="2" max="2" width="42.109375" style="2" customWidth="1"/>
    <col min="3" max="5" width="32.6640625" style="2" customWidth="1"/>
    <col min="6" max="16384" width="9" style="2"/>
  </cols>
  <sheetData>
    <row r="2" spans="2:5" ht="46.8" thickBot="1">
      <c r="B2" s="11" t="s">
        <v>394</v>
      </c>
      <c r="C2" s="11"/>
      <c r="D2" s="11"/>
      <c r="E2" s="11"/>
    </row>
    <row r="4" spans="2:5" ht="29.4" thickBot="1">
      <c r="B4" s="3" t="s">
        <v>1105</v>
      </c>
      <c r="C4" s="3"/>
      <c r="D4" s="3"/>
      <c r="E4" s="3"/>
    </row>
    <row r="6" spans="2:5" ht="14.4">
      <c r="B6" t="s">
        <v>1106</v>
      </c>
      <c r="C6" t="s">
        <v>400</v>
      </c>
      <c r="D6" t="s">
        <v>1107</v>
      </c>
      <c r="E6" t="s">
        <v>1108</v>
      </c>
    </row>
    <row r="7" spans="2:5" ht="21" customHeight="1">
      <c r="B7" s="69">
        <v>0</v>
      </c>
      <c r="C7" s="69">
        <v>0</v>
      </c>
      <c r="D7" s="69">
        <v>0</v>
      </c>
      <c r="E7" s="69">
        <v>0</v>
      </c>
    </row>
    <row r="8" spans="2:5" ht="21" customHeight="1">
      <c r="B8" s="69">
        <v>5000000</v>
      </c>
      <c r="C8" s="69">
        <v>350</v>
      </c>
      <c r="D8" s="69">
        <v>0</v>
      </c>
      <c r="E8" s="69">
        <v>0</v>
      </c>
    </row>
    <row r="9" spans="2:5" ht="21" customHeight="1">
      <c r="B9" s="69">
        <v>10000000</v>
      </c>
      <c r="C9" s="69">
        <v>400</v>
      </c>
      <c r="D9" s="69">
        <v>100</v>
      </c>
      <c r="E9" s="69">
        <v>280</v>
      </c>
    </row>
    <row r="10" spans="2:5" ht="21" customHeight="1">
      <c r="B10" s="69">
        <v>20000000</v>
      </c>
      <c r="C10" s="69">
        <v>490</v>
      </c>
      <c r="D10" s="69">
        <v>100</v>
      </c>
      <c r="E10" s="69">
        <v>400</v>
      </c>
    </row>
    <row r="12" spans="2:5" ht="29.4" thickBot="1">
      <c r="B12" s="3" t="s">
        <v>1109</v>
      </c>
      <c r="C12" s="3"/>
      <c r="D12" s="3"/>
    </row>
    <row r="14" spans="2:5" ht="14.4">
      <c r="B14" t="s">
        <v>1110</v>
      </c>
      <c r="C14" t="s">
        <v>1111</v>
      </c>
      <c r="D14" t="s">
        <v>1112</v>
      </c>
    </row>
    <row r="15" spans="2:5" ht="21" customHeight="1">
      <c r="B15" s="69">
        <v>500</v>
      </c>
      <c r="C15" s="69">
        <v>430</v>
      </c>
      <c r="D15" s="69">
        <v>680</v>
      </c>
    </row>
    <row r="16" spans="2:5" ht="21" customHeight="1">
      <c r="B16" s="69">
        <v>750</v>
      </c>
      <c r="C16" s="69">
        <v>580</v>
      </c>
      <c r="D16" s="69">
        <v>900</v>
      </c>
    </row>
    <row r="17" spans="2:4" ht="21" customHeight="1">
      <c r="B17" s="69">
        <v>1000</v>
      </c>
      <c r="C17" s="69">
        <v>680</v>
      </c>
      <c r="D17" s="69">
        <v>1160</v>
      </c>
    </row>
    <row r="19" spans="2:4" ht="29.4" thickBot="1">
      <c r="B19" s="3" t="s">
        <v>1113</v>
      </c>
      <c r="C19" s="3"/>
    </row>
    <row r="21" spans="2:4" ht="14.4">
      <c r="B21" t="s">
        <v>1</v>
      </c>
      <c r="C21" t="s">
        <v>6</v>
      </c>
    </row>
    <row r="22" spans="2:4" ht="21" customHeight="1">
      <c r="B22" t="s">
        <v>1114</v>
      </c>
      <c r="C22">
        <v>2</v>
      </c>
    </row>
    <row r="23" spans="2:4" ht="21" customHeight="1">
      <c r="B23" t="s">
        <v>1115</v>
      </c>
      <c r="C23" s="69">
        <v>120</v>
      </c>
    </row>
    <row r="24" spans="2:4" ht="21" customHeight="1">
      <c r="B24" t="s">
        <v>1116</v>
      </c>
      <c r="C24" s="69">
        <v>170</v>
      </c>
    </row>
    <row r="25" spans="2:4" ht="21" customHeight="1">
      <c r="B25" t="s">
        <v>1117</v>
      </c>
      <c r="C25" s="69">
        <v>200</v>
      </c>
    </row>
    <row r="26" spans="2:4" ht="21" customHeight="1">
      <c r="B26" t="s">
        <v>1118</v>
      </c>
      <c r="C26" s="4">
        <v>8000</v>
      </c>
    </row>
    <row r="27" spans="2:4" ht="21" customHeight="1">
      <c r="B27" t="s">
        <v>1119</v>
      </c>
      <c r="C27" s="4">
        <v>5000</v>
      </c>
    </row>
  </sheetData>
  <pageMargins left="0.69930555555555596" right="0.69930555555555596"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76</vt:i4>
      </vt:variant>
    </vt:vector>
  </HeadingPairs>
  <TitlesOfParts>
    <vt:vector size="92"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Factors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mobile_animals_in_transit_premium</vt:lpstr>
      <vt:lpstr>mobile_staff_covered_under_base_PL_premium</vt:lpstr>
      <vt:lpstr>mobile_tools_premium</vt:lpstr>
      <vt:lpstr>mobile_tools_sum_insured</vt:lpstr>
      <vt:lpstr>mobile_trailers_premium</vt:lpstr>
      <vt:lpstr>mobile_trailers_sum_insured</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Select_Payment_Methods</vt:lpstr>
      <vt:lpstr>Select_Payment_Options</vt:lpstr>
      <vt:lpstr>Select_Rating_Factor</vt:lpstr>
      <vt:lpstr>Select_Repeating_Data_Type</vt:lpstr>
      <vt:lpstr>Select_Risk_Type</vt:lpstr>
      <vt:lpstr>Select_Yes_No</vt:lpstr>
      <vt:lpstr>Settings_Financial_Commission_Rate</vt:lpstr>
      <vt:lpstr>Settings_Financial_Service_Fee_Once_Off</vt:lpstr>
      <vt:lpstr>Settings_Financial_Service_Fee_Premium_Percent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Windows User</cp:lastModifiedBy>
  <cp:revision/>
  <dcterms:created xsi:type="dcterms:W3CDTF">2016-05-31T05:49:00Z</dcterms:created>
  <dcterms:modified xsi:type="dcterms:W3CDTF">2019-04-11T02:31:40Z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