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360" yWindow="0" windowWidth="25360" windowHeight="14640" tabRatio="933" firstSheet="20" activeTab="27"/>
  </bookViews>
  <sheets>
    <sheet name="A1. Cash" sheetId="48" r:id="rId1"/>
    <sheet name="A2. AR" sheetId="49" r:id="rId2"/>
    <sheet name="L1. VAT" sheetId="50" r:id="rId3"/>
    <sheet name="L2. CT" sheetId="77" r:id="rId4"/>
    <sheet name="L3. Salary" sheetId="78" r:id="rId5"/>
    <sheet name="L4. PAYE" sheetId="79" r:id="rId6"/>
    <sheet name="L5. Office Expenses" sheetId="51" r:id="rId7"/>
    <sheet name="L6. Misc" sheetId="80" r:id="rId8"/>
    <sheet name="L7. Directors' Loans" sheetId="82" r:id="rId9"/>
    <sheet name="E1. Capital" sheetId="52" r:id="rId10"/>
    <sheet name="E2. Withdrawal" sheetId="53" r:id="rId11"/>
    <sheet name="E3. CT" sheetId="57" r:id="rId12"/>
    <sheet name="E4. Net Sales" sheetId="54" r:id="rId13"/>
    <sheet name="E5. Retained VAT" sheetId="55" r:id="rId14"/>
    <sheet name="E6. Bank Exp" sheetId="58" r:id="rId15"/>
    <sheet name="E7. Travel Exp" sheetId="59" r:id="rId16"/>
    <sheet name="E8. Comms Exp" sheetId="61" r:id="rId17"/>
    <sheet name="E9. Sundry Exp" sheetId="63" r:id="rId18"/>
    <sheet name="E10. Salary" sheetId="64" r:id="rId19"/>
    <sheet name="E11. Emp'ee tax &amp; NI" sheetId="69" r:id="rId20"/>
    <sheet name="E12. Emp'er NI" sheetId="70" r:id="rId21"/>
    <sheet name="E13. Fines" sheetId="71" r:id="rId22"/>
    <sheet name="E14. Co House" sheetId="72" r:id="rId23"/>
    <sheet name="E15. Office (Comms)" sheetId="73" r:id="rId24"/>
    <sheet name="E16. Office (Rent)" sheetId="74" r:id="rId25"/>
    <sheet name="E17. Office (Power)" sheetId="75" r:id="rId26"/>
    <sheet name="E18. Office (Sundry)" sheetId="76" r:id="rId27"/>
    <sheet name="Accounts Summary" sheetId="47" r:id="rId28"/>
    <sheet name="Closing to Capital" sheetId="83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79" l="1"/>
  <c r="E6" i="79"/>
  <c r="E7" i="79"/>
  <c r="E8" i="79"/>
  <c r="E9" i="79"/>
  <c r="E10" i="79"/>
  <c r="E11" i="79"/>
  <c r="E12" i="79"/>
  <c r="E13" i="79"/>
  <c r="E14" i="79"/>
  <c r="E15" i="79"/>
  <c r="E16" i="79"/>
  <c r="E17" i="79"/>
  <c r="E18" i="79"/>
  <c r="E19" i="79"/>
  <c r="E20" i="79"/>
  <c r="E21" i="79"/>
  <c r="E22" i="79"/>
  <c r="E23" i="79"/>
  <c r="E24" i="79"/>
  <c r="E25" i="79"/>
  <c r="E26" i="79"/>
  <c r="E27" i="79"/>
  <c r="E28" i="79"/>
  <c r="E5" i="78"/>
  <c r="E6" i="78"/>
  <c r="E7" i="78"/>
  <c r="E8" i="78"/>
  <c r="E9" i="78"/>
  <c r="E10" i="78"/>
  <c r="E11" i="78"/>
  <c r="E12" i="78"/>
  <c r="E13" i="78"/>
  <c r="E14" i="78"/>
  <c r="E15" i="78"/>
  <c r="E16" i="78"/>
  <c r="E17" i="78"/>
  <c r="E18" i="78"/>
  <c r="E19" i="78"/>
  <c r="E20" i="78"/>
  <c r="E21" i="78"/>
  <c r="E22" i="78"/>
  <c r="E23" i="78"/>
  <c r="E24" i="78"/>
  <c r="E25" i="78"/>
  <c r="E26" i="78"/>
  <c r="E27" i="78"/>
  <c r="E28" i="78"/>
  <c r="E29" i="78"/>
  <c r="E30" i="78"/>
  <c r="E3" i="78"/>
  <c r="E4" i="78"/>
  <c r="E3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C31" i="75"/>
  <c r="C35" i="75"/>
  <c r="E3" i="75"/>
  <c r="E4" i="75"/>
  <c r="E5" i="75"/>
  <c r="E6" i="75"/>
  <c r="E7" i="75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" i="73"/>
  <c r="E4" i="73"/>
  <c r="E5" i="73"/>
  <c r="E6" i="73"/>
  <c r="E7" i="73"/>
  <c r="E8" i="73"/>
  <c r="E9" i="73"/>
  <c r="E10" i="73"/>
  <c r="E11" i="73"/>
  <c r="E12" i="73"/>
  <c r="E13" i="73"/>
  <c r="E14" i="73"/>
  <c r="E3" i="76"/>
  <c r="E4" i="76"/>
  <c r="E5" i="76"/>
  <c r="E6" i="76"/>
  <c r="E7" i="76"/>
  <c r="E8" i="76"/>
  <c r="E9" i="76"/>
  <c r="E10" i="76"/>
  <c r="E11" i="76"/>
  <c r="E12" i="76"/>
  <c r="E13" i="76"/>
  <c r="E14" i="76"/>
  <c r="E15" i="76"/>
  <c r="E16" i="76"/>
  <c r="E17" i="76"/>
  <c r="E18" i="76"/>
  <c r="E19" i="76"/>
  <c r="E20" i="76"/>
  <c r="E3" i="74"/>
  <c r="E4" i="74"/>
  <c r="E5" i="74"/>
  <c r="E6" i="74"/>
  <c r="E7" i="74"/>
  <c r="E8" i="74"/>
  <c r="E9" i="74"/>
  <c r="E10" i="74"/>
  <c r="E11" i="74"/>
  <c r="E12" i="74"/>
  <c r="E13" i="74"/>
  <c r="E14" i="74"/>
  <c r="E15" i="74"/>
  <c r="E16" i="74"/>
  <c r="E17" i="74"/>
  <c r="E18" i="74"/>
  <c r="E19" i="74"/>
  <c r="E20" i="74"/>
  <c r="E21" i="74"/>
  <c r="E22" i="74"/>
  <c r="E23" i="74"/>
  <c r="E24" i="74"/>
  <c r="E25" i="74"/>
  <c r="E3" i="79"/>
  <c r="E4" i="79"/>
  <c r="D30" i="79"/>
  <c r="C30" i="79"/>
  <c r="D19" i="64"/>
  <c r="C19" i="64"/>
  <c r="D17" i="69"/>
  <c r="C17" i="69"/>
  <c r="C18" i="69"/>
  <c r="D18" i="69"/>
  <c r="E18" i="69"/>
  <c r="C6" i="70"/>
  <c r="D6" i="70"/>
  <c r="C7" i="70"/>
  <c r="D7" i="70"/>
  <c r="E7" i="70"/>
  <c r="K20" i="83"/>
  <c r="L21" i="83"/>
  <c r="K22" i="83"/>
  <c r="E3" i="77"/>
  <c r="E4" i="77"/>
  <c r="E5" i="77"/>
  <c r="E3" i="52"/>
  <c r="E4" i="52"/>
  <c r="E3" i="72"/>
  <c r="E4" i="72"/>
  <c r="E3" i="69"/>
  <c r="E4" i="69"/>
  <c r="E5" i="69"/>
  <c r="E6" i="69"/>
  <c r="E7" i="69"/>
  <c r="E8" i="69"/>
  <c r="E9" i="69"/>
  <c r="E10" i="69"/>
  <c r="E11" i="69"/>
  <c r="E12" i="69"/>
  <c r="E13" i="69"/>
  <c r="E14" i="69"/>
  <c r="E3" i="64"/>
  <c r="E5" i="64"/>
  <c r="E6" i="64"/>
  <c r="E7" i="64"/>
  <c r="E8" i="64"/>
  <c r="E9" i="64"/>
  <c r="E10" i="64"/>
  <c r="E11" i="64"/>
  <c r="E12" i="64"/>
  <c r="E13" i="64"/>
  <c r="E14" i="64"/>
  <c r="E15" i="64"/>
  <c r="E16" i="64"/>
  <c r="C20" i="64"/>
  <c r="D20" i="64"/>
  <c r="E20" i="64"/>
  <c r="C32" i="78"/>
  <c r="D32" i="78"/>
  <c r="D6" i="52"/>
  <c r="C6" i="52"/>
  <c r="D7" i="52"/>
  <c r="C7" i="52"/>
  <c r="E7" i="52"/>
  <c r="G37" i="83"/>
  <c r="D13" i="82"/>
  <c r="C13" i="82"/>
  <c r="D14" i="82"/>
  <c r="C14" i="82"/>
  <c r="E14" i="82"/>
  <c r="G36" i="83"/>
  <c r="D33" i="78"/>
  <c r="C33" i="78"/>
  <c r="E33" i="78"/>
  <c r="G35" i="83"/>
  <c r="D6" i="80"/>
  <c r="C6" i="80"/>
  <c r="D7" i="80"/>
  <c r="C7" i="80"/>
  <c r="E7" i="80"/>
  <c r="G34" i="83"/>
  <c r="D8" i="77"/>
  <c r="C8" i="77"/>
  <c r="D9" i="77"/>
  <c r="C9" i="77"/>
  <c r="E9" i="77"/>
  <c r="G33" i="83"/>
  <c r="D31" i="79"/>
  <c r="C31" i="79"/>
  <c r="E31" i="79"/>
  <c r="G32" i="83"/>
  <c r="D25" i="50"/>
  <c r="C25" i="50"/>
  <c r="D26" i="50"/>
  <c r="C26" i="50"/>
  <c r="E26" i="50"/>
  <c r="G31" i="83"/>
  <c r="D129" i="51"/>
  <c r="C129" i="51"/>
  <c r="D130" i="51"/>
  <c r="C130" i="51"/>
  <c r="E130" i="51"/>
  <c r="G30" i="83"/>
  <c r="E3" i="55"/>
  <c r="E4" i="55"/>
  <c r="E5" i="55"/>
  <c r="E6" i="55"/>
  <c r="E7" i="55"/>
  <c r="E8" i="55"/>
  <c r="E9" i="55"/>
  <c r="E10" i="55"/>
  <c r="E11" i="55"/>
  <c r="E12" i="55"/>
  <c r="E13" i="55"/>
  <c r="E14" i="55"/>
  <c r="E15" i="55"/>
  <c r="E3" i="54"/>
  <c r="E4" i="54"/>
  <c r="E5" i="54"/>
  <c r="E6" i="54"/>
  <c r="E7" i="54"/>
  <c r="E8" i="54"/>
  <c r="E9" i="54"/>
  <c r="E10" i="54"/>
  <c r="E11" i="54"/>
  <c r="E12" i="54"/>
  <c r="E13" i="54"/>
  <c r="E14" i="54"/>
  <c r="E3" i="50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C17" i="54"/>
  <c r="D17" i="54"/>
  <c r="C18" i="54"/>
  <c r="D18" i="54"/>
  <c r="E18" i="54"/>
  <c r="E3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6" i="63"/>
  <c r="E3" i="61"/>
  <c r="E4" i="61"/>
  <c r="E5" i="61"/>
  <c r="E6" i="61"/>
  <c r="E7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0" i="61"/>
  <c r="E41" i="61"/>
  <c r="E42" i="61"/>
  <c r="E43" i="61"/>
  <c r="E44" i="61"/>
  <c r="E45" i="61"/>
  <c r="E46" i="61"/>
  <c r="E47" i="61"/>
  <c r="E48" i="61"/>
  <c r="E49" i="61"/>
  <c r="E50" i="61"/>
  <c r="E51" i="61"/>
  <c r="E3" i="59"/>
  <c r="E4" i="59"/>
  <c r="E5" i="59"/>
  <c r="E6" i="59"/>
  <c r="E7" i="59"/>
  <c r="E8" i="59"/>
  <c r="E9" i="59"/>
  <c r="E10" i="59"/>
  <c r="E11" i="59"/>
  <c r="E12" i="59"/>
  <c r="E13" i="59"/>
  <c r="E14" i="59"/>
  <c r="E15" i="59"/>
  <c r="E16" i="59"/>
  <c r="E17" i="59"/>
  <c r="E18" i="59"/>
  <c r="E19" i="59"/>
  <c r="E20" i="59"/>
  <c r="E21" i="59"/>
  <c r="E22" i="59"/>
  <c r="E23" i="59"/>
  <c r="E24" i="59"/>
  <c r="E25" i="59"/>
  <c r="E26" i="59"/>
  <c r="E3" i="58"/>
  <c r="E4" i="58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3" i="53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C19" i="53"/>
  <c r="D19" i="53"/>
  <c r="C20" i="53"/>
  <c r="D20" i="53"/>
  <c r="E20" i="53"/>
  <c r="E3" i="82"/>
  <c r="E4" i="82"/>
  <c r="E5" i="82"/>
  <c r="E6" i="82"/>
  <c r="E7" i="82"/>
  <c r="E8" i="82"/>
  <c r="E9" i="82"/>
  <c r="E3" i="48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6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C223" i="48"/>
  <c r="D223" i="48"/>
  <c r="C224" i="48"/>
  <c r="D224" i="48"/>
  <c r="E224" i="48"/>
  <c r="E11" i="82"/>
  <c r="C6" i="72"/>
  <c r="D6" i="72"/>
  <c r="C7" i="72"/>
  <c r="D7" i="72"/>
  <c r="E7" i="72"/>
  <c r="T8" i="83"/>
  <c r="C6" i="71"/>
  <c r="D6" i="71"/>
  <c r="C7" i="71"/>
  <c r="D7" i="71"/>
  <c r="E7" i="71"/>
  <c r="T2" i="83"/>
  <c r="C38" i="63"/>
  <c r="D38" i="63"/>
  <c r="C39" i="63"/>
  <c r="D39" i="63"/>
  <c r="E39" i="63"/>
  <c r="C22" i="76"/>
  <c r="D22" i="76"/>
  <c r="C23" i="76"/>
  <c r="D23" i="76"/>
  <c r="E23" i="76"/>
  <c r="Q8" i="83"/>
  <c r="C27" i="74"/>
  <c r="D27" i="74"/>
  <c r="C28" i="74"/>
  <c r="D28" i="74"/>
  <c r="E28" i="74"/>
  <c r="Q2" i="83"/>
  <c r="D31" i="75"/>
  <c r="C32" i="75"/>
  <c r="D32" i="75"/>
  <c r="E32" i="75"/>
  <c r="N8" i="83"/>
  <c r="C28" i="59"/>
  <c r="D28" i="59"/>
  <c r="C29" i="59"/>
  <c r="D29" i="59"/>
  <c r="E29" i="59"/>
  <c r="N2" i="83"/>
  <c r="C6" i="57"/>
  <c r="D6" i="57"/>
  <c r="C7" i="57"/>
  <c r="D7" i="57"/>
  <c r="E7" i="57"/>
  <c r="K30" i="83"/>
  <c r="K25" i="83"/>
  <c r="K14" i="83"/>
  <c r="C52" i="61"/>
  <c r="D52" i="61"/>
  <c r="C53" i="61"/>
  <c r="D53" i="61"/>
  <c r="E53" i="61"/>
  <c r="C17" i="73"/>
  <c r="D17" i="73"/>
  <c r="C18" i="73"/>
  <c r="D18" i="73"/>
  <c r="E18" i="73"/>
  <c r="K8" i="83"/>
  <c r="D29" i="58"/>
  <c r="C29" i="58"/>
  <c r="C30" i="58"/>
  <c r="D30" i="58"/>
  <c r="E30" i="58"/>
  <c r="K2" i="83"/>
  <c r="D17" i="55"/>
  <c r="C17" i="55"/>
  <c r="D18" i="55"/>
  <c r="C18" i="55"/>
  <c r="E18" i="55"/>
  <c r="F2" i="83"/>
  <c r="C2" i="83"/>
  <c r="C31" i="49"/>
  <c r="D31" i="49"/>
  <c r="C32" i="49"/>
  <c r="D32" i="49"/>
  <c r="E32" i="49"/>
  <c r="E27" i="83"/>
  <c r="E26" i="83"/>
  <c r="G39" i="83"/>
  <c r="H9" i="83"/>
  <c r="H11" i="83"/>
  <c r="I13" i="83"/>
  <c r="C17" i="83"/>
  <c r="T17" i="83"/>
  <c r="T19" i="83"/>
  <c r="T21" i="83"/>
  <c r="T23" i="83"/>
  <c r="T25" i="83"/>
  <c r="T27" i="83"/>
  <c r="T29" i="83"/>
  <c r="T31" i="83"/>
  <c r="T33" i="83"/>
  <c r="T35" i="83"/>
  <c r="T37" i="83"/>
  <c r="T39" i="83"/>
  <c r="T15" i="83"/>
  <c r="B18" i="83"/>
  <c r="C19" i="83"/>
  <c r="H19" i="83"/>
  <c r="I21" i="83"/>
  <c r="G41" i="83"/>
  <c r="G42" i="83"/>
  <c r="E39" i="83"/>
  <c r="E42" i="83"/>
  <c r="I42" i="83"/>
  <c r="I39" i="83"/>
  <c r="L31" i="83"/>
  <c r="K32" i="83"/>
  <c r="L26" i="83"/>
  <c r="K27" i="83"/>
  <c r="B21" i="83"/>
  <c r="L15" i="83"/>
  <c r="K16" i="83"/>
  <c r="U9" i="83"/>
  <c r="T10" i="83"/>
  <c r="R9" i="83"/>
  <c r="Q10" i="83"/>
  <c r="O9" i="83"/>
  <c r="N10" i="83"/>
  <c r="L9" i="83"/>
  <c r="K10" i="83"/>
  <c r="U3" i="83"/>
  <c r="T4" i="83"/>
  <c r="R3" i="83"/>
  <c r="Q4" i="83"/>
  <c r="O3" i="83"/>
  <c r="N4" i="83"/>
  <c r="L3" i="83"/>
  <c r="K4" i="83"/>
  <c r="E3" i="83"/>
  <c r="F4" i="83"/>
  <c r="B3" i="83"/>
  <c r="C4" i="83"/>
  <c r="F30" i="47"/>
  <c r="F29" i="47"/>
  <c r="F31" i="47"/>
</calcChain>
</file>

<file path=xl/sharedStrings.xml><?xml version="1.0" encoding="utf-8"?>
<sst xmlns="http://schemas.openxmlformats.org/spreadsheetml/2006/main" count="1011" uniqueCount="257">
  <si>
    <t>Description</t>
  </si>
  <si>
    <t>Rent</t>
  </si>
  <si>
    <t>Power</t>
  </si>
  <si>
    <t>Comms</t>
  </si>
  <si>
    <t>Bank</t>
  </si>
  <si>
    <t xml:space="preserve"> Date</t>
  </si>
  <si>
    <t>Cr</t>
  </si>
  <si>
    <t>Dr</t>
  </si>
  <si>
    <t>Balance</t>
  </si>
  <si>
    <t>Travel</t>
  </si>
  <si>
    <t>Date</t>
  </si>
  <si>
    <t>Net Sales</t>
  </si>
  <si>
    <t>Capital</t>
  </si>
  <si>
    <t>Withdrawal</t>
  </si>
  <si>
    <t>Sundry</t>
  </si>
  <si>
    <t>VAT</t>
  </si>
  <si>
    <t>Cash</t>
  </si>
  <si>
    <t>Totals</t>
  </si>
  <si>
    <t>CT</t>
  </si>
  <si>
    <t>Office Expenses</t>
  </si>
  <si>
    <t>Equity</t>
  </si>
  <si>
    <t>Liabilities</t>
  </si>
  <si>
    <t>CASH</t>
  </si>
  <si>
    <t>Assets</t>
  </si>
  <si>
    <t>Bank Charges</t>
  </si>
  <si>
    <t>A/R</t>
  </si>
  <si>
    <t>A1. CASH</t>
  </si>
  <si>
    <t>A2. AR</t>
  </si>
  <si>
    <t>L1. VAT Payable</t>
  </si>
  <si>
    <t>L2. CT Payable</t>
  </si>
  <si>
    <t>L3. Salary Payable</t>
  </si>
  <si>
    <t>L4. PAYE Payable</t>
  </si>
  <si>
    <t>L5. Office Expenses Payable</t>
  </si>
  <si>
    <t>L6. Misc Expenses Payable</t>
  </si>
  <si>
    <t>E1. Capital</t>
  </si>
  <si>
    <t>E2. Withdrawal</t>
  </si>
  <si>
    <t>E3. CT</t>
  </si>
  <si>
    <t>E4. Net Sales</t>
  </si>
  <si>
    <t>E5. Retained VAT</t>
  </si>
  <si>
    <t>Type</t>
  </si>
  <si>
    <t>Debit</t>
  </si>
  <si>
    <t>Credit</t>
  </si>
  <si>
    <t>E11. Emp'ee tax &amp; NI</t>
  </si>
  <si>
    <t>E6. Bank</t>
  </si>
  <si>
    <t>E7. Travel</t>
  </si>
  <si>
    <t>E8. Comms</t>
  </si>
  <si>
    <t>E9. Sundry</t>
  </si>
  <si>
    <t>E10. Salary</t>
  </si>
  <si>
    <t>E12. Emp'er NI</t>
  </si>
  <si>
    <t>E13. Fines</t>
  </si>
  <si>
    <t>E14. Co House</t>
  </si>
  <si>
    <t>E15. Office (Comms)</t>
  </si>
  <si>
    <t>E16. Office (Rent)</t>
  </si>
  <si>
    <t>E17. Office (Power)</t>
  </si>
  <si>
    <t>E18. Office (Sundry)</t>
  </si>
  <si>
    <t>B1. Assets</t>
  </si>
  <si>
    <t>B2. Liability + Equity</t>
  </si>
  <si>
    <t xml:space="preserve">Bank </t>
  </si>
  <si>
    <t>Close Revenue Accounts</t>
  </si>
  <si>
    <t>Retained VAT</t>
  </si>
  <si>
    <t>Close Expense Accounts</t>
  </si>
  <si>
    <t>Income  Summary</t>
  </si>
  <si>
    <t>Income Summary</t>
  </si>
  <si>
    <t>Close to Capital</t>
  </si>
  <si>
    <t>Post Closing Trial Balance</t>
  </si>
  <si>
    <t>£</t>
  </si>
  <si>
    <t>Accounts recievable</t>
  </si>
  <si>
    <t>Accounts payable</t>
  </si>
  <si>
    <t>I. McWillliams, Capital</t>
  </si>
  <si>
    <t>Fines</t>
  </si>
  <si>
    <t>Co House</t>
  </si>
  <si>
    <t>Salary</t>
  </si>
  <si>
    <t>PAYE</t>
  </si>
  <si>
    <t>Misc</t>
  </si>
  <si>
    <t>Emp'ee tax &amp; NI</t>
  </si>
  <si>
    <t>Emp'er NI</t>
  </si>
  <si>
    <t>Office (Comms)</t>
  </si>
  <si>
    <t>Office (Rent)</t>
  </si>
  <si>
    <t>Office (Power)</t>
  </si>
  <si>
    <t>Office (Sundry)</t>
  </si>
  <si>
    <t>Directors' Loans</t>
  </si>
  <si>
    <t>L7. Directors' Loans Payable</t>
  </si>
  <si>
    <t>Pre-closing totals</t>
  </si>
  <si>
    <t>Post-closing totals</t>
  </si>
  <si>
    <t>Diffs</t>
  </si>
  <si>
    <t>B/F Balance</t>
  </si>
  <si>
    <t>Q-PARK HORSEFERRY     ON 30 OCT          BDC</t>
  </si>
  <si>
    <t xml:space="preserve">CHARGES               COMMISSION FOR        </t>
  </si>
  <si>
    <t xml:space="preserve">Loyalty Reward        14 Sep - 12 Oct       </t>
  </si>
  <si>
    <t>HMRC COTAX            66343125410001300  BGC</t>
  </si>
  <si>
    <t>LUL TICKET MACHINE    ON 09 NOV          BDC</t>
  </si>
  <si>
    <t>COMPANIES HOUSE       ON 10 NOV          BDC</t>
  </si>
  <si>
    <t>MR I K MCWILLIAMS     1415 OFF COS2      BBP</t>
  </si>
  <si>
    <t>O2                    05290504/001       DDR</t>
  </si>
  <si>
    <t>CHUTNEY CORNER        ON 11 NOV          BDC</t>
  </si>
  <si>
    <t>INTERQUEST GROUP -    IQ TECH NORTH - MC BGC</t>
  </si>
  <si>
    <t>BT GROUP PLC          GB12083470-000029  DDR</t>
  </si>
  <si>
    <t>CURRYS                ON 21 NOV          BDC</t>
  </si>
  <si>
    <t>O2                    GED25400446        DDR</t>
  </si>
  <si>
    <t>O2                    GED33386929        DDR</t>
  </si>
  <si>
    <t>HMRC PAYE/NIC SHIP    846PY003561821608  BBP</t>
  </si>
  <si>
    <t>MR J MCWILLIAMS       SALARY NOV 2015    BBP</t>
  </si>
  <si>
    <t>LUL TICKET MACHINE    ON 25 NOV          BDC</t>
  </si>
  <si>
    <t>J MCWILLIAMS          14-15 OFF COS      BBP</t>
  </si>
  <si>
    <t xml:space="preserve">JetBrains             CZECH REP             </t>
  </si>
  <si>
    <t>COMMISSION            **********************</t>
  </si>
  <si>
    <t xml:space="preserve">Loyalty Reward        13 Oct - 12 Nov       </t>
  </si>
  <si>
    <t>MR I K MCWILLIAMS     2014 BACKPAY       BBP</t>
  </si>
  <si>
    <t>HOSTPAPA              ON 19 DEC          BDC</t>
  </si>
  <si>
    <t>BT GROUP PLC          GB12083470-000030  DDR</t>
  </si>
  <si>
    <t>HMRC PAYE/NIC SHIP    846PY003561821609  BBP</t>
  </si>
  <si>
    <t>MR J MCWILLIAMS       SALARY DEC 2015    BBP</t>
  </si>
  <si>
    <t>SHELL SUNBURY 124     ON 03 JAN          BDC</t>
  </si>
  <si>
    <t>LUL TICKET MACHINE    ON 04 JAN          BDC</t>
  </si>
  <si>
    <t xml:space="preserve">Loyalty Reward        13 Nov - 13 Dec       </t>
  </si>
  <si>
    <t>HMRC VAT              10302288351   1115 DDR</t>
  </si>
  <si>
    <t>INTERQUEST GROUP - BGC</t>
  </si>
  <si>
    <t>MR I K MCWILLIAMS     DIVIDEND           BBP</t>
  </si>
  <si>
    <t>BT GROUP PLC          GB12083470-000031  DDR</t>
  </si>
  <si>
    <t>BARCLAYS INSURANCE    ON 21 JAN          BDC</t>
  </si>
  <si>
    <t>HMRC PAYE/NIC SHIP    846PY003561821610  BBP</t>
  </si>
  <si>
    <t>MR J MCWILLIAMS       SALARY JAN 2016    BBP</t>
  </si>
  <si>
    <t xml:space="preserve">Loyalty Reward        14 Dec - 12 Jan       </t>
  </si>
  <si>
    <t>LUL TICKET MACHINE    ON 04 FEB          BDC</t>
  </si>
  <si>
    <t xml:space="preserve">PAYPAL *BUYITDIREC    LUXEMBOURG            </t>
  </si>
  <si>
    <t>BT GROUP PLC          GB12083470-000032  DDR</t>
  </si>
  <si>
    <t xml:space="preserve">Amazon UK Marketpl    LUXEMBOURG            </t>
  </si>
  <si>
    <t xml:space="preserve">PAYPAL *EASYBUYEBA    LUXEMBOURG            </t>
  </si>
  <si>
    <t xml:space="preserve">Hanyueyin             CHINA                 </t>
  </si>
  <si>
    <t>J MCWILLIAMS          DIGITREX MONITOR   BBP</t>
  </si>
  <si>
    <t>HMRC PAYE/NIC SHIP    846PY003561821611  BBP</t>
  </si>
  <si>
    <t>J MCWILLIAMS          SALARY 25FEB 2016  BBP</t>
  </si>
  <si>
    <t>LUL TICKET MACHINE    ON 04 MAR          BDC</t>
  </si>
  <si>
    <t>J MCWILLIAMS          SALARY MAR 2016    BBP</t>
  </si>
  <si>
    <t>HMRC PAYE/NIC SHIP    846PY003561821603  BBP</t>
  </si>
  <si>
    <t>MR J MCWILLIAMS       BONUS 2015-16      BBP</t>
  </si>
  <si>
    <t xml:space="preserve">Loyalty Reward        13 Jan - 14 Feb       </t>
  </si>
  <si>
    <t>BT GROUP PLC          GB12083470-000033  DDR</t>
  </si>
  <si>
    <t>LOOK BOW              3AT RENT           BBP</t>
  </si>
  <si>
    <t>GRAFTON ARMS          ON 30 MAR          BDC</t>
  </si>
  <si>
    <t>TAPAS BRINDISA        ON 30 MAR          BDC</t>
  </si>
  <si>
    <t>McWilliams Ian        F3M MEDIA          BGC</t>
  </si>
  <si>
    <t>LUL TICKET MACHINE    ON 04 APR          BDC</t>
  </si>
  <si>
    <t xml:space="preserve">PAYPAL *LIUJINGYI1    LUXEMBOURG            </t>
  </si>
  <si>
    <t xml:space="preserve">Loyalty Reward        15 Feb - 13 Mar       </t>
  </si>
  <si>
    <t>L B SOUTHWARK - IN    ON 07 APR          BDC</t>
  </si>
  <si>
    <t>08.5810APRLKBKB000    FORBUOYS</t>
  </si>
  <si>
    <t>BAR AZITA             ON 09 APR          BDC</t>
  </si>
  <si>
    <t>HMRC VAT              10302288351   0216 DDR</t>
  </si>
  <si>
    <t>J MCWILLIAMS          JM SALARY APR 2016 BBP</t>
  </si>
  <si>
    <t>McWilliams Ian        IKM BILLS ACCT     BGC</t>
  </si>
  <si>
    <t>LOOK BOW              3AT RENT APR 16    BBP</t>
  </si>
  <si>
    <t>INTERQUEST GROUP - BGCINTERQUEST GROUP - BGC</t>
  </si>
  <si>
    <t>SOUTHERN ELECTRIC     ON 15 APR          BDC</t>
  </si>
  <si>
    <t>BT GROUP PLC          GB12083470-000034  DDR</t>
  </si>
  <si>
    <t>LUL TICKET MACHINE    ON 05 MAY          BDC</t>
  </si>
  <si>
    <t xml:space="preserve">Loyalty Reward        14 Mar - 12 Apr       </t>
  </si>
  <si>
    <t>THAMES WATER WEB      ON 11 MAY          BDC</t>
  </si>
  <si>
    <t>BT GROUP PLC          GB12083470-000035  DDR</t>
  </si>
  <si>
    <t>HMRC PAYE/NIC SHIP    846PY003561821702  BBP</t>
  </si>
  <si>
    <t>J MCWILLIAMS          JM SALARY MAY 2016 BBP</t>
  </si>
  <si>
    <t xml:space="preserve">SOUTHERN ELECTRIC     376604331             </t>
  </si>
  <si>
    <t xml:space="preserve">SE GAS LIMITED        839992331             </t>
  </si>
  <si>
    <t>BTBTRR9048185465   BGC</t>
  </si>
  <si>
    <t>LUL TICKET MACHINE    ON 06 JUN          BDC</t>
  </si>
  <si>
    <t>TFL.GOV.UK/CP         ON 06 JUN          CLP</t>
  </si>
  <si>
    <t xml:space="preserve">Loyalty Reward        13 Apr - 12 May       </t>
  </si>
  <si>
    <t>TFL.GOV.UK/CP         ON 06 JUN          BDC</t>
  </si>
  <si>
    <t>BT GROUP PLC          GB12083470-000037  DDR</t>
  </si>
  <si>
    <t>HMRC PAYE/NIC SHIP    846PY003561821703  BBP</t>
  </si>
  <si>
    <t>J MCWILLIAMS          JM SALARY JUN 2016 BBP</t>
  </si>
  <si>
    <t>SOUTHERN ELECTRIC     376604331          DDR</t>
  </si>
  <si>
    <t>SE GAS LIMITED        839992331          DDR</t>
  </si>
  <si>
    <t xml:space="preserve">********************** COMMISSION FOR       </t>
  </si>
  <si>
    <t xml:space="preserve">Loyalty Reward        13 May - 12 Jun       </t>
  </si>
  <si>
    <t>LUL TICKET MACHINE    ON 06 JUL          BDC</t>
  </si>
  <si>
    <t>HMRC VAT              10302288351   0516 DDR</t>
  </si>
  <si>
    <t>BT GROUP PLC          GB12083470-000038  DDR</t>
  </si>
  <si>
    <t xml:space="preserve">BT GROUP PLC          GB16578495-000001     </t>
  </si>
  <si>
    <t>J MCWILLIAMS          BATTERIES          BBP</t>
  </si>
  <si>
    <t>J MCWILLIAMS          WHITE BOARD        BBP</t>
  </si>
  <si>
    <t>HMRC PAYE/NIC SHIP    846PY003561821704  BBP</t>
  </si>
  <si>
    <t>J MCWILLIAMS          JM SALARY JUL 2016 BBP</t>
  </si>
  <si>
    <t>HMRC CORPORATION T    6634312541A00108A  BBP</t>
  </si>
  <si>
    <t xml:space="preserve">Loyalty Reward        13 Jun - 12 Jul       </t>
  </si>
  <si>
    <t>LUL TICKET MACHINE    ON 07 AUG          BDC</t>
  </si>
  <si>
    <t>RYMAN 1151            ON 05 AUG          BDC</t>
  </si>
  <si>
    <t>04.1807AUGLKBKB000    LONDIS</t>
  </si>
  <si>
    <t>BTBTRR9048334248   BGC</t>
  </si>
  <si>
    <t>BEST CAR SERVICES     ON 07 AUG          BDC</t>
  </si>
  <si>
    <t>LUL TICKET MACHINE    ON 15 AUG          BDC</t>
  </si>
  <si>
    <t>WAITROSE 783          ON 15 AUG          CLP</t>
  </si>
  <si>
    <t>CURRYS SUPERSTORE     ON 21 AUG          BDC</t>
  </si>
  <si>
    <t>00.0020AUGLKNWB000    PADDINGTON 3       ATM</t>
  </si>
  <si>
    <t>SAINSBURYS S/MKTS     ON 22 AUG          BDC</t>
  </si>
  <si>
    <t>15.4423AUGLKSYB000    COREYS MILL        ATM</t>
  </si>
  <si>
    <t>CURRYS                ON 23 AUG          BDC</t>
  </si>
  <si>
    <t>Stevenage Borough     ON 23 AUG          CLP</t>
  </si>
  <si>
    <t>MAD HATTER            ON 23 AUG          CLP</t>
  </si>
  <si>
    <t>HARVESTER ROARING     ON 23 AUG          CLP</t>
  </si>
  <si>
    <t>HMRC PAYE/NIC SHIP    846PY003561821705  BBP</t>
  </si>
  <si>
    <t>J MCWILLIAMS          JM SALARY AUG 2016 BBP</t>
  </si>
  <si>
    <t xml:space="preserve">AMAZON UK RETAIL A    LUXEMBOURG            </t>
  </si>
  <si>
    <t xml:space="preserve">Loyalty Reward        13 Jul - 14 Aug       </t>
  </si>
  <si>
    <t>RYMAN 1151            ON 06 SEP          BDC</t>
  </si>
  <si>
    <t>CAFFE NERO 411 WAT    ON 08 SEP          CLP</t>
  </si>
  <si>
    <t>CAFFE NERO            ON 19 SEP          CLP</t>
  </si>
  <si>
    <t>SELFSERVE TICKET      ON 19 SEP          BDC</t>
  </si>
  <si>
    <t>HMRC PAYE/NIC SHIP    846PY003561821706  BBP</t>
  </si>
  <si>
    <t>J MCWILLIAMS          JM SALARY SEP 2016 BBP</t>
  </si>
  <si>
    <t xml:space="preserve">BT GROUP PLC          GB16578495-000002     </t>
  </si>
  <si>
    <t xml:space="preserve">Loyalty Reward        15 Aug - 12 Sep       </t>
  </si>
  <si>
    <t>HMRC VAT              10302288351   0816 DDR</t>
  </si>
  <si>
    <t>COMPANIES HOUSE       ON 13 OCT          BDC</t>
  </si>
  <si>
    <t>CAFFE NERO            ON 15 OCT          CLP</t>
  </si>
  <si>
    <t>TFL.GOV.UK/CP         ON 17 OCT          CLP</t>
  </si>
  <si>
    <t>BATTERSEA PARK RAI    ON 20 OCT          BDC</t>
  </si>
  <si>
    <t>INPS SUPPLIER BACS    SF0014             BGC</t>
  </si>
  <si>
    <t>HMRC PAYE/NIC SHIP    846PY003561821707  BBP</t>
  </si>
  <si>
    <t>J MCWILLIAMS          JM SALARY OCT 2016 BBP</t>
  </si>
  <si>
    <t>BT GROUP PLC          GB16578495-000003  DDR</t>
  </si>
  <si>
    <t>LUL TICKET MACHINE    ON 29 OCT          BDC</t>
  </si>
  <si>
    <t>ITQ</t>
  </si>
  <si>
    <t>INPS</t>
  </si>
  <si>
    <t>ITQ-1511-1 to 4</t>
  </si>
  <si>
    <t>ITQ-1512-1 to 4</t>
  </si>
  <si>
    <t>ITQ-1601-1 to 4</t>
  </si>
  <si>
    <t>ITQ-1603-1 to 5</t>
  </si>
  <si>
    <t>ITQ-1604-1 to 4</t>
  </si>
  <si>
    <t>ITQ-1605-1 to 4</t>
  </si>
  <si>
    <t>ITQ-1606-1 to 5</t>
  </si>
  <si>
    <t>ITQ-1607-1 to 4</t>
  </si>
  <si>
    <t>ITQ-1608-1 to 3</t>
  </si>
  <si>
    <t>INPS_2016_09</t>
  </si>
  <si>
    <t>INPS_2016_10</t>
  </si>
  <si>
    <t>JM Rent &amp; Rates (Inc Water)</t>
  </si>
  <si>
    <t>JM Power</t>
  </si>
  <si>
    <t>JM Comms</t>
  </si>
  <si>
    <t>JM Sundry</t>
  </si>
  <si>
    <t>JM 1st Quarter</t>
  </si>
  <si>
    <t>JM 2nd Quarter</t>
  </si>
  <si>
    <t>JM 3rd Quarter</t>
  </si>
  <si>
    <t>JM 4th Quarter</t>
  </si>
  <si>
    <t>HMRC PAYE/NIC SHIP    846PY003561821701  BBP</t>
  </si>
  <si>
    <t>cash</t>
  </si>
  <si>
    <t>Council Tax Expenses</t>
  </si>
  <si>
    <t>Rent Expenses</t>
  </si>
  <si>
    <t>Water Expenses</t>
  </si>
  <si>
    <t>Electric Expenses</t>
  </si>
  <si>
    <t>Gas Expenses</t>
  </si>
  <si>
    <t>Contents Insurance Expenses</t>
  </si>
  <si>
    <t>Virgin Broadband Expenses</t>
  </si>
  <si>
    <t>Rent Expenses (MS share: recoup from IM)</t>
  </si>
  <si>
    <t>Council Tax Expenses (MS share: recoup from IM)</t>
  </si>
  <si>
    <t>Electric Expenses (MS share: recoup from IM)</t>
  </si>
  <si>
    <t>Water Expenses (MS share: recoup from IM)</t>
  </si>
  <si>
    <t>Gas Expenses (MS share: recoup from 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</si>
</sst>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name val="Consolas"/>
    </font>
    <font>
      <sz val="11"/>
      <color theme="1"/>
      <name val="Consolas"/>
    </font>
    <font>
      <b/>
      <sz val="11"/>
      <color theme="1"/>
      <name val="Consolas"/>
    </font>
    <font>
      <sz val="11"/>
      <name val="Consolas"/>
    </font>
    <font>
      <sz val="11"/>
      <color rgb="FFFF0000"/>
      <name val="Consolas"/>
    </font>
    <font>
      <u/>
      <sz val="11"/>
      <color theme="1"/>
      <name val="Consolas"/>
    </font>
    <font>
      <sz val="11"/>
      <color rgb="FF000000"/>
      <name val="Consolas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Grid">
        <bgColor theme="0" tint="-0.34998626667073579"/>
      </patternFill>
    </fill>
    <fill>
      <patternFill patternType="solid">
        <fgColor rgb="FFCCFFCC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7" applyNumberFormat="0" applyAlignment="0" applyProtection="0"/>
    <xf numFmtId="0" fontId="14" fillId="7" borderId="8" applyNumberFormat="0" applyAlignment="0" applyProtection="0"/>
    <xf numFmtId="0" fontId="15" fillId="7" borderId="7" applyNumberFormat="0" applyAlignment="0" applyProtection="0"/>
    <xf numFmtId="0" fontId="16" fillId="0" borderId="9" applyNumberFormat="0" applyFill="0" applyAlignment="0" applyProtection="0"/>
    <xf numFmtId="0" fontId="17" fillId="8" borderId="10" applyNumberFormat="0" applyAlignment="0" applyProtection="0"/>
    <xf numFmtId="0" fontId="2" fillId="0" borderId="0" applyNumberFormat="0" applyFill="0" applyBorder="0" applyAlignment="0" applyProtection="0"/>
    <xf numFmtId="0" fontId="5" fillId="9" borderId="11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9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9">
    <xf numFmtId="0" fontId="0" fillId="0" borderId="0" xfId="0"/>
    <xf numFmtId="0" fontId="22" fillId="0" borderId="0" xfId="0" applyFont="1"/>
    <xf numFmtId="14" fontId="23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left" vertical="center"/>
    </xf>
    <xf numFmtId="2" fontId="24" fillId="0" borderId="0" xfId="0" applyNumberFormat="1" applyFont="1" applyFill="1" applyBorder="1" applyAlignment="1">
      <alignment horizontal="right"/>
    </xf>
    <xf numFmtId="0" fontId="22" fillId="0" borderId="0" xfId="0" applyFont="1" applyFill="1" applyBorder="1"/>
    <xf numFmtId="14" fontId="22" fillId="0" borderId="2" xfId="0" applyNumberFormat="1" applyFont="1" applyFill="1" applyBorder="1" applyAlignment="1">
      <alignment horizontal="center" vertical="center"/>
    </xf>
    <xf numFmtId="4" fontId="22" fillId="0" borderId="2" xfId="0" applyNumberFormat="1" applyFont="1" applyFill="1" applyBorder="1" applyAlignment="1">
      <alignment horizontal="left" vertical="center"/>
    </xf>
    <xf numFmtId="2" fontId="24" fillId="0" borderId="2" xfId="0" applyNumberFormat="1" applyFont="1" applyFill="1" applyBorder="1" applyAlignment="1">
      <alignment horizontal="right"/>
    </xf>
    <xf numFmtId="0" fontId="22" fillId="34" borderId="2" xfId="0" applyFont="1" applyFill="1" applyBorder="1" applyAlignment="1"/>
    <xf numFmtId="2" fontId="22" fillId="34" borderId="2" xfId="0" applyNumberFormat="1" applyFont="1" applyFill="1" applyBorder="1" applyAlignment="1"/>
    <xf numFmtId="0" fontId="22" fillId="35" borderId="0" xfId="0" applyFont="1" applyFill="1" applyAlignment="1"/>
    <xf numFmtId="0" fontId="22" fillId="35" borderId="0" xfId="0" applyFont="1" applyFill="1" applyBorder="1" applyAlignment="1"/>
    <xf numFmtId="2" fontId="22" fillId="35" borderId="0" xfId="0" applyNumberFormat="1" applyFont="1" applyFill="1" applyAlignment="1"/>
    <xf numFmtId="0" fontId="22" fillId="35" borderId="2" xfId="0" applyFont="1" applyFill="1" applyBorder="1" applyAlignment="1"/>
    <xf numFmtId="2" fontId="22" fillId="35" borderId="2" xfId="0" applyNumberFormat="1" applyFont="1" applyFill="1" applyBorder="1" applyAlignment="1"/>
    <xf numFmtId="0" fontId="22" fillId="34" borderId="19" xfId="0" applyFont="1" applyFill="1" applyBorder="1" applyAlignment="1"/>
    <xf numFmtId="2" fontId="22" fillId="34" borderId="19" xfId="0" applyNumberFormat="1" applyFont="1" applyFill="1" applyBorder="1" applyAlignment="1"/>
    <xf numFmtId="0" fontId="22" fillId="0" borderId="0" xfId="0" applyFont="1" applyAlignment="1"/>
    <xf numFmtId="2" fontId="22" fillId="0" borderId="0" xfId="0" applyNumberFormat="1" applyFont="1" applyAlignment="1"/>
    <xf numFmtId="0" fontId="23" fillId="0" borderId="0" xfId="0" applyFont="1"/>
    <xf numFmtId="2" fontId="22" fillId="0" borderId="0" xfId="0" applyNumberFormat="1" applyFont="1"/>
    <xf numFmtId="2" fontId="22" fillId="0" borderId="0" xfId="0" applyNumberFormat="1" applyFont="1" applyAlignment="1">
      <alignment wrapText="1"/>
    </xf>
    <xf numFmtId="14" fontId="22" fillId="0" borderId="0" xfId="0" applyNumberFormat="1" applyFont="1" applyAlignment="1"/>
    <xf numFmtId="14" fontId="22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14" fontId="22" fillId="0" borderId="0" xfId="0" applyNumberFormat="1" applyFont="1" applyBorder="1" applyAlignment="1"/>
    <xf numFmtId="2" fontId="22" fillId="0" borderId="0" xfId="0" applyNumberFormat="1" applyFont="1" applyBorder="1" applyAlignment="1"/>
    <xf numFmtId="14" fontId="22" fillId="0" borderId="0" xfId="0" applyNumberFormat="1" applyFont="1" applyFill="1" applyAlignment="1"/>
    <xf numFmtId="0" fontId="22" fillId="0" borderId="0" xfId="0" applyFont="1" applyFill="1" applyAlignment="1"/>
    <xf numFmtId="2" fontId="22" fillId="0" borderId="0" xfId="0" applyNumberFormat="1" applyFont="1" applyFill="1" applyAlignment="1">
      <alignment wrapText="1"/>
    </xf>
    <xf numFmtId="2" fontId="22" fillId="0" borderId="1" xfId="0" applyNumberFormat="1" applyFont="1" applyBorder="1" applyAlignment="1"/>
    <xf numFmtId="0" fontId="22" fillId="34" borderId="23" xfId="0" applyFont="1" applyFill="1" applyBorder="1" applyAlignment="1">
      <alignment vertical="center" wrapText="1"/>
    </xf>
    <xf numFmtId="0" fontId="22" fillId="34" borderId="24" xfId="0" applyFont="1" applyFill="1" applyBorder="1" applyAlignment="1">
      <alignment vertical="center" wrapText="1"/>
    </xf>
    <xf numFmtId="2" fontId="23" fillId="34" borderId="24" xfId="0" applyNumberFormat="1" applyFont="1" applyFill="1" applyBorder="1" applyAlignment="1">
      <alignment horizontal="center" vertical="center" wrapText="1"/>
    </xf>
    <xf numFmtId="2" fontId="23" fillId="34" borderId="27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34" borderId="13" xfId="0" applyFont="1" applyFill="1" applyBorder="1" applyAlignment="1">
      <alignment vertical="center" wrapText="1"/>
    </xf>
    <xf numFmtId="2" fontId="22" fillId="35" borderId="13" xfId="0" applyNumberFormat="1" applyFont="1" applyFill="1" applyBorder="1" applyAlignment="1">
      <alignment horizontal="left" vertical="center" wrapText="1"/>
    </xf>
    <xf numFmtId="2" fontId="22" fillId="35" borderId="16" xfId="0" applyNumberFormat="1" applyFont="1" applyFill="1" applyBorder="1" applyAlignment="1">
      <alignment horizontal="right" vertical="center" wrapText="1"/>
    </xf>
    <xf numFmtId="2" fontId="22" fillId="35" borderId="13" xfId="0" applyNumberFormat="1" applyFont="1" applyFill="1" applyBorder="1" applyAlignment="1">
      <alignment horizontal="right" vertical="center" wrapText="1"/>
    </xf>
    <xf numFmtId="0" fontId="22" fillId="34" borderId="15" xfId="0" applyFont="1" applyFill="1" applyBorder="1" applyAlignment="1">
      <alignment vertical="center" wrapText="1"/>
    </xf>
    <xf numFmtId="2" fontId="22" fillId="35" borderId="15" xfId="0" applyNumberFormat="1" applyFont="1" applyFill="1" applyBorder="1" applyAlignment="1">
      <alignment horizontal="left" vertical="center" wrapText="1"/>
    </xf>
    <xf numFmtId="2" fontId="22" fillId="35" borderId="18" xfId="0" applyNumberFormat="1" applyFont="1" applyFill="1" applyBorder="1" applyAlignment="1">
      <alignment horizontal="right" vertical="center" wrapText="1"/>
    </xf>
    <xf numFmtId="2" fontId="22" fillId="35" borderId="15" xfId="0" applyNumberFormat="1" applyFont="1" applyFill="1" applyBorder="1" applyAlignment="1">
      <alignment horizontal="right" vertical="center" wrapText="1"/>
    </xf>
    <xf numFmtId="0" fontId="22" fillId="34" borderId="47" xfId="0" applyFont="1" applyFill="1" applyBorder="1" applyAlignment="1">
      <alignment vertical="center" wrapText="1"/>
    </xf>
    <xf numFmtId="2" fontId="22" fillId="35" borderId="33" xfId="0" applyNumberFormat="1" applyFont="1" applyFill="1" applyBorder="1" applyAlignment="1">
      <alignment horizontal="left" vertical="center" wrapText="1"/>
    </xf>
    <xf numFmtId="2" fontId="22" fillId="35" borderId="20" xfId="0" applyNumberFormat="1" applyFont="1" applyFill="1" applyBorder="1" applyAlignment="1">
      <alignment horizontal="right" vertical="center" wrapText="1"/>
    </xf>
    <xf numFmtId="2" fontId="22" fillId="35" borderId="54" xfId="0" applyNumberFormat="1" applyFont="1" applyFill="1" applyBorder="1" applyAlignment="1">
      <alignment horizontal="right" vertical="center" wrapText="1"/>
    </xf>
    <xf numFmtId="0" fontId="22" fillId="34" borderId="29" xfId="0" applyFont="1" applyFill="1" applyBorder="1" applyAlignment="1">
      <alignment vertical="center" wrapText="1"/>
    </xf>
    <xf numFmtId="2" fontId="22" fillId="35" borderId="37" xfId="0" applyNumberFormat="1" applyFont="1" applyFill="1" applyBorder="1" applyAlignment="1">
      <alignment horizontal="left" vertical="center" wrapText="1"/>
    </xf>
    <xf numFmtId="2" fontId="22" fillId="35" borderId="21" xfId="0" applyNumberFormat="1" applyFont="1" applyFill="1" applyBorder="1" applyAlignment="1">
      <alignment horizontal="right" vertical="center" wrapText="1"/>
    </xf>
    <xf numFmtId="2" fontId="22" fillId="35" borderId="14" xfId="0" applyNumberFormat="1" applyFont="1" applyFill="1" applyBorder="1" applyAlignment="1">
      <alignment horizontal="right" vertical="center" wrapText="1"/>
    </xf>
    <xf numFmtId="2" fontId="22" fillId="35" borderId="55" xfId="0" applyNumberFormat="1" applyFont="1" applyFill="1" applyBorder="1" applyAlignment="1">
      <alignment horizontal="right" vertical="center" wrapText="1"/>
    </xf>
    <xf numFmtId="0" fontId="22" fillId="34" borderId="45" xfId="0" applyFont="1" applyFill="1" applyBorder="1" applyAlignment="1">
      <alignment vertical="center" wrapText="1"/>
    </xf>
    <xf numFmtId="2" fontId="22" fillId="35" borderId="51" xfId="0" applyNumberFormat="1" applyFont="1" applyFill="1" applyBorder="1" applyAlignment="1">
      <alignment horizontal="left" vertical="center" wrapText="1"/>
    </xf>
    <xf numFmtId="2" fontId="22" fillId="35" borderId="49" xfId="0" applyNumberFormat="1" applyFont="1" applyFill="1" applyBorder="1" applyAlignment="1">
      <alignment horizontal="right" vertical="center" wrapText="1"/>
    </xf>
    <xf numFmtId="2" fontId="22" fillId="35" borderId="50" xfId="0" applyNumberFormat="1" applyFont="1" applyFill="1" applyBorder="1" applyAlignment="1">
      <alignment horizontal="right" vertical="center" wrapText="1"/>
    </xf>
    <xf numFmtId="2" fontId="22" fillId="35" borderId="56" xfId="0" applyNumberFormat="1" applyFont="1" applyFill="1" applyBorder="1" applyAlignment="1">
      <alignment horizontal="right" vertical="center" wrapText="1"/>
    </xf>
    <xf numFmtId="0" fontId="22" fillId="34" borderId="30" xfId="0" applyFont="1" applyFill="1" applyBorder="1" applyAlignment="1">
      <alignment vertical="center" wrapText="1"/>
    </xf>
    <xf numFmtId="2" fontId="22" fillId="35" borderId="38" xfId="0" applyNumberFormat="1" applyFont="1" applyFill="1" applyBorder="1" applyAlignment="1">
      <alignment horizontal="left" vertical="center" wrapText="1"/>
    </xf>
    <xf numFmtId="2" fontId="22" fillId="35" borderId="22" xfId="0" applyNumberFormat="1" applyFont="1" applyFill="1" applyBorder="1" applyAlignment="1">
      <alignment horizontal="right" vertical="center" wrapText="1"/>
    </xf>
    <xf numFmtId="2" fontId="22" fillId="35" borderId="57" xfId="0" applyNumberFormat="1" applyFont="1" applyFill="1" applyBorder="1" applyAlignment="1">
      <alignment horizontal="right" vertical="center" wrapText="1"/>
    </xf>
    <xf numFmtId="0" fontId="22" fillId="34" borderId="26" xfId="0" applyFont="1" applyFill="1" applyBorder="1" applyAlignment="1">
      <alignment vertical="center" wrapText="1"/>
    </xf>
    <xf numFmtId="2" fontId="22" fillId="35" borderId="26" xfId="0" applyNumberFormat="1" applyFont="1" applyFill="1" applyBorder="1" applyAlignment="1">
      <alignment horizontal="left" vertical="center" wrapText="1"/>
    </xf>
    <xf numFmtId="2" fontId="22" fillId="35" borderId="3" xfId="0" applyNumberFormat="1" applyFont="1" applyFill="1" applyBorder="1" applyAlignment="1">
      <alignment horizontal="right" vertical="center" wrapText="1"/>
    </xf>
    <xf numFmtId="2" fontId="22" fillId="35" borderId="36" xfId="0" applyNumberFormat="1" applyFont="1" applyFill="1" applyBorder="1" applyAlignment="1">
      <alignment horizontal="right" vertical="center" wrapText="1"/>
    </xf>
    <xf numFmtId="2" fontId="22" fillId="35" borderId="52" xfId="0" applyNumberFormat="1" applyFont="1" applyFill="1" applyBorder="1" applyAlignment="1">
      <alignment horizontal="right" vertical="center" wrapText="1"/>
    </xf>
    <xf numFmtId="0" fontId="22" fillId="34" borderId="14" xfId="0" applyFont="1" applyFill="1" applyBorder="1" applyAlignment="1">
      <alignment vertical="center" wrapText="1"/>
    </xf>
    <xf numFmtId="2" fontId="22" fillId="35" borderId="14" xfId="0" applyNumberFormat="1" applyFont="1" applyFill="1" applyBorder="1" applyAlignment="1">
      <alignment horizontal="left" vertical="center" wrapText="1"/>
    </xf>
    <xf numFmtId="2" fontId="22" fillId="35" borderId="17" xfId="0" applyNumberFormat="1" applyFont="1" applyFill="1" applyBorder="1" applyAlignment="1">
      <alignment horizontal="right" vertical="center" wrapText="1"/>
    </xf>
    <xf numFmtId="2" fontId="22" fillId="35" borderId="37" xfId="0" applyNumberFormat="1" applyFont="1" applyFill="1" applyBorder="1" applyAlignment="1">
      <alignment horizontal="right" vertical="center" wrapText="1"/>
    </xf>
    <xf numFmtId="2" fontId="22" fillId="35" borderId="29" xfId="0" applyNumberFormat="1" applyFont="1" applyFill="1" applyBorder="1" applyAlignment="1">
      <alignment horizontal="right" vertical="center" wrapText="1"/>
    </xf>
    <xf numFmtId="2" fontId="22" fillId="35" borderId="30" xfId="0" applyNumberFormat="1" applyFont="1" applyFill="1" applyBorder="1" applyAlignment="1">
      <alignment horizontal="right" vertical="center" wrapText="1"/>
    </xf>
    <xf numFmtId="2" fontId="22" fillId="35" borderId="38" xfId="0" applyNumberFormat="1" applyFont="1" applyFill="1" applyBorder="1" applyAlignment="1">
      <alignment horizontal="right" vertical="center" wrapText="1"/>
    </xf>
    <xf numFmtId="2" fontId="22" fillId="36" borderId="13" xfId="0" applyNumberFormat="1" applyFont="1" applyFill="1" applyBorder="1" applyAlignment="1">
      <alignment horizontal="left" vertical="center" wrapText="1"/>
    </xf>
    <xf numFmtId="2" fontId="22" fillId="36" borderId="16" xfId="0" applyNumberFormat="1" applyFont="1" applyFill="1" applyBorder="1" applyAlignment="1">
      <alignment horizontal="right" vertical="center" wrapText="1"/>
    </xf>
    <xf numFmtId="2" fontId="22" fillId="36" borderId="13" xfId="0" applyNumberFormat="1" applyFont="1" applyFill="1" applyBorder="1" applyAlignment="1">
      <alignment horizontal="right" vertical="center" wrapText="1"/>
    </xf>
    <xf numFmtId="2" fontId="22" fillId="34" borderId="13" xfId="0" applyNumberFormat="1" applyFont="1" applyFill="1" applyBorder="1" applyAlignment="1">
      <alignment horizontal="right" vertical="center" wrapText="1"/>
    </xf>
    <xf numFmtId="0" fontId="22" fillId="34" borderId="34" xfId="0" applyFont="1" applyFill="1" applyBorder="1" applyAlignment="1">
      <alignment vertical="center" wrapText="1"/>
    </xf>
    <xf numFmtId="2" fontId="22" fillId="36" borderId="34" xfId="0" applyNumberFormat="1" applyFont="1" applyFill="1" applyBorder="1" applyAlignment="1">
      <alignment horizontal="left" vertical="center" wrapText="1"/>
    </xf>
    <xf numFmtId="2" fontId="22" fillId="36" borderId="35" xfId="0" applyNumberFormat="1" applyFont="1" applyFill="1" applyBorder="1" applyAlignment="1">
      <alignment horizontal="right" vertical="center" wrapText="1"/>
    </xf>
    <xf numFmtId="2" fontId="22" fillId="36" borderId="34" xfId="0" applyNumberFormat="1" applyFont="1" applyFill="1" applyBorder="1" applyAlignment="1">
      <alignment horizontal="right" vertical="center" wrapText="1"/>
    </xf>
    <xf numFmtId="2" fontId="22" fillId="34" borderId="34" xfId="0" applyNumberFormat="1" applyFont="1" applyFill="1" applyBorder="1" applyAlignment="1">
      <alignment horizontal="right" vertical="center" wrapText="1"/>
    </xf>
    <xf numFmtId="2" fontId="22" fillId="0" borderId="0" xfId="0" applyNumberFormat="1" applyFont="1" applyAlignment="1">
      <alignment horizontal="center" vertical="center" wrapText="1"/>
    </xf>
    <xf numFmtId="2" fontId="22" fillId="0" borderId="0" xfId="0" applyNumberFormat="1" applyFont="1" applyAlignment="1">
      <alignment horizontal="right" vertical="center" wrapText="1"/>
    </xf>
    <xf numFmtId="165" fontId="22" fillId="0" borderId="0" xfId="0" applyNumberFormat="1" applyFont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Border="1"/>
    <xf numFmtId="0" fontId="22" fillId="0" borderId="39" xfId="0" applyFont="1" applyBorder="1"/>
    <xf numFmtId="0" fontId="22" fillId="0" borderId="40" xfId="0" applyFont="1" applyBorder="1"/>
    <xf numFmtId="2" fontId="22" fillId="0" borderId="39" xfId="0" applyNumberFormat="1" applyFont="1" applyBorder="1" applyAlignment="1">
      <alignment horizontal="center"/>
    </xf>
    <xf numFmtId="2" fontId="22" fillId="0" borderId="40" xfId="0" applyNumberFormat="1" applyFont="1" applyBorder="1" applyAlignment="1">
      <alignment horizontal="center"/>
    </xf>
    <xf numFmtId="0" fontId="22" fillId="0" borderId="41" xfId="0" applyFont="1" applyBorder="1"/>
    <xf numFmtId="2" fontId="22" fillId="0" borderId="42" xfId="0" applyNumberFormat="1" applyFont="1" applyBorder="1"/>
    <xf numFmtId="2" fontId="22" fillId="0" borderId="39" xfId="0" applyNumberFormat="1" applyFont="1" applyBorder="1"/>
    <xf numFmtId="0" fontId="22" fillId="0" borderId="43" xfId="0" applyFont="1" applyBorder="1"/>
    <xf numFmtId="2" fontId="22" fillId="0" borderId="44" xfId="0" applyNumberFormat="1" applyFont="1" applyBorder="1"/>
    <xf numFmtId="0" fontId="22" fillId="0" borderId="45" xfId="0" applyFont="1" applyBorder="1"/>
    <xf numFmtId="2" fontId="22" fillId="0" borderId="40" xfId="0" applyNumberFormat="1" applyFont="1" applyBorder="1"/>
    <xf numFmtId="2" fontId="25" fillId="0" borderId="41" xfId="0" applyNumberFormat="1" applyFont="1" applyBorder="1"/>
    <xf numFmtId="2" fontId="25" fillId="0" borderId="43" xfId="0" applyNumberFormat="1" applyFont="1" applyBorder="1"/>
    <xf numFmtId="0" fontId="25" fillId="0" borderId="41" xfId="0" applyFont="1" applyBorder="1"/>
    <xf numFmtId="2" fontId="25" fillId="0" borderId="0" xfId="0" applyNumberFormat="1" applyFont="1" applyBorder="1"/>
    <xf numFmtId="0" fontId="25" fillId="0" borderId="43" xfId="0" applyFont="1" applyBorder="1"/>
    <xf numFmtId="0" fontId="22" fillId="0" borderId="44" xfId="0" applyFont="1" applyBorder="1"/>
    <xf numFmtId="2" fontId="25" fillId="0" borderId="39" xfId="0" applyNumberFormat="1" applyFont="1" applyBorder="1"/>
    <xf numFmtId="0" fontId="25" fillId="0" borderId="39" xfId="0" applyFont="1" applyBorder="1"/>
    <xf numFmtId="2" fontId="25" fillId="0" borderId="44" xfId="0" applyNumberFormat="1" applyFont="1" applyBorder="1"/>
    <xf numFmtId="0" fontId="22" fillId="0" borderId="42" xfId="0" applyFont="1" applyBorder="1"/>
    <xf numFmtId="2" fontId="22" fillId="0" borderId="0" xfId="0" applyNumberFormat="1" applyFont="1" applyBorder="1"/>
    <xf numFmtId="2" fontId="22" fillId="0" borderId="43" xfId="0" applyNumberFormat="1" applyFont="1" applyBorder="1"/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2" fontId="22" fillId="0" borderId="0" xfId="0" applyNumberFormat="1" applyFont="1" applyBorder="1" applyAlignment="1">
      <alignment horizontal="center"/>
    </xf>
    <xf numFmtId="2" fontId="22" fillId="0" borderId="43" xfId="0" applyNumberFormat="1" applyFont="1" applyBorder="1" applyAlignment="1">
      <alignment horizontal="center"/>
    </xf>
    <xf numFmtId="2" fontId="26" fillId="0" borderId="0" xfId="0" applyNumberFormat="1" applyFont="1" applyBorder="1" applyAlignment="1">
      <alignment horizontal="left"/>
    </xf>
    <xf numFmtId="0" fontId="22" fillId="0" borderId="36" xfId="0" applyFont="1" applyBorder="1"/>
    <xf numFmtId="0" fontId="22" fillId="0" borderId="2" xfId="0" applyFont="1" applyBorder="1"/>
    <xf numFmtId="2" fontId="25" fillId="0" borderId="3" xfId="0" applyNumberFormat="1" applyFont="1" applyBorder="1"/>
    <xf numFmtId="2" fontId="22" fillId="0" borderId="42" xfId="0" applyNumberFormat="1" applyFont="1" applyBorder="1" applyAlignment="1">
      <alignment horizontal="center"/>
    </xf>
    <xf numFmtId="2" fontId="26" fillId="0" borderId="0" xfId="0" applyNumberFormat="1" applyFont="1" applyBorder="1" applyAlignment="1">
      <alignment horizontal="center"/>
    </xf>
    <xf numFmtId="2" fontId="26" fillId="0" borderId="43" xfId="0" applyNumberFormat="1" applyFont="1" applyBorder="1" applyAlignment="1">
      <alignment horizontal="center"/>
    </xf>
    <xf numFmtId="2" fontId="22" fillId="0" borderId="45" xfId="0" applyNumberFormat="1" applyFont="1" applyBorder="1"/>
    <xf numFmtId="2" fontId="25" fillId="0" borderId="42" xfId="0" applyNumberFormat="1" applyFont="1" applyBorder="1"/>
    <xf numFmtId="0" fontId="26" fillId="0" borderId="45" xfId="0" applyFont="1" applyBorder="1"/>
    <xf numFmtId="2" fontId="25" fillId="0" borderId="45" xfId="0" applyNumberFormat="1" applyFont="1" applyBorder="1"/>
    <xf numFmtId="2" fontId="25" fillId="0" borderId="40" xfId="0" applyNumberFormat="1" applyFont="1" applyBorder="1"/>
    <xf numFmtId="2" fontId="25" fillId="0" borderId="43" xfId="0" applyNumberFormat="1" applyFont="1" applyFill="1" applyBorder="1"/>
    <xf numFmtId="2" fontId="25" fillId="0" borderId="36" xfId="0" applyNumberFormat="1" applyFont="1" applyBorder="1"/>
    <xf numFmtId="0" fontId="22" fillId="0" borderId="46" xfId="0" applyFont="1" applyBorder="1"/>
    <xf numFmtId="2" fontId="22" fillId="0" borderId="41" xfId="0" applyNumberFormat="1" applyFont="1" applyBorder="1"/>
    <xf numFmtId="0" fontId="22" fillId="0" borderId="1" xfId="0" applyFont="1" applyBorder="1"/>
    <xf numFmtId="0" fontId="22" fillId="0" borderId="17" xfId="0" applyFont="1" applyBorder="1"/>
    <xf numFmtId="0" fontId="22" fillId="0" borderId="3" xfId="0" applyFont="1" applyBorder="1"/>
    <xf numFmtId="0" fontId="22" fillId="0" borderId="45" xfId="0" applyFont="1" applyFill="1" applyBorder="1"/>
    <xf numFmtId="0" fontId="22" fillId="0" borderId="39" xfId="0" applyFont="1" applyFill="1" applyBorder="1"/>
    <xf numFmtId="0" fontId="22" fillId="0" borderId="40" xfId="0" applyFont="1" applyFill="1" applyBorder="1"/>
    <xf numFmtId="2" fontId="22" fillId="0" borderId="36" xfId="0" applyNumberFormat="1" applyFont="1" applyBorder="1" applyAlignment="1">
      <alignment horizontal="center"/>
    </xf>
    <xf numFmtId="0" fontId="22" fillId="0" borderId="42" xfId="0" applyFont="1" applyFill="1" applyBorder="1"/>
    <xf numFmtId="0" fontId="22" fillId="0" borderId="43" xfId="0" applyFont="1" applyFill="1" applyBorder="1"/>
    <xf numFmtId="0" fontId="22" fillId="0" borderId="0" xfId="0" applyFont="1" applyFill="1" applyBorder="1" applyAlignment="1">
      <alignment horizontal="right"/>
    </xf>
    <xf numFmtId="2" fontId="22" fillId="0" borderId="0" xfId="0" applyNumberFormat="1" applyFont="1" applyFill="1" applyBorder="1" applyAlignment="1"/>
    <xf numFmtId="2" fontId="22" fillId="0" borderId="43" xfId="0" applyNumberFormat="1" applyFont="1" applyFill="1" applyBorder="1"/>
    <xf numFmtId="2" fontId="22" fillId="0" borderId="0" xfId="0" applyNumberFormat="1" applyFont="1" applyFill="1" applyBorder="1"/>
    <xf numFmtId="0" fontId="25" fillId="0" borderId="0" xfId="0" applyFont="1" applyBorder="1"/>
    <xf numFmtId="0" fontId="25" fillId="0" borderId="43" xfId="0" applyFont="1" applyFill="1" applyBorder="1"/>
    <xf numFmtId="0" fontId="22" fillId="0" borderId="0" xfId="0" applyFont="1" applyFill="1"/>
    <xf numFmtId="2" fontId="22" fillId="0" borderId="0" xfId="0" applyNumberFormat="1" applyFont="1" applyBorder="1" applyAlignment="1">
      <alignment wrapText="1"/>
    </xf>
    <xf numFmtId="0" fontId="22" fillId="0" borderId="41" xfId="0" applyFont="1" applyBorder="1" applyAlignment="1">
      <alignment horizontal="right"/>
    </xf>
    <xf numFmtId="2" fontId="22" fillId="0" borderId="0" xfId="0" applyNumberFormat="1" applyFont="1" applyBorder="1" applyAlignment="1">
      <alignment horizontal="left"/>
    </xf>
    <xf numFmtId="0" fontId="22" fillId="0" borderId="39" xfId="0" applyFont="1" applyFill="1" applyBorder="1" applyAlignment="1">
      <alignment horizontal="right"/>
    </xf>
    <xf numFmtId="2" fontId="22" fillId="0" borderId="39" xfId="0" applyNumberFormat="1" applyFont="1" applyFill="1" applyBorder="1"/>
    <xf numFmtId="0" fontId="22" fillId="0" borderId="36" xfId="0" applyFont="1" applyFill="1" applyBorder="1"/>
    <xf numFmtId="0" fontId="22" fillId="0" borderId="2" xfId="0" applyFont="1" applyFill="1" applyBorder="1"/>
    <xf numFmtId="0" fontId="22" fillId="0" borderId="2" xfId="0" applyFont="1" applyFill="1" applyBorder="1" applyAlignment="1">
      <alignment horizontal="right"/>
    </xf>
    <xf numFmtId="2" fontId="22" fillId="0" borderId="2" xfId="0" applyNumberFormat="1" applyFont="1" applyFill="1" applyBorder="1"/>
    <xf numFmtId="0" fontId="22" fillId="0" borderId="3" xfId="0" applyFont="1" applyFill="1" applyBorder="1"/>
    <xf numFmtId="2" fontId="22" fillId="0" borderId="46" xfId="0" applyNumberFormat="1" applyFont="1" applyBorder="1"/>
    <xf numFmtId="2" fontId="22" fillId="0" borderId="2" xfId="0" applyNumberFormat="1" applyFont="1" applyBorder="1"/>
    <xf numFmtId="14" fontId="24" fillId="0" borderId="0" xfId="0" applyNumberFormat="1" applyFont="1" applyFill="1"/>
    <xf numFmtId="0" fontId="24" fillId="0" borderId="0" xfId="0" applyFont="1" applyFill="1"/>
    <xf numFmtId="2" fontId="24" fillId="0" borderId="0" xfId="0" applyNumberFormat="1" applyFont="1" applyFill="1"/>
    <xf numFmtId="2" fontId="22" fillId="0" borderId="0" xfId="0" applyNumberFormat="1" applyFont="1" applyFill="1"/>
    <xf numFmtId="14" fontId="22" fillId="0" borderId="0" xfId="0" applyNumberFormat="1" applyFont="1"/>
    <xf numFmtId="14" fontId="24" fillId="0" borderId="0" xfId="0" applyNumberFormat="1" applyFont="1" applyFill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2" fillId="34" borderId="2" xfId="0" applyFont="1" applyFill="1" applyBorder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5" borderId="2" xfId="0" applyFont="1" applyFill="1" applyBorder="1" applyAlignment="1">
      <alignment horizontal="center" vertical="center"/>
    </xf>
    <xf numFmtId="0" fontId="22" fillId="34" borderId="1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applyNumberFormat="1" applyFont="1" applyFill="1" applyBorder="1"/>
    <xf numFmtId="0" fontId="22" fillId="0" borderId="0" xfId="0" applyNumberFormat="1" applyFont="1"/>
    <xf numFmtId="14" fontId="27" fillId="0" borderId="0" xfId="0" applyNumberFormat="1" applyFont="1"/>
    <xf numFmtId="0" fontId="27" fillId="0" borderId="0" xfId="0" applyFont="1"/>
    <xf numFmtId="2" fontId="22" fillId="37" borderId="0" xfId="0" applyNumberFormat="1" applyFont="1" applyFill="1"/>
    <xf numFmtId="14" fontId="24" fillId="0" borderId="0" xfId="0" applyNumberFormat="1" applyFont="1" applyFill="1" applyAlignment="1">
      <alignment horizontal="right" vertical="center"/>
    </xf>
    <xf numFmtId="14" fontId="22" fillId="0" borderId="0" xfId="0" applyNumberFormat="1" applyFont="1" applyFill="1" applyBorder="1" applyAlignment="1">
      <alignment vertical="center"/>
    </xf>
    <xf numFmtId="14" fontId="0" fillId="0" borderId="0" xfId="0" applyNumberFormat="1"/>
    <xf numFmtId="14" fontId="22" fillId="0" borderId="0" xfId="0" applyNumberFormat="1" applyFont="1" applyFill="1" applyBorder="1" applyAlignment="1">
      <alignment horizontal="right" vertical="center"/>
    </xf>
    <xf numFmtId="14" fontId="22" fillId="0" borderId="0" xfId="0" applyNumberFormat="1" applyFont="1" applyFill="1"/>
    <xf numFmtId="164" fontId="21" fillId="2" borderId="29" xfId="0" applyNumberFormat="1" applyFont="1" applyFill="1" applyBorder="1" applyAlignment="1">
      <alignment horizontal="center" vertical="center"/>
    </xf>
    <xf numFmtId="164" fontId="21" fillId="2" borderId="28" xfId="0" applyNumberFormat="1" applyFont="1" applyFill="1" applyBorder="1" applyAlignment="1">
      <alignment horizontal="center" vertical="center"/>
    </xf>
    <xf numFmtId="164" fontId="21" fillId="2" borderId="17" xfId="0" applyNumberFormat="1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23" fillId="34" borderId="25" xfId="0" applyFont="1" applyFill="1" applyBorder="1" applyAlignment="1">
      <alignment horizontal="center" vertical="center" wrapText="1"/>
    </xf>
    <xf numFmtId="0" fontId="23" fillId="34" borderId="21" xfId="0" applyFont="1" applyFill="1" applyBorder="1" applyAlignment="1">
      <alignment horizontal="center" vertical="center" wrapText="1"/>
    </xf>
    <xf numFmtId="0" fontId="23" fillId="34" borderId="22" xfId="0" applyFont="1" applyFill="1" applyBorder="1" applyAlignment="1">
      <alignment horizontal="center" vertical="center" wrapText="1"/>
    </xf>
    <xf numFmtId="0" fontId="23" fillId="34" borderId="20" xfId="0" applyFont="1" applyFill="1" applyBorder="1" applyAlignment="1">
      <alignment horizontal="center" vertical="center" wrapText="1"/>
    </xf>
    <xf numFmtId="0" fontId="23" fillId="34" borderId="31" xfId="0" applyFont="1" applyFill="1" applyBorder="1" applyAlignment="1">
      <alignment horizontal="center" vertical="center" wrapText="1"/>
    </xf>
    <xf numFmtId="0" fontId="23" fillId="34" borderId="32" xfId="0" applyFont="1" applyFill="1" applyBorder="1" applyAlignment="1">
      <alignment horizontal="center" vertical="center" wrapText="1"/>
    </xf>
    <xf numFmtId="0" fontId="23" fillId="34" borderId="23" xfId="0" applyFont="1" applyFill="1" applyBorder="1" applyAlignment="1">
      <alignment horizontal="center" vertical="center" wrapText="1"/>
    </xf>
    <xf numFmtId="0" fontId="23" fillId="34" borderId="48" xfId="0" applyFont="1" applyFill="1" applyBorder="1" applyAlignment="1">
      <alignment horizontal="center" vertical="center" wrapText="1"/>
    </xf>
    <xf numFmtId="0" fontId="23" fillId="34" borderId="53" xfId="0" applyFont="1" applyFill="1" applyBorder="1" applyAlignment="1">
      <alignment horizontal="center" vertical="center" wrapText="1"/>
    </xf>
    <xf numFmtId="0" fontId="22" fillId="0" borderId="39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28" xfId="0" applyFont="1" applyBorder="1" applyAlignment="1">
      <alignment horizontal="center"/>
    </xf>
  </cellXfs>
  <cellStyles count="723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Explanatory Text" xfId="22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94"/>
    <cellStyle name="Note" xfId="21" builtinId="10" customBuiltin="1"/>
    <cellStyle name="Output" xfId="16" builtinId="21" customBuiltin="1"/>
    <cellStyle name="Title" xfId="7" builtinId="15" customBuiltin="1"/>
    <cellStyle name="Total" xfId="23" builtinId="25" customBuiltin="1"/>
    <cellStyle name="Warning Text" xfId="20" builtinId="11" customBuiltin="1"/>
  </cellStyles>
  <dxfs count="4">
    <dxf>
      <font>
        <color theme="0"/>
      </font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workbookViewId="0">
      <pane ySplit="2" topLeftCell="A73" activePane="bottomLeft" state="frozen"/>
      <selection activeCell="B170" sqref="B170"/>
      <selection pane="bottomLeft" activeCell="A92" sqref="A92:E94"/>
    </sheetView>
  </sheetViews>
  <sheetFormatPr baseColWidth="10" defaultColWidth="8.83203125" defaultRowHeight="14" customHeight="1" x14ac:dyDescent="0"/>
  <cols>
    <col min="1" max="1" width="12.33203125" style="177" bestFit="1" customWidth="1"/>
    <col min="2" max="2" width="55.83203125" style="21" customWidth="1"/>
    <col min="3" max="5" width="13.1640625" style="22" customWidth="1"/>
    <col min="6" max="16384" width="8.83203125" style="1"/>
  </cols>
  <sheetData>
    <row r="1" spans="1:5" ht="21" customHeight="1">
      <c r="A1" s="188" t="s">
        <v>22</v>
      </c>
      <c r="B1" s="189"/>
      <c r="C1" s="189"/>
      <c r="D1" s="189"/>
      <c r="E1" s="190"/>
    </row>
    <row r="2" spans="1:5" ht="14" customHeight="1">
      <c r="A2" s="2" t="s">
        <v>10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5">
        <v>42309</v>
      </c>
      <c r="B3" s="6" t="s">
        <v>85</v>
      </c>
      <c r="C3" s="7">
        <v>37093.249999999971</v>
      </c>
      <c r="D3" s="7"/>
      <c r="E3" s="7">
        <f>C3-D3</f>
        <v>37093.249999999971</v>
      </c>
    </row>
    <row r="4" spans="1:5" s="8" customFormat="1" ht="14" customHeight="1">
      <c r="A4" s="171">
        <v>42310</v>
      </c>
      <c r="B4" s="167" t="s">
        <v>86</v>
      </c>
      <c r="C4" s="168">
        <v>0</v>
      </c>
      <c r="D4" s="168">
        <v>12.5</v>
      </c>
      <c r="E4" s="169">
        <f t="shared" ref="E4:E67" si="0">E3+C4-D4</f>
        <v>37080.749999999971</v>
      </c>
    </row>
    <row r="5" spans="1:5" ht="14" customHeight="1">
      <c r="A5" s="171">
        <v>42312</v>
      </c>
      <c r="B5" s="167" t="s">
        <v>87</v>
      </c>
      <c r="C5" s="168">
        <v>0</v>
      </c>
      <c r="D5" s="168">
        <v>6.5</v>
      </c>
      <c r="E5" s="169">
        <f t="shared" si="0"/>
        <v>37074.249999999971</v>
      </c>
    </row>
    <row r="6" spans="1:5" ht="14" customHeight="1">
      <c r="A6" s="171">
        <v>42312</v>
      </c>
      <c r="B6" s="167" t="s">
        <v>88</v>
      </c>
      <c r="C6" s="168">
        <v>0.65</v>
      </c>
      <c r="D6" s="168">
        <v>0</v>
      </c>
      <c r="E6" s="169">
        <f t="shared" si="0"/>
        <v>37074.899999999972</v>
      </c>
    </row>
    <row r="7" spans="1:5" ht="14" customHeight="1">
      <c r="A7" s="171">
        <v>42313</v>
      </c>
      <c r="B7" s="167" t="s">
        <v>89</v>
      </c>
      <c r="C7" s="168">
        <v>241.58</v>
      </c>
      <c r="D7" s="168">
        <v>0</v>
      </c>
      <c r="E7" s="169">
        <f t="shared" si="0"/>
        <v>37316.479999999974</v>
      </c>
    </row>
    <row r="8" spans="1:5" ht="14" customHeight="1">
      <c r="A8" s="171">
        <v>42318</v>
      </c>
      <c r="B8" s="167" t="s">
        <v>90</v>
      </c>
      <c r="C8" s="168">
        <v>0</v>
      </c>
      <c r="D8" s="168">
        <v>32.1</v>
      </c>
      <c r="E8" s="169">
        <f t="shared" si="0"/>
        <v>37284.379999999976</v>
      </c>
    </row>
    <row r="9" spans="1:5" ht="14" customHeight="1">
      <c r="A9" s="171">
        <v>42319</v>
      </c>
      <c r="B9" s="167" t="s">
        <v>91</v>
      </c>
      <c r="C9" s="168">
        <v>0</v>
      </c>
      <c r="D9" s="168">
        <v>13</v>
      </c>
      <c r="E9" s="169">
        <f t="shared" si="0"/>
        <v>37271.379999999976</v>
      </c>
    </row>
    <row r="10" spans="1:5" ht="14" customHeight="1">
      <c r="A10" s="171">
        <v>42320</v>
      </c>
      <c r="B10" s="167" t="s">
        <v>92</v>
      </c>
      <c r="C10" s="168">
        <v>0</v>
      </c>
      <c r="D10" s="168">
        <v>3637.87</v>
      </c>
      <c r="E10" s="169">
        <f t="shared" si="0"/>
        <v>33633.509999999973</v>
      </c>
    </row>
    <row r="11" spans="1:5" ht="14" customHeight="1">
      <c r="A11" s="171">
        <v>42324</v>
      </c>
      <c r="B11" s="167" t="s">
        <v>94</v>
      </c>
      <c r="C11" s="168">
        <v>0</v>
      </c>
      <c r="D11" s="168">
        <v>23</v>
      </c>
      <c r="E11" s="169">
        <f t="shared" si="0"/>
        <v>33610.509999999973</v>
      </c>
    </row>
    <row r="12" spans="1:5" ht="14" customHeight="1">
      <c r="A12" s="171">
        <v>42324</v>
      </c>
      <c r="B12" s="167" t="s">
        <v>93</v>
      </c>
      <c r="C12" s="168">
        <v>0</v>
      </c>
      <c r="D12" s="168">
        <v>11.41</v>
      </c>
      <c r="E12" s="169">
        <f t="shared" si="0"/>
        <v>33599.099999999969</v>
      </c>
    </row>
    <row r="13" spans="1:5" ht="14" customHeight="1">
      <c r="A13" s="171">
        <v>42328</v>
      </c>
      <c r="B13" s="167" t="s">
        <v>95</v>
      </c>
      <c r="C13" s="168">
        <v>13050</v>
      </c>
      <c r="D13" s="168">
        <v>0</v>
      </c>
      <c r="E13" s="169">
        <f t="shared" si="0"/>
        <v>46649.099999999969</v>
      </c>
    </row>
    <row r="14" spans="1:5" ht="14" customHeight="1">
      <c r="A14" s="171">
        <v>42331</v>
      </c>
      <c r="B14" s="167" t="s">
        <v>96</v>
      </c>
      <c r="C14" s="168">
        <v>0</v>
      </c>
      <c r="D14" s="168">
        <v>19.61</v>
      </c>
      <c r="E14" s="169">
        <f t="shared" si="0"/>
        <v>46629.489999999969</v>
      </c>
    </row>
    <row r="15" spans="1:5" ht="14" customHeight="1">
      <c r="A15" s="171">
        <v>42331</v>
      </c>
      <c r="B15" s="167" t="s">
        <v>97</v>
      </c>
      <c r="C15" s="168">
        <v>0</v>
      </c>
      <c r="D15" s="168">
        <v>19.989999999999998</v>
      </c>
      <c r="E15" s="169">
        <f t="shared" si="0"/>
        <v>46609.499999999971</v>
      </c>
    </row>
    <row r="16" spans="1:5" ht="14" customHeight="1">
      <c r="A16" s="171">
        <v>42332</v>
      </c>
      <c r="B16" s="167" t="s">
        <v>98</v>
      </c>
      <c r="C16" s="168">
        <v>0</v>
      </c>
      <c r="D16" s="168">
        <v>30.5</v>
      </c>
      <c r="E16" s="169">
        <f t="shared" si="0"/>
        <v>46578.999999999971</v>
      </c>
    </row>
    <row r="17" spans="1:5" ht="14" customHeight="1">
      <c r="A17" s="171">
        <v>42332</v>
      </c>
      <c r="B17" s="167" t="s">
        <v>99</v>
      </c>
      <c r="C17" s="168">
        <v>0</v>
      </c>
      <c r="D17" s="168">
        <v>25</v>
      </c>
      <c r="E17" s="169">
        <f t="shared" si="0"/>
        <v>46553.999999999971</v>
      </c>
    </row>
    <row r="18" spans="1:5" ht="14" customHeight="1">
      <c r="A18" s="171">
        <v>42333</v>
      </c>
      <c r="B18" s="167" t="s">
        <v>100</v>
      </c>
      <c r="C18" s="168">
        <v>0</v>
      </c>
      <c r="D18" s="168">
        <v>333.2</v>
      </c>
      <c r="E18" s="169">
        <f t="shared" si="0"/>
        <v>46220.799999999974</v>
      </c>
    </row>
    <row r="19" spans="1:5" ht="14" customHeight="1">
      <c r="A19" s="171">
        <v>42333</v>
      </c>
      <c r="B19" s="167" t="s">
        <v>101</v>
      </c>
      <c r="C19" s="168">
        <v>0</v>
      </c>
      <c r="D19" s="168">
        <v>1333.47</v>
      </c>
      <c r="E19" s="169">
        <f t="shared" si="0"/>
        <v>44887.329999999973</v>
      </c>
    </row>
    <row r="20" spans="1:5" ht="14" customHeight="1">
      <c r="A20" s="171">
        <v>42334</v>
      </c>
      <c r="B20" s="167" t="s">
        <v>102</v>
      </c>
      <c r="C20" s="168">
        <v>0</v>
      </c>
      <c r="D20" s="168">
        <v>123.3</v>
      </c>
      <c r="E20" s="169">
        <f t="shared" si="0"/>
        <v>44764.02999999997</v>
      </c>
    </row>
    <row r="21" spans="1:5" ht="14" customHeight="1">
      <c r="A21" s="171">
        <v>42339</v>
      </c>
      <c r="B21" s="167" t="s">
        <v>103</v>
      </c>
      <c r="C21" s="168">
        <v>0</v>
      </c>
      <c r="D21" s="168">
        <v>1456.67</v>
      </c>
      <c r="E21" s="169">
        <f t="shared" si="0"/>
        <v>43307.359999999971</v>
      </c>
    </row>
    <row r="22" spans="1:5" ht="14" customHeight="1">
      <c r="A22" s="171">
        <v>42342</v>
      </c>
      <c r="B22" s="167" t="s">
        <v>104</v>
      </c>
      <c r="C22" s="168">
        <v>0</v>
      </c>
      <c r="D22" s="168">
        <v>238.8</v>
      </c>
      <c r="E22" s="169">
        <f t="shared" si="0"/>
        <v>43068.559999999969</v>
      </c>
    </row>
    <row r="23" spans="1:5" ht="14" customHeight="1">
      <c r="A23" s="171">
        <v>42345</v>
      </c>
      <c r="B23" s="167" t="s">
        <v>105</v>
      </c>
      <c r="C23" s="168">
        <v>0</v>
      </c>
      <c r="D23" s="168">
        <v>6.5</v>
      </c>
      <c r="E23" s="169">
        <f t="shared" si="0"/>
        <v>43062.059999999969</v>
      </c>
    </row>
    <row r="24" spans="1:5" ht="14" customHeight="1">
      <c r="A24" s="171">
        <v>42345</v>
      </c>
      <c r="B24" s="167" t="s">
        <v>106</v>
      </c>
      <c r="C24" s="168">
        <v>0.65</v>
      </c>
      <c r="D24" s="168">
        <v>0</v>
      </c>
      <c r="E24" s="169">
        <f t="shared" si="0"/>
        <v>43062.70999999997</v>
      </c>
    </row>
    <row r="25" spans="1:5" ht="14" customHeight="1">
      <c r="A25" s="171">
        <v>42346</v>
      </c>
      <c r="B25" s="167" t="s">
        <v>107</v>
      </c>
      <c r="C25" s="168">
        <v>0</v>
      </c>
      <c r="D25" s="168">
        <v>6000</v>
      </c>
      <c r="E25" s="169">
        <f t="shared" si="0"/>
        <v>37062.70999999997</v>
      </c>
    </row>
    <row r="26" spans="1:5" ht="14" customHeight="1">
      <c r="A26" s="171">
        <v>42354</v>
      </c>
      <c r="B26" s="167" t="s">
        <v>93</v>
      </c>
      <c r="C26" s="168">
        <v>0</v>
      </c>
      <c r="D26" s="168">
        <v>12.17</v>
      </c>
      <c r="E26" s="169">
        <f t="shared" si="0"/>
        <v>37050.539999999972</v>
      </c>
    </row>
    <row r="27" spans="1:5" ht="14" customHeight="1">
      <c r="A27" s="171">
        <v>42359</v>
      </c>
      <c r="B27" s="167" t="s">
        <v>108</v>
      </c>
      <c r="C27" s="168">
        <v>0</v>
      </c>
      <c r="D27" s="168">
        <v>86.26</v>
      </c>
      <c r="E27" s="169">
        <f t="shared" si="0"/>
        <v>36964.27999999997</v>
      </c>
    </row>
    <row r="28" spans="1:5" ht="14" customHeight="1">
      <c r="A28" s="171">
        <v>42360</v>
      </c>
      <c r="B28" s="167" t="s">
        <v>109</v>
      </c>
      <c r="C28" s="168">
        <v>0</v>
      </c>
      <c r="D28" s="168">
        <v>18.489999999999998</v>
      </c>
      <c r="E28" s="169">
        <f t="shared" si="0"/>
        <v>36945.789999999972</v>
      </c>
    </row>
    <row r="29" spans="1:5" ht="14" customHeight="1">
      <c r="A29" s="171">
        <v>42362</v>
      </c>
      <c r="B29" s="167" t="s">
        <v>95</v>
      </c>
      <c r="C29" s="168">
        <v>5742</v>
      </c>
      <c r="D29" s="168">
        <v>0</v>
      </c>
      <c r="E29" s="169">
        <f t="shared" si="0"/>
        <v>42687.789999999972</v>
      </c>
    </row>
    <row r="30" spans="1:5" ht="14" customHeight="1">
      <c r="A30" s="171">
        <v>42362</v>
      </c>
      <c r="B30" s="167" t="s">
        <v>98</v>
      </c>
      <c r="C30" s="168">
        <v>0</v>
      </c>
      <c r="D30" s="168">
        <v>83.02</v>
      </c>
      <c r="E30" s="169">
        <f t="shared" si="0"/>
        <v>42604.769999999975</v>
      </c>
    </row>
    <row r="31" spans="1:5" ht="14" customHeight="1">
      <c r="A31" s="171">
        <v>42362</v>
      </c>
      <c r="B31" s="167" t="s">
        <v>99</v>
      </c>
      <c r="C31" s="168">
        <v>0</v>
      </c>
      <c r="D31" s="168">
        <v>25</v>
      </c>
      <c r="E31" s="169">
        <f t="shared" si="0"/>
        <v>42579.769999999975</v>
      </c>
    </row>
    <row r="32" spans="1:5" ht="14" customHeight="1">
      <c r="A32" s="171">
        <v>42368</v>
      </c>
      <c r="B32" s="167" t="s">
        <v>110</v>
      </c>
      <c r="C32" s="168">
        <v>0</v>
      </c>
      <c r="D32" s="168">
        <v>333.6</v>
      </c>
      <c r="E32" s="169">
        <f t="shared" si="0"/>
        <v>42246.169999999976</v>
      </c>
    </row>
    <row r="33" spans="1:5" ht="14" customHeight="1">
      <c r="A33" s="171">
        <v>42368</v>
      </c>
      <c r="B33" s="167" t="s">
        <v>111</v>
      </c>
      <c r="C33" s="168">
        <v>0</v>
      </c>
      <c r="D33" s="168">
        <v>1333.07</v>
      </c>
      <c r="E33" s="169">
        <f t="shared" si="0"/>
        <v>40913.099999999977</v>
      </c>
    </row>
    <row r="34" spans="1:5" ht="14" customHeight="1">
      <c r="A34" s="172">
        <v>42373</v>
      </c>
      <c r="B34" s="1" t="s">
        <v>112</v>
      </c>
      <c r="C34" s="1">
        <v>0</v>
      </c>
      <c r="D34" s="24">
        <v>30</v>
      </c>
      <c r="E34" s="169">
        <f t="shared" si="0"/>
        <v>40883.099999999977</v>
      </c>
    </row>
    <row r="35" spans="1:5" ht="14" customHeight="1">
      <c r="A35" s="172">
        <v>42374</v>
      </c>
      <c r="B35" s="1" t="s">
        <v>113</v>
      </c>
      <c r="C35" s="1">
        <v>0</v>
      </c>
      <c r="D35" s="24">
        <v>124.5</v>
      </c>
      <c r="E35" s="169">
        <f t="shared" si="0"/>
        <v>40758.599999999977</v>
      </c>
    </row>
    <row r="36" spans="1:5" ht="14" customHeight="1">
      <c r="A36" s="172">
        <v>42376</v>
      </c>
      <c r="B36" s="1" t="s">
        <v>87</v>
      </c>
      <c r="C36" s="1">
        <v>0</v>
      </c>
      <c r="D36" s="24">
        <v>6.5</v>
      </c>
      <c r="E36" s="169">
        <f t="shared" si="0"/>
        <v>40752.099999999977</v>
      </c>
    </row>
    <row r="37" spans="1:5" ht="14" customHeight="1">
      <c r="A37" s="172">
        <v>42376</v>
      </c>
      <c r="B37" s="1" t="s">
        <v>114</v>
      </c>
      <c r="C37" s="1">
        <v>0.65</v>
      </c>
      <c r="D37" s="24">
        <v>0</v>
      </c>
      <c r="E37" s="169">
        <f t="shared" si="0"/>
        <v>40752.749999999978</v>
      </c>
    </row>
    <row r="38" spans="1:5" ht="14" customHeight="1">
      <c r="A38" s="172">
        <v>42381</v>
      </c>
      <c r="B38" s="1" t="s">
        <v>115</v>
      </c>
      <c r="C38" s="1">
        <v>0</v>
      </c>
      <c r="D38" s="24">
        <v>3288.6</v>
      </c>
      <c r="E38" s="169">
        <f t="shared" si="0"/>
        <v>37464.14999999998</v>
      </c>
    </row>
    <row r="39" spans="1:5" ht="14" customHeight="1">
      <c r="A39" s="172">
        <v>42381</v>
      </c>
      <c r="B39" s="1" t="s">
        <v>95</v>
      </c>
      <c r="C39" s="1">
        <v>2088</v>
      </c>
      <c r="D39" s="24">
        <v>0</v>
      </c>
      <c r="E39" s="169">
        <f t="shared" si="0"/>
        <v>39552.14999999998</v>
      </c>
    </row>
    <row r="40" spans="1:5" ht="14" customHeight="1">
      <c r="A40" s="172">
        <v>42381</v>
      </c>
      <c r="B40" s="1" t="s">
        <v>116</v>
      </c>
      <c r="C40" s="1">
        <v>6786</v>
      </c>
      <c r="D40" s="24">
        <v>0</v>
      </c>
      <c r="E40" s="169">
        <f t="shared" si="0"/>
        <v>46338.14999999998</v>
      </c>
    </row>
    <row r="41" spans="1:5" ht="14" customHeight="1">
      <c r="A41" s="172">
        <v>42383</v>
      </c>
      <c r="B41" s="1" t="s">
        <v>93</v>
      </c>
      <c r="C41" s="1">
        <v>0</v>
      </c>
      <c r="D41" s="24">
        <v>11.41</v>
      </c>
      <c r="E41" s="169">
        <f t="shared" si="0"/>
        <v>46326.739999999976</v>
      </c>
    </row>
    <row r="42" spans="1:5" ht="14" customHeight="1">
      <c r="A42" s="172">
        <v>42390</v>
      </c>
      <c r="B42" s="1" t="s">
        <v>117</v>
      </c>
      <c r="C42" s="1">
        <v>0</v>
      </c>
      <c r="D42" s="24">
        <v>5000</v>
      </c>
      <c r="E42" s="169">
        <f t="shared" si="0"/>
        <v>41326.739999999976</v>
      </c>
    </row>
    <row r="43" spans="1:5" ht="14" customHeight="1">
      <c r="A43" s="172">
        <v>42391</v>
      </c>
      <c r="B43" s="1" t="s">
        <v>119</v>
      </c>
      <c r="C43" s="1">
        <v>0</v>
      </c>
      <c r="D43" s="24">
        <v>118.19</v>
      </c>
      <c r="E43" s="169">
        <f t="shared" si="0"/>
        <v>41208.549999999974</v>
      </c>
    </row>
    <row r="44" spans="1:5" ht="14" customHeight="1">
      <c r="A44" s="172">
        <v>42391</v>
      </c>
      <c r="B44" s="1" t="s">
        <v>119</v>
      </c>
      <c r="C44" s="1">
        <v>0</v>
      </c>
      <c r="D44" s="24">
        <v>139.43</v>
      </c>
      <c r="E44" s="169">
        <f t="shared" si="0"/>
        <v>41069.119999999974</v>
      </c>
    </row>
    <row r="45" spans="1:5" ht="14" customHeight="1">
      <c r="A45" s="172">
        <v>42391</v>
      </c>
      <c r="B45" s="1" t="s">
        <v>118</v>
      </c>
      <c r="C45" s="1">
        <v>0</v>
      </c>
      <c r="D45" s="24">
        <v>18.170000000000002</v>
      </c>
      <c r="E45" s="169">
        <f t="shared" si="0"/>
        <v>41050.949999999975</v>
      </c>
    </row>
    <row r="46" spans="1:5" ht="14" customHeight="1">
      <c r="A46" s="172">
        <v>42394</v>
      </c>
      <c r="B46" s="1" t="s">
        <v>98</v>
      </c>
      <c r="C46" s="1">
        <v>0</v>
      </c>
      <c r="D46" s="24">
        <v>30</v>
      </c>
      <c r="E46" s="169">
        <f t="shared" si="0"/>
        <v>41020.949999999975</v>
      </c>
    </row>
    <row r="47" spans="1:5" ht="14" customHeight="1">
      <c r="A47" s="172">
        <v>42394</v>
      </c>
      <c r="B47" s="1" t="s">
        <v>99</v>
      </c>
      <c r="C47" s="1">
        <v>0</v>
      </c>
      <c r="D47" s="24">
        <v>25</v>
      </c>
      <c r="E47" s="169">
        <f t="shared" si="0"/>
        <v>40995.949999999975</v>
      </c>
    </row>
    <row r="48" spans="1:5" ht="14" customHeight="1">
      <c r="A48" s="172">
        <v>42395</v>
      </c>
      <c r="B48" s="1" t="s">
        <v>120</v>
      </c>
      <c r="C48" s="1">
        <v>0</v>
      </c>
      <c r="D48" s="24">
        <v>333.4</v>
      </c>
      <c r="E48" s="169">
        <f t="shared" si="0"/>
        <v>40662.549999999974</v>
      </c>
    </row>
    <row r="49" spans="1:5" ht="14" customHeight="1">
      <c r="A49" s="172">
        <v>42395</v>
      </c>
      <c r="B49" s="1" t="s">
        <v>121</v>
      </c>
      <c r="C49" s="1">
        <v>0</v>
      </c>
      <c r="D49" s="24">
        <v>1333.27</v>
      </c>
      <c r="E49" s="169">
        <f t="shared" si="0"/>
        <v>39329.279999999977</v>
      </c>
    </row>
    <row r="50" spans="1:5" ht="14" customHeight="1">
      <c r="A50" s="172">
        <v>42404</v>
      </c>
      <c r="B50" s="1" t="s">
        <v>87</v>
      </c>
      <c r="C50" s="1">
        <v>0</v>
      </c>
      <c r="D50" s="24">
        <v>6.5</v>
      </c>
      <c r="E50" s="169">
        <f t="shared" si="0"/>
        <v>39322.779999999977</v>
      </c>
    </row>
    <row r="51" spans="1:5" ht="14" customHeight="1">
      <c r="A51" s="172">
        <v>42404</v>
      </c>
      <c r="B51" s="1" t="s">
        <v>122</v>
      </c>
      <c r="C51" s="1">
        <v>0.98</v>
      </c>
      <c r="D51" s="24">
        <v>0</v>
      </c>
      <c r="E51" s="169">
        <f t="shared" si="0"/>
        <v>39323.75999999998</v>
      </c>
    </row>
    <row r="52" spans="1:5" ht="14" customHeight="1">
      <c r="A52" s="172">
        <v>42405</v>
      </c>
      <c r="B52" s="1" t="s">
        <v>123</v>
      </c>
      <c r="C52" s="1">
        <v>0</v>
      </c>
      <c r="D52" s="24">
        <v>124.5</v>
      </c>
      <c r="E52" s="169">
        <f t="shared" si="0"/>
        <v>39199.25999999998</v>
      </c>
    </row>
    <row r="53" spans="1:5" ht="14" customHeight="1">
      <c r="A53" s="172">
        <v>42415</v>
      </c>
      <c r="B53" s="1" t="s">
        <v>117</v>
      </c>
      <c r="C53" s="1">
        <v>0</v>
      </c>
      <c r="D53" s="24">
        <v>3000</v>
      </c>
      <c r="E53" s="169">
        <f t="shared" si="0"/>
        <v>36199.25999999998</v>
      </c>
    </row>
    <row r="54" spans="1:5" ht="14" customHeight="1">
      <c r="A54" s="172">
        <v>42416</v>
      </c>
      <c r="B54" s="1" t="s">
        <v>93</v>
      </c>
      <c r="C54" s="1">
        <v>0</v>
      </c>
      <c r="D54" s="24">
        <v>11.66</v>
      </c>
      <c r="E54" s="169">
        <f t="shared" si="0"/>
        <v>36187.599999999977</v>
      </c>
    </row>
    <row r="55" spans="1:5" ht="14" customHeight="1">
      <c r="A55" s="172">
        <v>42417</v>
      </c>
      <c r="B55" s="1" t="s">
        <v>124</v>
      </c>
      <c r="C55" s="1">
        <v>0</v>
      </c>
      <c r="D55" s="24">
        <v>374.54</v>
      </c>
      <c r="E55" s="169">
        <f t="shared" si="0"/>
        <v>35813.059999999976</v>
      </c>
    </row>
    <row r="56" spans="1:5" ht="14" customHeight="1">
      <c r="A56" s="172">
        <v>42419</v>
      </c>
      <c r="B56" s="1" t="s">
        <v>116</v>
      </c>
      <c r="C56" s="1">
        <v>9657</v>
      </c>
      <c r="D56" s="24">
        <v>0</v>
      </c>
      <c r="E56" s="169">
        <f t="shared" si="0"/>
        <v>45470.059999999976</v>
      </c>
    </row>
    <row r="57" spans="1:5" ht="14" customHeight="1">
      <c r="A57" s="172">
        <v>42422</v>
      </c>
      <c r="B57" s="1" t="s">
        <v>126</v>
      </c>
      <c r="C57" s="1">
        <v>0</v>
      </c>
      <c r="D57" s="24">
        <v>3.99</v>
      </c>
      <c r="E57" s="169">
        <f t="shared" si="0"/>
        <v>45466.069999999978</v>
      </c>
    </row>
    <row r="58" spans="1:5" ht="14" customHeight="1">
      <c r="A58" s="172">
        <v>42422</v>
      </c>
      <c r="B58" s="1" t="s">
        <v>125</v>
      </c>
      <c r="C58" s="1">
        <v>0</v>
      </c>
      <c r="D58" s="24">
        <v>18.170000000000002</v>
      </c>
      <c r="E58" s="169">
        <f t="shared" si="0"/>
        <v>45447.89999999998</v>
      </c>
    </row>
    <row r="59" spans="1:5" ht="14" customHeight="1">
      <c r="A59" s="172">
        <v>42422</v>
      </c>
      <c r="B59" s="1" t="s">
        <v>128</v>
      </c>
      <c r="C59" s="1">
        <v>0</v>
      </c>
      <c r="D59" s="24">
        <v>67.790000000000006</v>
      </c>
      <c r="E59" s="169">
        <f t="shared" si="0"/>
        <v>45380.109999999979</v>
      </c>
    </row>
    <row r="60" spans="1:5" ht="14" customHeight="1">
      <c r="A60" s="172">
        <v>42422</v>
      </c>
      <c r="B60" s="1" t="s">
        <v>127</v>
      </c>
      <c r="C60" s="1">
        <v>0</v>
      </c>
      <c r="D60" s="24">
        <v>4.99</v>
      </c>
      <c r="E60" s="169">
        <f t="shared" si="0"/>
        <v>45375.119999999981</v>
      </c>
    </row>
    <row r="61" spans="1:5" ht="14" customHeight="1">
      <c r="A61" s="172">
        <v>42423</v>
      </c>
      <c r="B61" s="1" t="s">
        <v>129</v>
      </c>
      <c r="C61" s="1">
        <v>0</v>
      </c>
      <c r="D61" s="24">
        <v>24.99</v>
      </c>
      <c r="E61" s="169">
        <f t="shared" si="0"/>
        <v>45350.129999999983</v>
      </c>
    </row>
    <row r="62" spans="1:5" ht="14" customHeight="1">
      <c r="A62" s="172">
        <v>42423</v>
      </c>
      <c r="B62" s="1" t="s">
        <v>117</v>
      </c>
      <c r="C62" s="1">
        <v>0</v>
      </c>
      <c r="D62" s="24">
        <v>3000</v>
      </c>
      <c r="E62" s="169">
        <f t="shared" si="0"/>
        <v>42350.129999999983</v>
      </c>
    </row>
    <row r="63" spans="1:5" ht="14" customHeight="1">
      <c r="A63" s="172">
        <v>42424</v>
      </c>
      <c r="B63" s="1" t="s">
        <v>98</v>
      </c>
      <c r="C63" s="1">
        <v>0</v>
      </c>
      <c r="D63" s="24">
        <v>30.47</v>
      </c>
      <c r="E63" s="169">
        <f t="shared" si="0"/>
        <v>42319.659999999982</v>
      </c>
    </row>
    <row r="64" spans="1:5" ht="14" customHeight="1">
      <c r="A64" s="172">
        <v>42424</v>
      </c>
      <c r="B64" s="1" t="s">
        <v>99</v>
      </c>
      <c r="C64" s="1">
        <v>0</v>
      </c>
      <c r="D64" s="24">
        <v>25</v>
      </c>
      <c r="E64" s="169">
        <f t="shared" si="0"/>
        <v>42294.659999999982</v>
      </c>
    </row>
    <row r="65" spans="1:5" ht="14" customHeight="1">
      <c r="A65" s="172">
        <v>42426</v>
      </c>
      <c r="B65" s="1" t="s">
        <v>130</v>
      </c>
      <c r="C65" s="1">
        <v>0</v>
      </c>
      <c r="D65" s="24">
        <v>333.6</v>
      </c>
      <c r="E65" s="169">
        <f t="shared" si="0"/>
        <v>41961.059999999983</v>
      </c>
    </row>
    <row r="66" spans="1:5" ht="14" customHeight="1">
      <c r="A66" s="172">
        <v>42426</v>
      </c>
      <c r="B66" s="1" t="s">
        <v>131</v>
      </c>
      <c r="C66" s="1">
        <v>0</v>
      </c>
      <c r="D66" s="24">
        <v>1333.07</v>
      </c>
      <c r="E66" s="169">
        <f t="shared" si="0"/>
        <v>40627.989999999983</v>
      </c>
    </row>
    <row r="67" spans="1:5" ht="14" customHeight="1">
      <c r="A67" s="172">
        <v>42436</v>
      </c>
      <c r="B67" s="1" t="s">
        <v>87</v>
      </c>
      <c r="C67" s="1">
        <v>0</v>
      </c>
      <c r="D67" s="24">
        <v>6.5</v>
      </c>
      <c r="E67" s="169">
        <f t="shared" si="0"/>
        <v>40621.489999999983</v>
      </c>
    </row>
    <row r="68" spans="1:5" ht="14" customHeight="1">
      <c r="A68" s="172">
        <v>42436</v>
      </c>
      <c r="B68" s="1" t="s">
        <v>134</v>
      </c>
      <c r="C68" s="1">
        <v>0</v>
      </c>
      <c r="D68" s="24">
        <v>1333.4</v>
      </c>
      <c r="E68" s="169">
        <f t="shared" ref="E68:E131" si="1">E67+C68-D68</f>
        <v>39288.089999999982</v>
      </c>
    </row>
    <row r="69" spans="1:5" ht="14" customHeight="1">
      <c r="A69" s="172">
        <v>42436</v>
      </c>
      <c r="B69" s="1" t="s">
        <v>133</v>
      </c>
      <c r="C69" s="1">
        <v>0</v>
      </c>
      <c r="D69" s="24">
        <v>1333.23</v>
      </c>
      <c r="E69" s="169">
        <f t="shared" si="1"/>
        <v>37954.859999999979</v>
      </c>
    </row>
    <row r="70" spans="1:5" ht="14" customHeight="1">
      <c r="A70" s="172">
        <v>42436</v>
      </c>
      <c r="B70" s="1" t="s">
        <v>136</v>
      </c>
      <c r="C70" s="1">
        <v>0.98</v>
      </c>
      <c r="D70" s="24">
        <v>0</v>
      </c>
      <c r="E70" s="169">
        <f t="shared" si="1"/>
        <v>37955.839999999982</v>
      </c>
    </row>
    <row r="71" spans="1:5" ht="14" customHeight="1">
      <c r="A71" s="172">
        <v>42436</v>
      </c>
      <c r="B71" s="1" t="s">
        <v>132</v>
      </c>
      <c r="C71" s="1">
        <v>0</v>
      </c>
      <c r="D71" s="24">
        <v>124.5</v>
      </c>
      <c r="E71" s="169">
        <f t="shared" si="1"/>
        <v>37831.339999999982</v>
      </c>
    </row>
    <row r="72" spans="1:5" ht="14" customHeight="1">
      <c r="A72" s="172">
        <v>42436</v>
      </c>
      <c r="B72" s="1" t="s">
        <v>135</v>
      </c>
      <c r="C72" s="1">
        <v>0</v>
      </c>
      <c r="D72" s="24">
        <v>4000</v>
      </c>
      <c r="E72" s="169">
        <f t="shared" si="1"/>
        <v>33831.339999999982</v>
      </c>
    </row>
    <row r="73" spans="1:5" ht="14" customHeight="1">
      <c r="A73" s="172">
        <v>42445</v>
      </c>
      <c r="B73" s="1" t="s">
        <v>93</v>
      </c>
      <c r="C73" s="1">
        <v>0</v>
      </c>
      <c r="D73" s="24">
        <v>11.66</v>
      </c>
      <c r="E73" s="169">
        <f t="shared" si="1"/>
        <v>33819.679999999978</v>
      </c>
    </row>
    <row r="74" spans="1:5" ht="14" customHeight="1">
      <c r="A74" s="172">
        <v>42447</v>
      </c>
      <c r="B74" s="1" t="s">
        <v>116</v>
      </c>
      <c r="C74" s="1">
        <v>10440</v>
      </c>
      <c r="D74" s="24">
        <v>0</v>
      </c>
      <c r="E74" s="169">
        <f t="shared" si="1"/>
        <v>44259.679999999978</v>
      </c>
    </row>
    <row r="75" spans="1:5" ht="14" customHeight="1">
      <c r="A75" s="172">
        <v>42451</v>
      </c>
      <c r="B75" s="1" t="s">
        <v>137</v>
      </c>
      <c r="C75" s="1">
        <v>0</v>
      </c>
      <c r="D75" s="24">
        <v>18.170000000000002</v>
      </c>
      <c r="E75" s="169">
        <f t="shared" si="1"/>
        <v>44241.50999999998</v>
      </c>
    </row>
    <row r="76" spans="1:5" ht="14" customHeight="1">
      <c r="A76" s="172">
        <v>42453</v>
      </c>
      <c r="B76" s="1" t="s">
        <v>98</v>
      </c>
      <c r="C76" s="1">
        <v>0</v>
      </c>
      <c r="D76" s="24">
        <v>39.4</v>
      </c>
      <c r="E76" s="169">
        <f t="shared" si="1"/>
        <v>44202.109999999979</v>
      </c>
    </row>
    <row r="77" spans="1:5" ht="14" customHeight="1">
      <c r="A77" s="172">
        <v>42453</v>
      </c>
      <c r="B77" s="1" t="s">
        <v>99</v>
      </c>
      <c r="C77" s="1">
        <v>0</v>
      </c>
      <c r="D77" s="24">
        <v>25</v>
      </c>
      <c r="E77" s="169">
        <f t="shared" si="1"/>
        <v>44177.109999999979</v>
      </c>
    </row>
    <row r="78" spans="1:5" ht="14" customHeight="1">
      <c r="A78" s="172">
        <v>42458</v>
      </c>
      <c r="B78" s="1" t="s">
        <v>138</v>
      </c>
      <c r="C78" s="1">
        <v>0</v>
      </c>
      <c r="D78" s="24">
        <v>1688.72</v>
      </c>
      <c r="E78" s="169">
        <f t="shared" si="1"/>
        <v>42488.389999999978</v>
      </c>
    </row>
    <row r="79" spans="1:5" ht="14" customHeight="1">
      <c r="A79" s="172">
        <v>42460</v>
      </c>
      <c r="B79" s="1" t="s">
        <v>139</v>
      </c>
      <c r="C79" s="1">
        <v>0</v>
      </c>
      <c r="D79" s="24">
        <v>5.4</v>
      </c>
      <c r="E79" s="169">
        <f t="shared" si="1"/>
        <v>42482.989999999976</v>
      </c>
    </row>
    <row r="80" spans="1:5" ht="14" customHeight="1">
      <c r="A80" s="172">
        <v>42460</v>
      </c>
      <c r="B80" s="1" t="s">
        <v>139</v>
      </c>
      <c r="C80" s="1">
        <v>0</v>
      </c>
      <c r="D80" s="24">
        <v>18.05</v>
      </c>
      <c r="E80" s="169">
        <f t="shared" si="1"/>
        <v>42464.939999999973</v>
      </c>
    </row>
    <row r="81" spans="1:5" ht="14" customHeight="1">
      <c r="A81" s="172">
        <v>42460</v>
      </c>
      <c r="B81" s="1" t="s">
        <v>140</v>
      </c>
      <c r="C81" s="1">
        <v>0</v>
      </c>
      <c r="D81" s="24">
        <v>61.88</v>
      </c>
      <c r="E81" s="169">
        <f t="shared" si="1"/>
        <v>42403.059999999976</v>
      </c>
    </row>
    <row r="82" spans="1:5" ht="14" customHeight="1">
      <c r="A82" s="172">
        <v>42465</v>
      </c>
      <c r="B82" s="1" t="s">
        <v>142</v>
      </c>
      <c r="C82" s="1">
        <v>0</v>
      </c>
      <c r="D82" s="24">
        <v>124.5</v>
      </c>
      <c r="E82" s="169">
        <f t="shared" si="1"/>
        <v>42278.559999999976</v>
      </c>
    </row>
    <row r="83" spans="1:5" ht="14" customHeight="1">
      <c r="A83" s="172">
        <v>42465</v>
      </c>
      <c r="B83" s="1" t="s">
        <v>141</v>
      </c>
      <c r="C83" s="1">
        <v>435</v>
      </c>
      <c r="D83" s="24">
        <v>0</v>
      </c>
      <c r="E83" s="169">
        <f t="shared" si="1"/>
        <v>42713.559999999976</v>
      </c>
    </row>
    <row r="84" spans="1:5" ht="14" customHeight="1">
      <c r="A84" s="172">
        <v>42465</v>
      </c>
      <c r="B84" s="1" t="s">
        <v>117</v>
      </c>
      <c r="C84" s="1">
        <v>0</v>
      </c>
      <c r="D84" s="24">
        <v>435</v>
      </c>
      <c r="E84" s="169">
        <f t="shared" si="1"/>
        <v>42278.559999999976</v>
      </c>
    </row>
    <row r="85" spans="1:5" ht="14" customHeight="1">
      <c r="A85" s="172">
        <v>42466</v>
      </c>
      <c r="B85" s="1" t="s">
        <v>105</v>
      </c>
      <c r="C85" s="1">
        <v>0</v>
      </c>
      <c r="D85" s="24">
        <v>6.5</v>
      </c>
      <c r="E85" s="169">
        <f t="shared" si="1"/>
        <v>42272.059999999976</v>
      </c>
    </row>
    <row r="86" spans="1:5" ht="14" customHeight="1">
      <c r="A86" s="172">
        <v>42466</v>
      </c>
      <c r="B86" s="1" t="s">
        <v>144</v>
      </c>
      <c r="C86" s="1">
        <v>0.98</v>
      </c>
      <c r="D86" s="24">
        <v>0</v>
      </c>
      <c r="E86" s="169">
        <f t="shared" si="1"/>
        <v>42273.039999999979</v>
      </c>
    </row>
    <row r="87" spans="1:5" ht="14" customHeight="1">
      <c r="A87" s="172">
        <v>42466</v>
      </c>
      <c r="B87" s="1" t="s">
        <v>143</v>
      </c>
      <c r="C87" s="1">
        <v>0</v>
      </c>
      <c r="D87" s="24">
        <v>2.33</v>
      </c>
      <c r="E87" s="169">
        <f t="shared" si="1"/>
        <v>42270.709999999977</v>
      </c>
    </row>
    <row r="88" spans="1:5" ht="14" customHeight="1">
      <c r="A88" s="172">
        <v>42468</v>
      </c>
      <c r="B88" s="1" t="s">
        <v>145</v>
      </c>
      <c r="C88" s="1">
        <v>0</v>
      </c>
      <c r="D88" s="24">
        <v>1474.46</v>
      </c>
      <c r="E88" s="169">
        <f t="shared" si="1"/>
        <v>40796.249999999978</v>
      </c>
    </row>
    <row r="89" spans="1:5" ht="14" customHeight="1">
      <c r="A89" s="172">
        <v>42471</v>
      </c>
      <c r="B89" s="1" t="s">
        <v>146</v>
      </c>
      <c r="C89" s="1">
        <v>0</v>
      </c>
      <c r="D89" s="24">
        <v>200</v>
      </c>
      <c r="E89" s="169">
        <f t="shared" si="1"/>
        <v>40596.249999999978</v>
      </c>
    </row>
    <row r="90" spans="1:5" ht="14" customHeight="1">
      <c r="A90" s="172">
        <v>42471</v>
      </c>
      <c r="B90" s="1" t="s">
        <v>147</v>
      </c>
      <c r="C90" s="1">
        <v>0</v>
      </c>
      <c r="D90" s="24">
        <v>50</v>
      </c>
      <c r="E90" s="169">
        <f t="shared" si="1"/>
        <v>40546.249999999978</v>
      </c>
    </row>
    <row r="91" spans="1:5" ht="14" customHeight="1">
      <c r="A91" s="172">
        <v>42471</v>
      </c>
      <c r="B91" s="1" t="s">
        <v>117</v>
      </c>
      <c r="C91" s="1">
        <v>0</v>
      </c>
      <c r="D91" s="24">
        <v>20000</v>
      </c>
      <c r="E91" s="169">
        <f t="shared" si="1"/>
        <v>20546.249999999978</v>
      </c>
    </row>
    <row r="92" spans="1:5" ht="14" customHeight="1">
      <c r="A92" s="172">
        <v>42472</v>
      </c>
      <c r="B92" s="1" t="s">
        <v>148</v>
      </c>
      <c r="C92" s="1">
        <v>0</v>
      </c>
      <c r="D92" s="24">
        <v>3379.95</v>
      </c>
      <c r="E92" s="169">
        <f t="shared" si="1"/>
        <v>17166.299999999977</v>
      </c>
    </row>
    <row r="93" spans="1:5" ht="14" customHeight="1">
      <c r="A93" s="172">
        <v>42473</v>
      </c>
      <c r="B93" s="1" t="s">
        <v>149</v>
      </c>
      <c r="C93" s="1">
        <v>0</v>
      </c>
      <c r="D93" s="24">
        <v>1333.47</v>
      </c>
      <c r="E93" s="169">
        <f t="shared" si="1"/>
        <v>15832.829999999978</v>
      </c>
    </row>
    <row r="94" spans="1:5" ht="14" customHeight="1">
      <c r="A94" s="172">
        <v>42474</v>
      </c>
      <c r="B94" s="1" t="s">
        <v>151</v>
      </c>
      <c r="C94" s="1">
        <v>0</v>
      </c>
      <c r="D94" s="24">
        <v>1688.72</v>
      </c>
      <c r="E94" s="169">
        <f t="shared" si="1"/>
        <v>14144.109999999979</v>
      </c>
    </row>
    <row r="95" spans="1:5" ht="14" customHeight="1">
      <c r="A95" s="172">
        <v>42474</v>
      </c>
      <c r="B95" s="1" t="s">
        <v>150</v>
      </c>
      <c r="C95" s="1">
        <v>200</v>
      </c>
      <c r="D95" s="24">
        <v>0</v>
      </c>
      <c r="E95" s="169">
        <f t="shared" si="1"/>
        <v>14344.109999999979</v>
      </c>
    </row>
    <row r="96" spans="1:5" ht="14" customHeight="1">
      <c r="A96" s="172">
        <v>42474</v>
      </c>
      <c r="B96" s="1" t="s">
        <v>150</v>
      </c>
      <c r="C96" s="1">
        <v>50</v>
      </c>
      <c r="D96" s="24">
        <v>0</v>
      </c>
      <c r="E96" s="169">
        <f t="shared" si="1"/>
        <v>14394.109999999979</v>
      </c>
    </row>
    <row r="97" spans="1:5" ht="14" customHeight="1">
      <c r="A97" s="172">
        <v>42474</v>
      </c>
      <c r="B97" s="1" t="s">
        <v>93</v>
      </c>
      <c r="C97" s="1">
        <v>0</v>
      </c>
      <c r="D97" s="24">
        <v>14.77</v>
      </c>
      <c r="E97" s="169">
        <f t="shared" si="1"/>
        <v>14379.339999999978</v>
      </c>
    </row>
    <row r="98" spans="1:5" ht="14" customHeight="1">
      <c r="A98" s="172">
        <v>42475</v>
      </c>
      <c r="B98" s="1" t="s">
        <v>152</v>
      </c>
      <c r="C98" s="1">
        <v>10962</v>
      </c>
      <c r="D98" s="24">
        <v>0</v>
      </c>
      <c r="E98" s="169">
        <f t="shared" si="1"/>
        <v>25341.339999999978</v>
      </c>
    </row>
    <row r="99" spans="1:5" ht="14" customHeight="1">
      <c r="A99" s="172">
        <v>42478</v>
      </c>
      <c r="B99" s="1" t="s">
        <v>153</v>
      </c>
      <c r="C99" s="1">
        <v>0</v>
      </c>
      <c r="D99" s="24">
        <v>117</v>
      </c>
      <c r="E99" s="169">
        <f t="shared" si="1"/>
        <v>25224.339999999978</v>
      </c>
    </row>
    <row r="100" spans="1:5" ht="14" customHeight="1">
      <c r="A100" s="172">
        <v>42482</v>
      </c>
      <c r="B100" s="1" t="s">
        <v>154</v>
      </c>
      <c r="C100" s="1">
        <v>0</v>
      </c>
      <c r="D100" s="24">
        <v>22.15</v>
      </c>
      <c r="E100" s="169">
        <f t="shared" si="1"/>
        <v>25202.189999999977</v>
      </c>
    </row>
    <row r="101" spans="1:5" ht="14" customHeight="1">
      <c r="A101" s="172">
        <v>42485</v>
      </c>
      <c r="B101" s="1" t="s">
        <v>98</v>
      </c>
      <c r="C101" s="1">
        <v>0</v>
      </c>
      <c r="D101" s="24">
        <v>34.36</v>
      </c>
      <c r="E101" s="169">
        <f t="shared" si="1"/>
        <v>25167.829999999976</v>
      </c>
    </row>
    <row r="102" spans="1:5" ht="14" customHeight="1">
      <c r="A102" s="172">
        <v>42485</v>
      </c>
      <c r="B102" s="1" t="s">
        <v>99</v>
      </c>
      <c r="C102" s="1">
        <v>0</v>
      </c>
      <c r="D102" s="24">
        <v>25</v>
      </c>
      <c r="E102" s="169">
        <f t="shared" si="1"/>
        <v>25142.829999999976</v>
      </c>
    </row>
    <row r="103" spans="1:5" ht="14" customHeight="1">
      <c r="A103" s="172">
        <v>42496</v>
      </c>
      <c r="B103" s="1" t="s">
        <v>87</v>
      </c>
      <c r="C103" s="1">
        <v>0</v>
      </c>
      <c r="D103" s="24">
        <v>6.5</v>
      </c>
      <c r="E103" s="169">
        <f t="shared" si="1"/>
        <v>25136.329999999976</v>
      </c>
    </row>
    <row r="104" spans="1:5" ht="14" customHeight="1">
      <c r="A104" s="172">
        <v>42496</v>
      </c>
      <c r="B104" s="1" t="s">
        <v>156</v>
      </c>
      <c r="C104" s="1">
        <v>0.98</v>
      </c>
      <c r="D104" s="24">
        <v>0</v>
      </c>
      <c r="E104" s="169">
        <f t="shared" si="1"/>
        <v>25137.309999999976</v>
      </c>
    </row>
    <row r="105" spans="1:5" ht="14" customHeight="1">
      <c r="A105" s="172">
        <v>42496</v>
      </c>
      <c r="B105" s="1" t="s">
        <v>155</v>
      </c>
      <c r="C105" s="1">
        <v>0</v>
      </c>
      <c r="D105" s="24">
        <v>124.5</v>
      </c>
      <c r="E105" s="169">
        <f t="shared" si="1"/>
        <v>25012.809999999976</v>
      </c>
    </row>
    <row r="106" spans="1:5" ht="14" customHeight="1">
      <c r="A106" s="172">
        <v>42502</v>
      </c>
      <c r="B106" s="1" t="s">
        <v>117</v>
      </c>
      <c r="C106" s="1">
        <v>0</v>
      </c>
      <c r="D106" s="24">
        <v>5000</v>
      </c>
      <c r="E106" s="169">
        <f t="shared" si="1"/>
        <v>20012.809999999976</v>
      </c>
    </row>
    <row r="107" spans="1:5" ht="14" customHeight="1">
      <c r="A107" s="172">
        <v>42502</v>
      </c>
      <c r="B107" s="1" t="s">
        <v>157</v>
      </c>
      <c r="C107" s="1">
        <v>0</v>
      </c>
      <c r="D107" s="24">
        <v>369.66</v>
      </c>
      <c r="E107" s="169">
        <f t="shared" si="1"/>
        <v>19643.149999999976</v>
      </c>
    </row>
    <row r="108" spans="1:5" ht="14" customHeight="1">
      <c r="A108" s="172">
        <v>42503</v>
      </c>
      <c r="B108" s="1" t="s">
        <v>116</v>
      </c>
      <c r="C108" s="1">
        <v>10440</v>
      </c>
      <c r="D108" s="24">
        <v>0</v>
      </c>
      <c r="E108" s="169">
        <f t="shared" si="1"/>
        <v>30083.149999999976</v>
      </c>
    </row>
    <row r="109" spans="1:5" ht="14" customHeight="1">
      <c r="A109" s="172">
        <v>42506</v>
      </c>
      <c r="B109" s="1" t="s">
        <v>93</v>
      </c>
      <c r="C109" s="1">
        <v>0</v>
      </c>
      <c r="D109" s="24">
        <v>12.02</v>
      </c>
      <c r="E109" s="169">
        <f t="shared" si="1"/>
        <v>30071.129999999976</v>
      </c>
    </row>
    <row r="110" spans="1:5" ht="14" customHeight="1">
      <c r="A110" s="172">
        <v>42513</v>
      </c>
      <c r="B110" s="1" t="s">
        <v>158</v>
      </c>
      <c r="C110" s="1">
        <v>0</v>
      </c>
      <c r="D110" s="24">
        <v>18.170000000000002</v>
      </c>
      <c r="E110" s="169">
        <f t="shared" si="1"/>
        <v>30052.959999999977</v>
      </c>
    </row>
    <row r="111" spans="1:5" ht="14" customHeight="1">
      <c r="A111" s="172">
        <v>42514</v>
      </c>
      <c r="B111" s="1" t="s">
        <v>98</v>
      </c>
      <c r="C111" s="1">
        <v>0</v>
      </c>
      <c r="D111" s="24">
        <v>30.63</v>
      </c>
      <c r="E111" s="169">
        <f t="shared" si="1"/>
        <v>30022.329999999976</v>
      </c>
    </row>
    <row r="112" spans="1:5" ht="14" customHeight="1">
      <c r="A112" s="172">
        <v>42514</v>
      </c>
      <c r="B112" s="1" t="s">
        <v>99</v>
      </c>
      <c r="C112" s="1">
        <v>0</v>
      </c>
      <c r="D112" s="24">
        <v>25</v>
      </c>
      <c r="E112" s="169">
        <f t="shared" si="1"/>
        <v>29997.329999999976</v>
      </c>
    </row>
    <row r="113" spans="1:5" ht="14" customHeight="1">
      <c r="A113" s="172">
        <v>42515</v>
      </c>
      <c r="B113" s="1" t="s">
        <v>159</v>
      </c>
      <c r="C113" s="1">
        <v>0</v>
      </c>
      <c r="D113" s="24">
        <v>333.4</v>
      </c>
      <c r="E113" s="169">
        <f t="shared" si="1"/>
        <v>29663.929999999975</v>
      </c>
    </row>
    <row r="114" spans="1:5" ht="14" customHeight="1">
      <c r="A114" s="172">
        <v>42515</v>
      </c>
      <c r="B114" s="1" t="s">
        <v>160</v>
      </c>
      <c r="C114" s="1">
        <v>0</v>
      </c>
      <c r="D114" s="24">
        <v>1333.27</v>
      </c>
      <c r="E114" s="169">
        <f t="shared" si="1"/>
        <v>28330.659999999974</v>
      </c>
    </row>
    <row r="115" spans="1:5" ht="14" customHeight="1">
      <c r="A115" s="172">
        <v>42515</v>
      </c>
      <c r="B115" s="1" t="s">
        <v>138</v>
      </c>
      <c r="C115" s="1">
        <v>0</v>
      </c>
      <c r="D115" s="24">
        <v>1688.72</v>
      </c>
      <c r="E115" s="169">
        <f t="shared" si="1"/>
        <v>26641.939999999973</v>
      </c>
    </row>
    <row r="116" spans="1:5" ht="14" customHeight="1">
      <c r="A116" s="172">
        <v>42522</v>
      </c>
      <c r="B116" s="1" t="s">
        <v>162</v>
      </c>
      <c r="C116" s="1">
        <v>0</v>
      </c>
      <c r="D116" s="24">
        <v>29</v>
      </c>
      <c r="E116" s="169">
        <f t="shared" si="1"/>
        <v>26612.939999999973</v>
      </c>
    </row>
    <row r="117" spans="1:5" ht="14" customHeight="1">
      <c r="A117" s="172">
        <v>42522</v>
      </c>
      <c r="B117" s="1" t="s">
        <v>161</v>
      </c>
      <c r="C117" s="1">
        <v>0</v>
      </c>
      <c r="D117" s="24">
        <v>88</v>
      </c>
      <c r="E117" s="169">
        <f t="shared" si="1"/>
        <v>26524.939999999973</v>
      </c>
    </row>
    <row r="118" spans="1:5" ht="14" customHeight="1">
      <c r="A118" s="172">
        <v>42523</v>
      </c>
      <c r="B118" s="1" t="s">
        <v>163</v>
      </c>
      <c r="C118" s="1">
        <v>129.99</v>
      </c>
      <c r="D118" s="24">
        <v>0</v>
      </c>
      <c r="E118" s="169">
        <f t="shared" si="1"/>
        <v>26654.929999999975</v>
      </c>
    </row>
    <row r="119" spans="1:5" ht="14" customHeight="1">
      <c r="A119" s="172">
        <v>42528</v>
      </c>
      <c r="B119" s="1" t="s">
        <v>87</v>
      </c>
      <c r="C119" s="1">
        <v>0</v>
      </c>
      <c r="D119" s="24">
        <v>6.5</v>
      </c>
      <c r="E119" s="169">
        <f t="shared" si="1"/>
        <v>26648.429999999975</v>
      </c>
    </row>
    <row r="120" spans="1:5" ht="14" customHeight="1">
      <c r="A120" s="172">
        <v>42528</v>
      </c>
      <c r="B120" s="1" t="s">
        <v>164</v>
      </c>
      <c r="C120" s="1">
        <v>0</v>
      </c>
      <c r="D120" s="24">
        <v>124.5</v>
      </c>
      <c r="E120" s="169">
        <f t="shared" si="1"/>
        <v>26523.929999999975</v>
      </c>
    </row>
    <row r="121" spans="1:5" ht="14" customHeight="1">
      <c r="A121" s="172">
        <v>42529</v>
      </c>
      <c r="B121" s="1" t="s">
        <v>166</v>
      </c>
      <c r="C121" s="1">
        <v>0.98</v>
      </c>
      <c r="D121" s="24">
        <v>0</v>
      </c>
      <c r="E121" s="169">
        <f t="shared" si="1"/>
        <v>26524.909999999974</v>
      </c>
    </row>
    <row r="122" spans="1:5" ht="14" customHeight="1">
      <c r="A122" s="172">
        <v>42529</v>
      </c>
      <c r="B122" s="1" t="s">
        <v>165</v>
      </c>
      <c r="C122" s="1">
        <v>0</v>
      </c>
      <c r="D122" s="24">
        <v>7.7</v>
      </c>
      <c r="E122" s="169">
        <f t="shared" si="1"/>
        <v>26517.209999999974</v>
      </c>
    </row>
    <row r="123" spans="1:5" ht="14" customHeight="1">
      <c r="A123" s="172">
        <v>42530</v>
      </c>
      <c r="B123" s="1" t="s">
        <v>138</v>
      </c>
      <c r="C123" s="1">
        <v>0</v>
      </c>
      <c r="D123" s="24">
        <v>1688.72</v>
      </c>
      <c r="E123" s="169">
        <f t="shared" si="1"/>
        <v>24828.489999999972</v>
      </c>
    </row>
    <row r="124" spans="1:5" ht="14" customHeight="1">
      <c r="A124" s="172">
        <v>42531</v>
      </c>
      <c r="B124" s="1" t="s">
        <v>167</v>
      </c>
      <c r="C124" s="1">
        <v>7.7</v>
      </c>
      <c r="D124" s="24">
        <v>0</v>
      </c>
      <c r="E124" s="169">
        <f t="shared" si="1"/>
        <v>24836.189999999973</v>
      </c>
    </row>
    <row r="125" spans="1:5" ht="14" customHeight="1">
      <c r="A125" s="172">
        <v>42536</v>
      </c>
      <c r="B125" s="1" t="s">
        <v>93</v>
      </c>
      <c r="C125" s="1">
        <v>0</v>
      </c>
      <c r="D125" s="24">
        <v>11.56</v>
      </c>
      <c r="E125" s="169">
        <f t="shared" si="1"/>
        <v>24824.629999999972</v>
      </c>
    </row>
    <row r="126" spans="1:5" ht="14" customHeight="1">
      <c r="A126" s="172">
        <v>42538</v>
      </c>
      <c r="B126" s="1" t="s">
        <v>116</v>
      </c>
      <c r="C126" s="1">
        <v>8874</v>
      </c>
      <c r="D126" s="24">
        <v>0</v>
      </c>
      <c r="E126" s="169">
        <f t="shared" si="1"/>
        <v>33698.629999999976</v>
      </c>
    </row>
    <row r="127" spans="1:5" ht="14" customHeight="1">
      <c r="A127" s="172">
        <v>42543</v>
      </c>
      <c r="B127" s="1" t="s">
        <v>168</v>
      </c>
      <c r="C127" s="1">
        <v>0</v>
      </c>
      <c r="D127" s="24">
        <v>18.62</v>
      </c>
      <c r="E127" s="169">
        <f t="shared" si="1"/>
        <v>33680.009999999973</v>
      </c>
    </row>
    <row r="128" spans="1:5" ht="14" customHeight="1">
      <c r="A128" s="172">
        <v>42545</v>
      </c>
      <c r="B128" s="1" t="s">
        <v>98</v>
      </c>
      <c r="C128" s="1">
        <v>0</v>
      </c>
      <c r="D128" s="24">
        <v>48.79</v>
      </c>
      <c r="E128" s="169">
        <f t="shared" si="1"/>
        <v>33631.219999999972</v>
      </c>
    </row>
    <row r="129" spans="1:5" ht="14" customHeight="1">
      <c r="A129" s="172">
        <v>42545</v>
      </c>
      <c r="B129" s="1" t="s">
        <v>99</v>
      </c>
      <c r="C129" s="1">
        <v>0</v>
      </c>
      <c r="D129" s="24">
        <v>25</v>
      </c>
      <c r="E129" s="169">
        <f t="shared" si="1"/>
        <v>33606.219999999972</v>
      </c>
    </row>
    <row r="130" spans="1:5" ht="14" customHeight="1">
      <c r="A130" s="172">
        <v>42548</v>
      </c>
      <c r="B130" s="1" t="s">
        <v>169</v>
      </c>
      <c r="C130" s="1">
        <v>0</v>
      </c>
      <c r="D130" s="24">
        <v>333.4</v>
      </c>
      <c r="E130" s="169">
        <f t="shared" si="1"/>
        <v>33272.819999999971</v>
      </c>
    </row>
    <row r="131" spans="1:5" ht="14" customHeight="1">
      <c r="A131" s="172">
        <v>42548</v>
      </c>
      <c r="B131" s="1" t="s">
        <v>170</v>
      </c>
      <c r="C131" s="1">
        <v>0</v>
      </c>
      <c r="D131" s="24">
        <v>1333.27</v>
      </c>
      <c r="E131" s="169">
        <f t="shared" si="1"/>
        <v>31939.54999999997</v>
      </c>
    </row>
    <row r="132" spans="1:5" ht="14" customHeight="1">
      <c r="A132" s="172">
        <v>42552</v>
      </c>
      <c r="B132" s="1" t="s">
        <v>172</v>
      </c>
      <c r="C132" s="1">
        <v>0</v>
      </c>
      <c r="D132" s="24">
        <v>29</v>
      </c>
      <c r="E132" s="169">
        <f t="shared" ref="E132:E195" si="2">E131+C132-D132</f>
        <v>31910.54999999997</v>
      </c>
    </row>
    <row r="133" spans="1:5" ht="14" customHeight="1">
      <c r="A133" s="172">
        <v>42552</v>
      </c>
      <c r="B133" s="1" t="s">
        <v>171</v>
      </c>
      <c r="C133" s="1">
        <v>0</v>
      </c>
      <c r="D133" s="24">
        <v>88</v>
      </c>
      <c r="E133" s="169">
        <f t="shared" si="2"/>
        <v>31822.54999999997</v>
      </c>
    </row>
    <row r="134" spans="1:5" ht="14" customHeight="1">
      <c r="A134" s="172">
        <v>42555</v>
      </c>
      <c r="B134" s="1" t="s">
        <v>173</v>
      </c>
      <c r="C134" s="1">
        <v>0</v>
      </c>
      <c r="D134" s="24">
        <v>6.5</v>
      </c>
      <c r="E134" s="169">
        <f t="shared" si="2"/>
        <v>31816.04999999997</v>
      </c>
    </row>
    <row r="135" spans="1:5" ht="14" customHeight="1">
      <c r="A135" s="172">
        <v>42557</v>
      </c>
      <c r="B135" s="1" t="s">
        <v>174</v>
      </c>
      <c r="C135" s="1">
        <v>0.98</v>
      </c>
      <c r="D135" s="24">
        <v>0</v>
      </c>
      <c r="E135" s="169">
        <f t="shared" si="2"/>
        <v>31817.02999999997</v>
      </c>
    </row>
    <row r="136" spans="1:5" ht="14" customHeight="1">
      <c r="A136" s="172">
        <v>42558</v>
      </c>
      <c r="B136" s="1" t="s">
        <v>175</v>
      </c>
      <c r="C136" s="1">
        <v>0</v>
      </c>
      <c r="D136" s="24">
        <v>124.5</v>
      </c>
      <c r="E136" s="169">
        <f t="shared" si="2"/>
        <v>31692.52999999997</v>
      </c>
    </row>
    <row r="137" spans="1:5" ht="14" customHeight="1">
      <c r="A137" s="172">
        <v>42563</v>
      </c>
      <c r="B137" s="1" t="s">
        <v>176</v>
      </c>
      <c r="C137" s="1">
        <v>0</v>
      </c>
      <c r="D137" s="24">
        <v>3513.3</v>
      </c>
      <c r="E137" s="169">
        <f t="shared" si="2"/>
        <v>28179.22999999997</v>
      </c>
    </row>
    <row r="138" spans="1:5" ht="14" customHeight="1">
      <c r="A138" s="172">
        <v>42563</v>
      </c>
      <c r="B138" s="1" t="s">
        <v>117</v>
      </c>
      <c r="C138" s="1">
        <v>0</v>
      </c>
      <c r="D138" s="24">
        <v>5000</v>
      </c>
      <c r="E138" s="169">
        <f t="shared" si="2"/>
        <v>23179.22999999997</v>
      </c>
    </row>
    <row r="139" spans="1:5" ht="14" customHeight="1">
      <c r="A139" s="172">
        <v>42565</v>
      </c>
      <c r="B139" s="1" t="s">
        <v>93</v>
      </c>
      <c r="C139" s="1">
        <v>0</v>
      </c>
      <c r="D139" s="24">
        <v>11.56</v>
      </c>
      <c r="E139" s="169">
        <f t="shared" si="2"/>
        <v>23167.669999999969</v>
      </c>
    </row>
    <row r="140" spans="1:5" ht="14" customHeight="1">
      <c r="A140" s="172">
        <v>42566</v>
      </c>
      <c r="B140" s="1" t="s">
        <v>116</v>
      </c>
      <c r="C140" s="1">
        <v>10962</v>
      </c>
      <c r="D140" s="24">
        <v>0</v>
      </c>
      <c r="E140" s="169">
        <f t="shared" si="2"/>
        <v>34129.669999999969</v>
      </c>
    </row>
    <row r="141" spans="1:5" ht="14" customHeight="1">
      <c r="A141" s="172">
        <v>42573</v>
      </c>
      <c r="B141" s="1" t="s">
        <v>177</v>
      </c>
      <c r="C141" s="1">
        <v>0</v>
      </c>
      <c r="D141" s="24">
        <v>21.97</v>
      </c>
      <c r="E141" s="169">
        <f t="shared" si="2"/>
        <v>34107.699999999968</v>
      </c>
    </row>
    <row r="142" spans="1:5" ht="14" customHeight="1">
      <c r="A142" s="172">
        <v>42576</v>
      </c>
      <c r="B142" s="1" t="s">
        <v>98</v>
      </c>
      <c r="C142" s="1">
        <v>0</v>
      </c>
      <c r="D142" s="24">
        <v>41.87</v>
      </c>
      <c r="E142" s="169">
        <f t="shared" si="2"/>
        <v>34065.829999999965</v>
      </c>
    </row>
    <row r="143" spans="1:5" ht="14" customHeight="1">
      <c r="A143" s="172">
        <v>42576</v>
      </c>
      <c r="B143" s="1" t="s">
        <v>99</v>
      </c>
      <c r="C143" s="1">
        <v>0</v>
      </c>
      <c r="D143" s="24">
        <v>25</v>
      </c>
      <c r="E143" s="169">
        <f t="shared" si="2"/>
        <v>34040.829999999965</v>
      </c>
    </row>
    <row r="144" spans="1:5" ht="14" customHeight="1">
      <c r="A144" s="172">
        <v>42578</v>
      </c>
      <c r="B144" s="1" t="s">
        <v>178</v>
      </c>
      <c r="C144" s="1">
        <v>0</v>
      </c>
      <c r="D144" s="24">
        <v>68.989999999999995</v>
      </c>
      <c r="E144" s="169">
        <f t="shared" si="2"/>
        <v>33971.839999999967</v>
      </c>
    </row>
    <row r="145" spans="1:5" ht="14" customHeight="1">
      <c r="A145" s="172">
        <v>42578</v>
      </c>
      <c r="B145" s="1" t="s">
        <v>181</v>
      </c>
      <c r="C145" s="1">
        <v>0</v>
      </c>
      <c r="D145" s="24">
        <v>333.2</v>
      </c>
      <c r="E145" s="169">
        <f t="shared" si="2"/>
        <v>33638.63999999997</v>
      </c>
    </row>
    <row r="146" spans="1:5" ht="14" customHeight="1">
      <c r="A146" s="172">
        <v>42578</v>
      </c>
      <c r="B146" s="1" t="s">
        <v>179</v>
      </c>
      <c r="C146" s="1">
        <v>0</v>
      </c>
      <c r="D146" s="24">
        <v>6</v>
      </c>
      <c r="E146" s="169">
        <f t="shared" si="2"/>
        <v>33632.63999999997</v>
      </c>
    </row>
    <row r="147" spans="1:5" ht="14" customHeight="1">
      <c r="A147" s="172">
        <v>42578</v>
      </c>
      <c r="B147" s="1" t="s">
        <v>182</v>
      </c>
      <c r="C147" s="1">
        <v>0</v>
      </c>
      <c r="D147" s="24">
        <v>1333.47</v>
      </c>
      <c r="E147" s="169">
        <f t="shared" si="2"/>
        <v>32299.169999999969</v>
      </c>
    </row>
    <row r="148" spans="1:5" ht="14" customHeight="1">
      <c r="A148" s="172">
        <v>42578</v>
      </c>
      <c r="B148" s="1" t="s">
        <v>180</v>
      </c>
      <c r="C148" s="1">
        <v>0</v>
      </c>
      <c r="D148" s="24">
        <v>14.99</v>
      </c>
      <c r="E148" s="169">
        <f t="shared" si="2"/>
        <v>32284.179999999968</v>
      </c>
    </row>
    <row r="149" spans="1:5" ht="14" customHeight="1">
      <c r="A149" s="172">
        <v>42583</v>
      </c>
      <c r="B149" s="1" t="s">
        <v>183</v>
      </c>
      <c r="C149" s="1">
        <v>0</v>
      </c>
      <c r="D149" s="24">
        <v>9943.66</v>
      </c>
      <c r="E149" s="169">
        <f t="shared" si="2"/>
        <v>22340.519999999968</v>
      </c>
    </row>
    <row r="150" spans="1:5" ht="14" customHeight="1">
      <c r="A150" s="172">
        <v>42583</v>
      </c>
      <c r="B150" s="1" t="s">
        <v>172</v>
      </c>
      <c r="C150" s="1">
        <v>0</v>
      </c>
      <c r="D150" s="24">
        <v>29</v>
      </c>
      <c r="E150" s="169">
        <f t="shared" si="2"/>
        <v>22311.519999999968</v>
      </c>
    </row>
    <row r="151" spans="1:5" ht="14" customHeight="1">
      <c r="A151" s="172">
        <v>42583</v>
      </c>
      <c r="B151" s="1" t="s">
        <v>171</v>
      </c>
      <c r="C151" s="1">
        <v>0</v>
      </c>
      <c r="D151" s="24">
        <v>88</v>
      </c>
      <c r="E151" s="169">
        <f t="shared" si="2"/>
        <v>22223.519999999968</v>
      </c>
    </row>
    <row r="152" spans="1:5" ht="14" customHeight="1">
      <c r="A152" s="172">
        <v>42585</v>
      </c>
      <c r="B152" s="1" t="s">
        <v>138</v>
      </c>
      <c r="C152" s="1">
        <v>0</v>
      </c>
      <c r="D152" s="24">
        <v>1688.72</v>
      </c>
      <c r="E152" s="169">
        <f t="shared" si="2"/>
        <v>20534.799999999967</v>
      </c>
    </row>
    <row r="153" spans="1:5" ht="14" customHeight="1">
      <c r="A153" s="172">
        <v>42586</v>
      </c>
      <c r="B153" s="1" t="s">
        <v>173</v>
      </c>
      <c r="C153" s="1">
        <v>0</v>
      </c>
      <c r="D153" s="24">
        <v>6.5</v>
      </c>
      <c r="E153" s="169">
        <f t="shared" si="2"/>
        <v>20528.299999999967</v>
      </c>
    </row>
    <row r="154" spans="1:5" ht="14" customHeight="1">
      <c r="A154" s="172">
        <v>42586</v>
      </c>
      <c r="B154" s="1" t="s">
        <v>184</v>
      </c>
      <c r="C154" s="1">
        <v>0.98</v>
      </c>
      <c r="D154" s="24">
        <v>0</v>
      </c>
      <c r="E154" s="169">
        <f t="shared" si="2"/>
        <v>20529.279999999966</v>
      </c>
    </row>
    <row r="155" spans="1:5" ht="14" customHeight="1">
      <c r="A155" s="172">
        <v>42590</v>
      </c>
      <c r="B155" s="1" t="s">
        <v>187</v>
      </c>
      <c r="C155" s="1">
        <v>0</v>
      </c>
      <c r="D155" s="24">
        <v>250</v>
      </c>
      <c r="E155" s="169">
        <f t="shared" si="2"/>
        <v>20279.279999999966</v>
      </c>
    </row>
    <row r="156" spans="1:5" ht="14" customHeight="1">
      <c r="A156" s="172">
        <v>42590</v>
      </c>
      <c r="B156" s="1" t="s">
        <v>188</v>
      </c>
      <c r="C156" s="1">
        <v>16.739999999999998</v>
      </c>
      <c r="D156" s="24">
        <v>0</v>
      </c>
      <c r="E156" s="169">
        <f t="shared" si="2"/>
        <v>20296.019999999968</v>
      </c>
    </row>
    <row r="157" spans="1:5" ht="14" customHeight="1">
      <c r="A157" s="172">
        <v>42590</v>
      </c>
      <c r="B157" s="1" t="s">
        <v>185</v>
      </c>
      <c r="C157" s="1">
        <v>0</v>
      </c>
      <c r="D157" s="24">
        <v>5</v>
      </c>
      <c r="E157" s="169">
        <f t="shared" si="2"/>
        <v>20291.019999999968</v>
      </c>
    </row>
    <row r="158" spans="1:5" ht="14" customHeight="1">
      <c r="A158" s="172">
        <v>42590</v>
      </c>
      <c r="B158" s="1" t="s">
        <v>185</v>
      </c>
      <c r="C158" s="1">
        <v>0</v>
      </c>
      <c r="D158" s="24">
        <v>32.4</v>
      </c>
      <c r="E158" s="169">
        <f t="shared" si="2"/>
        <v>20258.619999999966</v>
      </c>
    </row>
    <row r="159" spans="1:5" ht="14" customHeight="1">
      <c r="A159" s="172">
        <v>42590</v>
      </c>
      <c r="B159" s="1" t="s">
        <v>186</v>
      </c>
      <c r="C159" s="1">
        <v>0</v>
      </c>
      <c r="D159" s="24">
        <v>116.98</v>
      </c>
      <c r="E159" s="169">
        <f t="shared" si="2"/>
        <v>20141.639999999967</v>
      </c>
    </row>
    <row r="160" spans="1:5" ht="14" customHeight="1">
      <c r="A160" s="172">
        <v>42591</v>
      </c>
      <c r="B160" s="1" t="s">
        <v>189</v>
      </c>
      <c r="C160" s="1">
        <v>0</v>
      </c>
      <c r="D160" s="24">
        <v>550</v>
      </c>
      <c r="E160" s="169">
        <f t="shared" si="2"/>
        <v>19591.639999999967</v>
      </c>
    </row>
    <row r="161" spans="1:5" ht="14" customHeight="1">
      <c r="A161" s="172">
        <v>42591</v>
      </c>
      <c r="B161" s="1" t="s">
        <v>189</v>
      </c>
      <c r="C161" s="1">
        <v>0</v>
      </c>
      <c r="D161" s="24">
        <v>650</v>
      </c>
      <c r="E161" s="169">
        <f t="shared" si="2"/>
        <v>18941.639999999967</v>
      </c>
    </row>
    <row r="162" spans="1:5" ht="14" customHeight="1">
      <c r="A162" s="172">
        <v>42592</v>
      </c>
      <c r="B162" s="1" t="s">
        <v>138</v>
      </c>
      <c r="C162" s="1">
        <v>0</v>
      </c>
      <c r="D162" s="24">
        <v>1688.72</v>
      </c>
      <c r="E162" s="169">
        <f t="shared" si="2"/>
        <v>17252.919999999966</v>
      </c>
    </row>
    <row r="163" spans="1:5" ht="14" customHeight="1">
      <c r="A163" s="172">
        <v>42594</v>
      </c>
      <c r="B163" s="1" t="s">
        <v>116</v>
      </c>
      <c r="C163" s="1">
        <v>7308</v>
      </c>
      <c r="D163" s="24">
        <v>0</v>
      </c>
      <c r="E163" s="169">
        <f t="shared" si="2"/>
        <v>24560.919999999966</v>
      </c>
    </row>
    <row r="164" spans="1:5" ht="14" customHeight="1">
      <c r="A164" s="172">
        <v>42598</v>
      </c>
      <c r="B164" s="1" t="s">
        <v>190</v>
      </c>
      <c r="C164" s="1">
        <v>0</v>
      </c>
      <c r="D164" s="24">
        <v>124.5</v>
      </c>
      <c r="E164" s="169">
        <f t="shared" si="2"/>
        <v>24436.419999999966</v>
      </c>
    </row>
    <row r="165" spans="1:5" ht="14" customHeight="1">
      <c r="A165" s="172">
        <v>42598</v>
      </c>
      <c r="B165" s="1" t="s">
        <v>93</v>
      </c>
      <c r="C165" s="1">
        <v>0</v>
      </c>
      <c r="D165" s="24">
        <v>11.81</v>
      </c>
      <c r="E165" s="169">
        <f t="shared" si="2"/>
        <v>24424.609999999964</v>
      </c>
    </row>
    <row r="166" spans="1:5" ht="14" customHeight="1">
      <c r="A166" s="172">
        <v>42598</v>
      </c>
      <c r="B166" s="1" t="s">
        <v>191</v>
      </c>
      <c r="C166" s="1">
        <v>0</v>
      </c>
      <c r="D166" s="24">
        <v>5.05</v>
      </c>
      <c r="E166" s="169">
        <f t="shared" si="2"/>
        <v>24419.559999999965</v>
      </c>
    </row>
    <row r="167" spans="1:5" ht="14" customHeight="1">
      <c r="A167" s="172">
        <v>42604</v>
      </c>
      <c r="B167" s="1" t="s">
        <v>193</v>
      </c>
      <c r="C167" s="1">
        <v>0</v>
      </c>
      <c r="D167" s="24">
        <v>400</v>
      </c>
      <c r="E167" s="169">
        <f t="shared" si="2"/>
        <v>24019.559999999965</v>
      </c>
    </row>
    <row r="168" spans="1:5" ht="14" customHeight="1">
      <c r="A168" s="172">
        <v>42604</v>
      </c>
      <c r="B168" s="1" t="s">
        <v>192</v>
      </c>
      <c r="C168" s="1">
        <v>0</v>
      </c>
      <c r="D168" s="24">
        <v>29.99</v>
      </c>
      <c r="E168" s="169">
        <f t="shared" si="2"/>
        <v>23989.569999999963</v>
      </c>
    </row>
    <row r="169" spans="1:5" ht="14" customHeight="1">
      <c r="A169" s="172">
        <v>42605</v>
      </c>
      <c r="B169" s="1" t="s">
        <v>195</v>
      </c>
      <c r="C169" s="1">
        <v>0</v>
      </c>
      <c r="D169" s="24">
        <v>100</v>
      </c>
      <c r="E169" s="169">
        <f t="shared" si="2"/>
        <v>23889.569999999963</v>
      </c>
    </row>
    <row r="170" spans="1:5" ht="14" customHeight="1">
      <c r="A170" s="172">
        <v>42605</v>
      </c>
      <c r="B170" s="1" t="s">
        <v>194</v>
      </c>
      <c r="C170" s="1">
        <v>0</v>
      </c>
      <c r="D170" s="24">
        <v>6.7</v>
      </c>
      <c r="E170" s="169">
        <f t="shared" si="2"/>
        <v>23882.869999999963</v>
      </c>
    </row>
    <row r="171" spans="1:5" ht="14" customHeight="1">
      <c r="A171" s="172">
        <v>42606</v>
      </c>
      <c r="B171" s="1" t="s">
        <v>196</v>
      </c>
      <c r="C171" s="1">
        <v>0</v>
      </c>
      <c r="D171" s="24">
        <v>39.99</v>
      </c>
      <c r="E171" s="169">
        <f t="shared" si="2"/>
        <v>23842.879999999961</v>
      </c>
    </row>
    <row r="172" spans="1:5" ht="14" customHeight="1">
      <c r="A172" s="172">
        <v>42606</v>
      </c>
      <c r="B172" s="1" t="s">
        <v>199</v>
      </c>
      <c r="C172" s="1">
        <v>0</v>
      </c>
      <c r="D172" s="24">
        <v>19.98</v>
      </c>
      <c r="E172" s="169">
        <f t="shared" si="2"/>
        <v>23822.899999999961</v>
      </c>
    </row>
    <row r="173" spans="1:5" ht="14" customHeight="1">
      <c r="A173" s="172">
        <v>42606</v>
      </c>
      <c r="B173" s="1" t="s">
        <v>198</v>
      </c>
      <c r="C173" s="1">
        <v>0</v>
      </c>
      <c r="D173" s="24">
        <v>2.15</v>
      </c>
      <c r="E173" s="169">
        <f t="shared" si="2"/>
        <v>23820.74999999996</v>
      </c>
    </row>
    <row r="174" spans="1:5" ht="14" customHeight="1">
      <c r="A174" s="172">
        <v>42606</v>
      </c>
      <c r="B174" s="1" t="s">
        <v>198</v>
      </c>
      <c r="C174" s="1">
        <v>0</v>
      </c>
      <c r="D174" s="24">
        <v>3.15</v>
      </c>
      <c r="E174" s="169">
        <f t="shared" si="2"/>
        <v>23817.599999999959</v>
      </c>
    </row>
    <row r="175" spans="1:5" ht="14" customHeight="1">
      <c r="A175" s="172">
        <v>42606</v>
      </c>
      <c r="B175" s="1" t="s">
        <v>117</v>
      </c>
      <c r="C175" s="1">
        <v>0</v>
      </c>
      <c r="D175" s="24">
        <v>2000</v>
      </c>
      <c r="E175" s="169">
        <f t="shared" si="2"/>
        <v>21817.599999999959</v>
      </c>
    </row>
    <row r="176" spans="1:5" ht="14" customHeight="1">
      <c r="A176" s="172">
        <v>42606</v>
      </c>
      <c r="B176" s="1" t="s">
        <v>98</v>
      </c>
      <c r="C176" s="1">
        <v>0</v>
      </c>
      <c r="D176" s="24">
        <v>44.06</v>
      </c>
      <c r="E176" s="169">
        <f t="shared" si="2"/>
        <v>21773.539999999957</v>
      </c>
    </row>
    <row r="177" spans="1:5" ht="14" customHeight="1">
      <c r="A177" s="172">
        <v>42606</v>
      </c>
      <c r="B177" s="1" t="s">
        <v>99</v>
      </c>
      <c r="C177" s="1">
        <v>0</v>
      </c>
      <c r="D177" s="24">
        <v>25</v>
      </c>
      <c r="E177" s="169">
        <f t="shared" si="2"/>
        <v>21748.539999999957</v>
      </c>
    </row>
    <row r="178" spans="1:5" ht="14" customHeight="1">
      <c r="A178" s="172">
        <v>42606</v>
      </c>
      <c r="B178" s="1" t="s">
        <v>197</v>
      </c>
      <c r="C178" s="1">
        <v>0</v>
      </c>
      <c r="D178" s="24">
        <v>2.1</v>
      </c>
      <c r="E178" s="169">
        <f t="shared" si="2"/>
        <v>21746.439999999959</v>
      </c>
    </row>
    <row r="179" spans="1:5" ht="14" customHeight="1">
      <c r="A179" s="172">
        <v>42607</v>
      </c>
      <c r="B179" s="1" t="s">
        <v>200</v>
      </c>
      <c r="C179" s="1">
        <v>0</v>
      </c>
      <c r="D179" s="24">
        <v>333.4</v>
      </c>
      <c r="E179" s="169">
        <f t="shared" si="2"/>
        <v>21413.039999999957</v>
      </c>
    </row>
    <row r="180" spans="1:5" ht="14" customHeight="1">
      <c r="A180" s="172">
        <v>42607</v>
      </c>
      <c r="B180" s="1" t="s">
        <v>201</v>
      </c>
      <c r="C180" s="1">
        <v>0</v>
      </c>
      <c r="D180" s="24">
        <v>1333.27</v>
      </c>
      <c r="E180" s="169">
        <f t="shared" si="2"/>
        <v>20079.769999999957</v>
      </c>
    </row>
    <row r="181" spans="1:5" ht="14" customHeight="1">
      <c r="A181" s="172">
        <v>42612</v>
      </c>
      <c r="B181" s="1" t="s">
        <v>202</v>
      </c>
      <c r="C181" s="1">
        <v>0</v>
      </c>
      <c r="D181" s="24">
        <v>84.59</v>
      </c>
      <c r="E181" s="169">
        <f t="shared" si="2"/>
        <v>19995.179999999957</v>
      </c>
    </row>
    <row r="182" spans="1:5" ht="14" customHeight="1">
      <c r="A182" s="172">
        <v>42613</v>
      </c>
      <c r="B182" s="1" t="s">
        <v>202</v>
      </c>
      <c r="C182" s="1">
        <v>9.99</v>
      </c>
      <c r="D182" s="24">
        <v>0</v>
      </c>
      <c r="E182" s="169">
        <f t="shared" si="2"/>
        <v>20005.169999999958</v>
      </c>
    </row>
    <row r="183" spans="1:5" ht="14" customHeight="1">
      <c r="A183" s="172">
        <v>42614</v>
      </c>
      <c r="B183" s="1" t="s">
        <v>172</v>
      </c>
      <c r="C183" s="1">
        <v>0</v>
      </c>
      <c r="D183" s="24">
        <v>29</v>
      </c>
      <c r="E183" s="169">
        <f t="shared" si="2"/>
        <v>19976.169999999958</v>
      </c>
    </row>
    <row r="184" spans="1:5" ht="14" customHeight="1">
      <c r="A184" s="172">
        <v>42614</v>
      </c>
      <c r="B184" s="1" t="s">
        <v>171</v>
      </c>
      <c r="C184" s="1">
        <v>0</v>
      </c>
      <c r="D184" s="24">
        <v>88</v>
      </c>
      <c r="E184" s="169">
        <f t="shared" si="2"/>
        <v>19888.169999999958</v>
      </c>
    </row>
    <row r="185" spans="1:5" ht="14" customHeight="1">
      <c r="A185" s="172">
        <v>42619</v>
      </c>
      <c r="B185" s="1" t="s">
        <v>173</v>
      </c>
      <c r="C185" s="1">
        <v>0</v>
      </c>
      <c r="D185" s="24">
        <v>6.5</v>
      </c>
      <c r="E185" s="169">
        <f t="shared" si="2"/>
        <v>19881.669999999958</v>
      </c>
    </row>
    <row r="186" spans="1:5" ht="14" customHeight="1">
      <c r="A186" s="172">
        <v>42619</v>
      </c>
      <c r="B186" s="1" t="s">
        <v>203</v>
      </c>
      <c r="C186" s="1">
        <v>0.98</v>
      </c>
      <c r="D186" s="24">
        <v>0</v>
      </c>
      <c r="E186" s="169">
        <f t="shared" si="2"/>
        <v>19882.649999999958</v>
      </c>
    </row>
    <row r="187" spans="1:5" ht="14" customHeight="1">
      <c r="A187" s="172">
        <v>42620</v>
      </c>
      <c r="B187" s="1" t="s">
        <v>204</v>
      </c>
      <c r="C187" s="1">
        <v>0</v>
      </c>
      <c r="D187" s="24">
        <v>11.47</v>
      </c>
      <c r="E187" s="169">
        <f t="shared" si="2"/>
        <v>19871.179999999957</v>
      </c>
    </row>
    <row r="188" spans="1:5" ht="14" customHeight="1">
      <c r="A188" s="172">
        <v>42621</v>
      </c>
      <c r="B188" s="1" t="s">
        <v>138</v>
      </c>
      <c r="C188" s="1">
        <v>0</v>
      </c>
      <c r="D188" s="24">
        <v>1688.72</v>
      </c>
      <c r="E188" s="169">
        <f t="shared" si="2"/>
        <v>18182.459999999955</v>
      </c>
    </row>
    <row r="189" spans="1:5" ht="14" customHeight="1">
      <c r="A189" s="172">
        <v>42621</v>
      </c>
      <c r="B189" s="1" t="s">
        <v>117</v>
      </c>
      <c r="C189" s="1">
        <v>0</v>
      </c>
      <c r="D189" s="24">
        <v>2000</v>
      </c>
      <c r="E189" s="169">
        <f t="shared" si="2"/>
        <v>16182.459999999955</v>
      </c>
    </row>
    <row r="190" spans="1:5" ht="14" customHeight="1">
      <c r="A190" s="172">
        <v>42625</v>
      </c>
      <c r="B190" s="1" t="s">
        <v>205</v>
      </c>
      <c r="C190" s="1">
        <v>0</v>
      </c>
      <c r="D190" s="24">
        <v>2.7</v>
      </c>
      <c r="E190" s="169">
        <f t="shared" si="2"/>
        <v>16179.759999999955</v>
      </c>
    </row>
    <row r="191" spans="1:5" ht="14" customHeight="1">
      <c r="A191" s="172">
        <v>42633</v>
      </c>
      <c r="B191" s="1" t="s">
        <v>206</v>
      </c>
      <c r="C191" s="1">
        <v>0</v>
      </c>
      <c r="D191" s="24">
        <v>2.7</v>
      </c>
      <c r="E191" s="169">
        <f t="shared" si="2"/>
        <v>16177.059999999954</v>
      </c>
    </row>
    <row r="192" spans="1:5" ht="14" customHeight="1">
      <c r="A192" s="172">
        <v>42633</v>
      </c>
      <c r="B192" s="1" t="s">
        <v>207</v>
      </c>
      <c r="C192" s="1">
        <v>0</v>
      </c>
      <c r="D192" s="24">
        <v>5</v>
      </c>
      <c r="E192" s="169">
        <f t="shared" si="2"/>
        <v>16172.059999999954</v>
      </c>
    </row>
    <row r="193" spans="1:5" ht="14" customHeight="1">
      <c r="A193" s="172">
        <v>42633</v>
      </c>
      <c r="B193" s="1" t="s">
        <v>207</v>
      </c>
      <c r="C193" s="1">
        <v>0</v>
      </c>
      <c r="D193" s="24">
        <v>124.5</v>
      </c>
      <c r="E193" s="169">
        <f t="shared" si="2"/>
        <v>16047.559999999954</v>
      </c>
    </row>
    <row r="194" spans="1:5" ht="14" customHeight="1">
      <c r="A194" s="172">
        <v>42636</v>
      </c>
      <c r="B194" s="1" t="s">
        <v>116</v>
      </c>
      <c r="C194" s="1">
        <v>5220</v>
      </c>
      <c r="D194" s="24">
        <v>0</v>
      </c>
      <c r="E194" s="169">
        <f t="shared" si="2"/>
        <v>21267.559999999954</v>
      </c>
    </row>
    <row r="195" spans="1:5" ht="14" customHeight="1">
      <c r="A195" s="172">
        <v>42639</v>
      </c>
      <c r="B195" s="1" t="s">
        <v>210</v>
      </c>
      <c r="C195" s="1">
        <v>0</v>
      </c>
      <c r="D195" s="24">
        <v>37.35</v>
      </c>
      <c r="E195" s="169">
        <f t="shared" si="2"/>
        <v>21230.209999999955</v>
      </c>
    </row>
    <row r="196" spans="1:5" ht="14" customHeight="1">
      <c r="A196" s="172">
        <v>42639</v>
      </c>
      <c r="B196" s="1" t="s">
        <v>208</v>
      </c>
      <c r="C196" s="1">
        <v>0</v>
      </c>
      <c r="D196" s="24">
        <v>333.4</v>
      </c>
      <c r="E196" s="169">
        <f t="shared" ref="E196:E221" si="3">E195+C196-D196</f>
        <v>20896.809999999954</v>
      </c>
    </row>
    <row r="197" spans="1:5" ht="14" customHeight="1">
      <c r="A197" s="172">
        <v>42639</v>
      </c>
      <c r="B197" s="1" t="s">
        <v>209</v>
      </c>
      <c r="C197" s="1">
        <v>0</v>
      </c>
      <c r="D197" s="24">
        <v>1333.27</v>
      </c>
      <c r="E197" s="169">
        <f t="shared" si="3"/>
        <v>19563.539999999954</v>
      </c>
    </row>
    <row r="198" spans="1:5" ht="14" customHeight="1">
      <c r="A198" s="172">
        <v>42639</v>
      </c>
      <c r="B198" s="1" t="s">
        <v>98</v>
      </c>
      <c r="C198" s="1">
        <v>0</v>
      </c>
      <c r="D198" s="24">
        <v>50.37</v>
      </c>
      <c r="E198" s="169">
        <f t="shared" si="3"/>
        <v>19513.169999999955</v>
      </c>
    </row>
    <row r="199" spans="1:5" ht="14" customHeight="1">
      <c r="A199" s="172">
        <v>42639</v>
      </c>
      <c r="B199" s="1" t="s">
        <v>99</v>
      </c>
      <c r="C199" s="1">
        <v>0</v>
      </c>
      <c r="D199" s="24">
        <v>25</v>
      </c>
      <c r="E199" s="169">
        <f t="shared" si="3"/>
        <v>19488.169999999955</v>
      </c>
    </row>
    <row r="200" spans="1:5" ht="14" customHeight="1">
      <c r="A200" s="172">
        <v>42640</v>
      </c>
      <c r="B200" s="1" t="s">
        <v>104</v>
      </c>
      <c r="C200" s="1">
        <v>0</v>
      </c>
      <c r="D200" s="24">
        <v>8.2799999999999994</v>
      </c>
      <c r="E200" s="169">
        <f t="shared" si="3"/>
        <v>19479.889999999956</v>
      </c>
    </row>
    <row r="201" spans="1:5" ht="14" customHeight="1">
      <c r="A201" s="172">
        <v>42646</v>
      </c>
      <c r="B201" s="1" t="s">
        <v>117</v>
      </c>
      <c r="C201" s="1">
        <v>0</v>
      </c>
      <c r="D201" s="24">
        <v>4000</v>
      </c>
      <c r="E201" s="169">
        <f t="shared" si="3"/>
        <v>15479.889999999956</v>
      </c>
    </row>
    <row r="202" spans="1:5" ht="14" customHeight="1">
      <c r="A202" s="172">
        <v>42646</v>
      </c>
      <c r="B202" s="1" t="s">
        <v>172</v>
      </c>
      <c r="C202" s="1">
        <v>0</v>
      </c>
      <c r="D202" s="24">
        <v>29</v>
      </c>
      <c r="E202" s="169">
        <f t="shared" si="3"/>
        <v>15450.889999999956</v>
      </c>
    </row>
    <row r="203" spans="1:5" ht="14" customHeight="1">
      <c r="A203" s="172">
        <v>42646</v>
      </c>
      <c r="B203" s="1" t="s">
        <v>171</v>
      </c>
      <c r="C203" s="1">
        <v>0</v>
      </c>
      <c r="D203" s="24">
        <v>88</v>
      </c>
      <c r="E203" s="169">
        <f t="shared" si="3"/>
        <v>15362.889999999956</v>
      </c>
    </row>
    <row r="204" spans="1:5" ht="14" customHeight="1">
      <c r="A204" s="172">
        <v>42648</v>
      </c>
      <c r="B204" s="1" t="s">
        <v>87</v>
      </c>
      <c r="C204" s="1">
        <v>0</v>
      </c>
      <c r="D204" s="24">
        <v>6.5</v>
      </c>
      <c r="E204" s="169">
        <f t="shared" si="3"/>
        <v>15356.389999999956</v>
      </c>
    </row>
    <row r="205" spans="1:5" ht="14" customHeight="1">
      <c r="A205" s="172">
        <v>42650</v>
      </c>
      <c r="B205" s="1" t="s">
        <v>211</v>
      </c>
      <c r="C205" s="1">
        <v>0.98</v>
      </c>
      <c r="D205" s="24">
        <v>0</v>
      </c>
      <c r="E205" s="169">
        <f t="shared" si="3"/>
        <v>15357.369999999955</v>
      </c>
    </row>
    <row r="206" spans="1:5" ht="14" customHeight="1">
      <c r="A206" s="172">
        <v>42655</v>
      </c>
      <c r="B206" s="1" t="s">
        <v>212</v>
      </c>
      <c r="C206" s="1">
        <v>0</v>
      </c>
      <c r="D206" s="24">
        <v>2801.4</v>
      </c>
      <c r="E206" s="169">
        <f t="shared" si="3"/>
        <v>12555.969999999956</v>
      </c>
    </row>
    <row r="207" spans="1:5" ht="14" customHeight="1">
      <c r="A207" s="172">
        <v>42655</v>
      </c>
      <c r="B207" s="1" t="s">
        <v>138</v>
      </c>
      <c r="C207" s="1">
        <v>0</v>
      </c>
      <c r="D207" s="24">
        <v>1688.72</v>
      </c>
      <c r="E207" s="169">
        <f t="shared" si="3"/>
        <v>10867.249999999956</v>
      </c>
    </row>
    <row r="208" spans="1:5" ht="14" customHeight="1">
      <c r="A208" s="172">
        <v>42657</v>
      </c>
      <c r="B208" s="1" t="s">
        <v>213</v>
      </c>
      <c r="C208" s="1">
        <v>0</v>
      </c>
      <c r="D208" s="24">
        <v>13</v>
      </c>
      <c r="E208" s="169">
        <f t="shared" si="3"/>
        <v>10854.249999999956</v>
      </c>
    </row>
    <row r="209" spans="1:5" ht="14" customHeight="1">
      <c r="A209" s="172">
        <v>42660</v>
      </c>
      <c r="B209" s="1" t="s">
        <v>214</v>
      </c>
      <c r="C209" s="1">
        <v>0</v>
      </c>
      <c r="D209" s="24">
        <v>6.75</v>
      </c>
      <c r="E209" s="169">
        <f t="shared" si="3"/>
        <v>10847.499999999956</v>
      </c>
    </row>
    <row r="210" spans="1:5" ht="14" customHeight="1">
      <c r="A210" s="172">
        <v>42662</v>
      </c>
      <c r="B210" s="1" t="s">
        <v>215</v>
      </c>
      <c r="C210" s="1">
        <v>0</v>
      </c>
      <c r="D210" s="24">
        <v>25.8</v>
      </c>
      <c r="E210" s="169">
        <f t="shared" si="3"/>
        <v>10821.699999999957</v>
      </c>
    </row>
    <row r="211" spans="1:5" ht="14" customHeight="1">
      <c r="A211" s="172">
        <v>42664</v>
      </c>
      <c r="B211" s="1" t="s">
        <v>216</v>
      </c>
      <c r="C211" s="1">
        <v>0</v>
      </c>
      <c r="D211" s="24">
        <v>5</v>
      </c>
      <c r="E211" s="169">
        <f t="shared" si="3"/>
        <v>10816.699999999957</v>
      </c>
    </row>
    <row r="212" spans="1:5" ht="14" customHeight="1">
      <c r="A212" s="172">
        <v>42664</v>
      </c>
      <c r="B212" s="1" t="s">
        <v>216</v>
      </c>
      <c r="C212" s="1">
        <v>0</v>
      </c>
      <c r="D212" s="24">
        <v>32.4</v>
      </c>
      <c r="E212" s="169">
        <f t="shared" si="3"/>
        <v>10784.299999999957</v>
      </c>
    </row>
    <row r="213" spans="1:5" ht="14" customHeight="1">
      <c r="A213" s="172">
        <v>42667</v>
      </c>
      <c r="B213" s="1" t="s">
        <v>217</v>
      </c>
      <c r="C213" s="1">
        <v>4800</v>
      </c>
      <c r="D213" s="24">
        <v>0</v>
      </c>
      <c r="E213" s="169">
        <f t="shared" si="3"/>
        <v>15584.299999999957</v>
      </c>
    </row>
    <row r="214" spans="1:5" ht="14" customHeight="1">
      <c r="A214" s="172">
        <v>42667</v>
      </c>
      <c r="B214" s="1" t="s">
        <v>98</v>
      </c>
      <c r="C214" s="1">
        <v>0</v>
      </c>
      <c r="D214" s="24">
        <v>44.87</v>
      </c>
      <c r="E214" s="169">
        <f t="shared" si="3"/>
        <v>15539.429999999957</v>
      </c>
    </row>
    <row r="215" spans="1:5" ht="14" customHeight="1">
      <c r="A215" s="172">
        <v>42667</v>
      </c>
      <c r="B215" s="1" t="s">
        <v>99</v>
      </c>
      <c r="C215" s="1">
        <v>0</v>
      </c>
      <c r="D215" s="24">
        <v>25</v>
      </c>
      <c r="E215" s="169">
        <f t="shared" si="3"/>
        <v>15514.429999999957</v>
      </c>
    </row>
    <row r="216" spans="1:5" ht="14" customHeight="1">
      <c r="A216" s="172">
        <v>42668</v>
      </c>
      <c r="B216" s="1" t="s">
        <v>218</v>
      </c>
      <c r="C216" s="1">
        <v>0</v>
      </c>
      <c r="D216" s="24">
        <v>333.2</v>
      </c>
      <c r="E216" s="169">
        <f t="shared" si="3"/>
        <v>15181.229999999956</v>
      </c>
    </row>
    <row r="217" spans="1:5" ht="14" customHeight="1">
      <c r="A217" s="172">
        <v>42668</v>
      </c>
      <c r="B217" s="1" t="s">
        <v>219</v>
      </c>
      <c r="C217" s="1">
        <v>0</v>
      </c>
      <c r="D217" s="24">
        <v>1333.47</v>
      </c>
      <c r="E217" s="169">
        <f t="shared" si="3"/>
        <v>13847.759999999957</v>
      </c>
    </row>
    <row r="218" spans="1:5" ht="14" customHeight="1">
      <c r="A218" s="172">
        <v>42669</v>
      </c>
      <c r="B218" s="1" t="s">
        <v>220</v>
      </c>
      <c r="C218" s="1">
        <v>0</v>
      </c>
      <c r="D218" s="24">
        <v>37.39</v>
      </c>
      <c r="E218" s="169">
        <f t="shared" si="3"/>
        <v>13810.369999999957</v>
      </c>
    </row>
    <row r="219" spans="1:5" ht="14" customHeight="1">
      <c r="A219" s="172">
        <v>42674</v>
      </c>
      <c r="B219" s="1" t="s">
        <v>221</v>
      </c>
      <c r="C219" s="1">
        <v>0</v>
      </c>
      <c r="D219" s="24">
        <v>10</v>
      </c>
      <c r="E219" s="169">
        <f t="shared" si="3"/>
        <v>13800.369999999957</v>
      </c>
    </row>
    <row r="220" spans="1:5" ht="14" customHeight="1">
      <c r="A220" s="172">
        <v>42674</v>
      </c>
      <c r="B220" s="1" t="s">
        <v>221</v>
      </c>
      <c r="C220" s="1">
        <v>0</v>
      </c>
      <c r="D220" s="24">
        <v>124.5</v>
      </c>
      <c r="E220" s="169">
        <f t="shared" si="3"/>
        <v>13675.869999999957</v>
      </c>
    </row>
    <row r="221" spans="1:5" ht="14" customHeight="1">
      <c r="A221" s="9"/>
      <c r="B221" s="10"/>
      <c r="C221" s="11"/>
      <c r="D221" s="11"/>
      <c r="E221" s="169">
        <f t="shared" si="3"/>
        <v>13675.869999999957</v>
      </c>
    </row>
    <row r="222" spans="1:5" ht="14" customHeight="1">
      <c r="A222" s="173"/>
      <c r="B222" s="12"/>
      <c r="C222" s="13"/>
      <c r="D222" s="13"/>
      <c r="E222" s="13"/>
    </row>
    <row r="223" spans="1:5" ht="14" customHeight="1">
      <c r="A223" s="174"/>
      <c r="B223" s="15" t="s">
        <v>17</v>
      </c>
      <c r="C223" s="16">
        <f>SUM(C2:C222)</f>
        <v>144524.01999999996</v>
      </c>
      <c r="D223" s="16">
        <f>SUM(D2:D222)</f>
        <v>130848.14999999998</v>
      </c>
      <c r="E223" s="16"/>
    </row>
    <row r="224" spans="1:5" ht="14" customHeight="1">
      <c r="A224" s="175"/>
      <c r="B224" s="17" t="s">
        <v>8</v>
      </c>
      <c r="C224" s="18">
        <f>IF(C223-D223&gt;0, C223-D223, 0)</f>
        <v>13675.869999999981</v>
      </c>
      <c r="D224" s="18">
        <f>IF(D223-C223&gt;0, D223-C223, 0)</f>
        <v>0</v>
      </c>
      <c r="E224" s="18">
        <f>C224-D224</f>
        <v>13675.869999999981</v>
      </c>
    </row>
    <row r="225" spans="1:5" ht="14" customHeight="1" thickBot="1">
      <c r="A225" s="176"/>
      <c r="B225" s="19"/>
      <c r="C225" s="20"/>
      <c r="D225" s="20"/>
      <c r="E225" s="20"/>
    </row>
  </sheetData>
  <sortState ref="A3:E221">
    <sortCondition ref="A3:A221"/>
  </sortState>
  <mergeCells count="1">
    <mergeCell ref="A1:E1"/>
  </mergeCell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15" zoomScaleNormal="115" zoomScalePageLayoutView="115" workbookViewId="0">
      <pane ySplit="1" topLeftCell="A2" activePane="bottomLeft" state="frozen"/>
      <selection activeCell="E17" sqref="E17"/>
      <selection pane="bottomLeft" activeCell="E17" sqref="E17"/>
    </sheetView>
  </sheetViews>
  <sheetFormatPr baseColWidth="10" defaultColWidth="8.83203125" defaultRowHeight="14" customHeight="1" x14ac:dyDescent="0"/>
  <cols>
    <col min="1" max="1" width="12.33203125" style="26" bestFit="1" customWidth="1"/>
    <col min="2" max="2" width="30.1640625" style="28" customWidth="1"/>
    <col min="3" max="5" width="13.1640625" style="24" customWidth="1"/>
    <col min="6" max="16384" width="8.83203125" style="1"/>
  </cols>
  <sheetData>
    <row r="1" spans="1:5" s="23" customFormat="1" ht="21" customHeight="1">
      <c r="A1" s="191" t="s">
        <v>12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5">
        <v>42309</v>
      </c>
      <c r="B3" s="6" t="s">
        <v>85</v>
      </c>
      <c r="C3" s="7"/>
      <c r="D3" s="7">
        <v>26771.19</v>
      </c>
      <c r="E3" s="7">
        <f>D3-C3</f>
        <v>26771.19</v>
      </c>
    </row>
    <row r="4" spans="1:5" s="8" customFormat="1" ht="14" customHeight="1">
      <c r="A4" s="9"/>
      <c r="B4" s="10"/>
      <c r="C4" s="11"/>
      <c r="D4" s="11"/>
      <c r="E4" s="11">
        <f>E3+D4-C4</f>
        <v>26771.19</v>
      </c>
    </row>
    <row r="5" spans="1:5" ht="14" customHeight="1">
      <c r="A5" s="12"/>
      <c r="B5" s="12"/>
      <c r="C5" s="13"/>
      <c r="D5" s="13"/>
      <c r="E5" s="13"/>
    </row>
    <row r="6" spans="1:5" ht="14" customHeight="1">
      <c r="A6" s="14"/>
      <c r="B6" s="15" t="s">
        <v>17</v>
      </c>
      <c r="C6" s="16">
        <f>SUM(C2:C5)</f>
        <v>0</v>
      </c>
      <c r="D6" s="16">
        <f>SUM(D2:D5)</f>
        <v>26771.19</v>
      </c>
      <c r="E6" s="16"/>
    </row>
    <row r="7" spans="1:5" s="25" customFormat="1" ht="14" customHeight="1">
      <c r="A7" s="17"/>
      <c r="B7" s="17" t="s">
        <v>8</v>
      </c>
      <c r="C7" s="18">
        <f>IF(C6-D6&gt;0, C6-D6, 0)</f>
        <v>0</v>
      </c>
      <c r="D7" s="18">
        <f>IF(D6-C6&gt;0, D6-C6, 0)</f>
        <v>26771.19</v>
      </c>
      <c r="E7" s="18">
        <f>D7-C7</f>
        <v>26771.19</v>
      </c>
    </row>
    <row r="8" spans="1:5" s="25" customFormat="1" ht="14" customHeight="1" thickBot="1">
      <c r="A8" s="19"/>
      <c r="B8" s="19"/>
      <c r="C8" s="20"/>
      <c r="D8" s="20"/>
      <c r="E8" s="20"/>
    </row>
    <row r="9" spans="1:5" ht="14" customHeight="1">
      <c r="B9" s="27"/>
      <c r="C9" s="25"/>
      <c r="D9" s="25"/>
      <c r="E9" s="25"/>
    </row>
    <row r="10" spans="1:5" ht="14" customHeight="1">
      <c r="B10" s="27"/>
      <c r="C10" s="25"/>
      <c r="D10"/>
      <c r="E10" s="25"/>
    </row>
    <row r="11" spans="1:5" ht="14" customHeight="1">
      <c r="D11"/>
    </row>
    <row r="12" spans="1:5" ht="14" customHeight="1">
      <c r="D12"/>
    </row>
    <row r="13" spans="1:5" ht="14" customHeight="1">
      <c r="D13"/>
    </row>
    <row r="14" spans="1:5" ht="14" customHeight="1">
      <c r="D14"/>
    </row>
  </sheetData>
  <mergeCells count="1">
    <mergeCell ref="A1:E1"/>
  </mergeCell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115" zoomScaleNormal="115" zoomScalePageLayoutView="115" workbookViewId="0">
      <pane ySplit="1" topLeftCell="A2" activePane="bottomLeft" state="frozen"/>
      <selection activeCell="E17" sqref="E17"/>
      <selection pane="bottomLeft" activeCell="E17" sqref="E17"/>
    </sheetView>
  </sheetViews>
  <sheetFormatPr baseColWidth="10" defaultColWidth="8.83203125" defaultRowHeight="14" x14ac:dyDescent="0"/>
  <cols>
    <col min="1" max="1" width="14" style="21" customWidth="1"/>
    <col min="2" max="2" width="50.33203125" style="28" customWidth="1"/>
    <col min="3" max="5" width="13.1640625" style="24" customWidth="1"/>
    <col min="6" max="16384" width="8.83203125" style="1"/>
  </cols>
  <sheetData>
    <row r="1" spans="1:5" s="23" customFormat="1">
      <c r="A1" s="191" t="s">
        <v>13</v>
      </c>
      <c r="B1" s="192"/>
      <c r="C1" s="192"/>
      <c r="D1" s="192"/>
      <c r="E1" s="192"/>
    </row>
    <row r="2" spans="1:5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>
      <c r="A3" s="178">
        <v>42390</v>
      </c>
      <c r="B3" s="8" t="s">
        <v>117</v>
      </c>
      <c r="C3" s="150">
        <v>5000</v>
      </c>
      <c r="D3" s="150"/>
      <c r="E3" s="7">
        <f>C3-D3</f>
        <v>5000</v>
      </c>
    </row>
    <row r="4" spans="1:5" s="8" customFormat="1">
      <c r="A4" s="178">
        <v>42415</v>
      </c>
      <c r="B4" s="8" t="s">
        <v>117</v>
      </c>
      <c r="C4" s="150">
        <v>3000</v>
      </c>
      <c r="D4" s="150"/>
      <c r="E4" s="150">
        <f t="shared" ref="E4:E17" si="0">E3+C4-D4</f>
        <v>8000</v>
      </c>
    </row>
    <row r="5" spans="1:5" s="25" customFormat="1">
      <c r="A5" s="27">
        <v>42423</v>
      </c>
      <c r="B5" s="25" t="s">
        <v>117</v>
      </c>
      <c r="C5" s="25">
        <v>3000</v>
      </c>
      <c r="E5" s="150">
        <f t="shared" si="0"/>
        <v>11000</v>
      </c>
    </row>
    <row r="6" spans="1:5" s="25" customFormat="1">
      <c r="A6" s="27">
        <v>42471</v>
      </c>
      <c r="B6" s="25" t="s">
        <v>117</v>
      </c>
      <c r="C6" s="25">
        <v>20000</v>
      </c>
      <c r="E6" s="150">
        <f t="shared" si="0"/>
        <v>31000</v>
      </c>
    </row>
    <row r="7" spans="1:5">
      <c r="A7" s="170">
        <v>42502</v>
      </c>
      <c r="B7" s="1" t="s">
        <v>117</v>
      </c>
      <c r="C7" s="24">
        <v>5000</v>
      </c>
      <c r="E7" s="150">
        <f t="shared" si="0"/>
        <v>36000</v>
      </c>
    </row>
    <row r="8" spans="1:5">
      <c r="A8" s="170">
        <v>42563</v>
      </c>
      <c r="B8" s="1" t="s">
        <v>117</v>
      </c>
      <c r="C8" s="24">
        <v>5000</v>
      </c>
      <c r="E8" s="150">
        <f t="shared" si="0"/>
        <v>41000</v>
      </c>
    </row>
    <row r="9" spans="1:5">
      <c r="A9" s="170">
        <v>42590</v>
      </c>
      <c r="B9" s="1" t="s">
        <v>187</v>
      </c>
      <c r="C9" s="24">
        <v>250</v>
      </c>
      <c r="E9" s="150">
        <f t="shared" si="0"/>
        <v>41250</v>
      </c>
    </row>
    <row r="10" spans="1:5">
      <c r="A10" s="170">
        <v>42591</v>
      </c>
      <c r="B10" s="1" t="s">
        <v>189</v>
      </c>
      <c r="C10" s="24">
        <v>550</v>
      </c>
      <c r="E10" s="150">
        <f t="shared" si="0"/>
        <v>41800</v>
      </c>
    </row>
    <row r="11" spans="1:5">
      <c r="A11" s="170">
        <v>42591</v>
      </c>
      <c r="B11" s="1" t="s">
        <v>189</v>
      </c>
      <c r="C11" s="24">
        <v>650</v>
      </c>
      <c r="E11" s="150">
        <f t="shared" si="0"/>
        <v>42450</v>
      </c>
    </row>
    <row r="12" spans="1:5">
      <c r="A12" s="170">
        <v>42604</v>
      </c>
      <c r="B12" s="1" t="s">
        <v>193</v>
      </c>
      <c r="C12" s="24">
        <v>400</v>
      </c>
      <c r="E12" s="150">
        <f t="shared" si="0"/>
        <v>42850</v>
      </c>
    </row>
    <row r="13" spans="1:5">
      <c r="A13" s="170">
        <v>42605</v>
      </c>
      <c r="B13" s="1" t="s">
        <v>195</v>
      </c>
      <c r="C13" s="24">
        <v>100</v>
      </c>
      <c r="E13" s="150">
        <f t="shared" si="0"/>
        <v>42950</v>
      </c>
    </row>
    <row r="14" spans="1:5">
      <c r="A14" s="170">
        <v>42606</v>
      </c>
      <c r="B14" s="1" t="s">
        <v>117</v>
      </c>
      <c r="C14" s="24">
        <v>2000</v>
      </c>
      <c r="E14" s="150">
        <f t="shared" si="0"/>
        <v>44950</v>
      </c>
    </row>
    <row r="15" spans="1:5">
      <c r="A15" s="170">
        <v>42621</v>
      </c>
      <c r="B15" s="1" t="s">
        <v>117</v>
      </c>
      <c r="C15" s="24">
        <v>2000</v>
      </c>
      <c r="E15" s="150">
        <f t="shared" si="0"/>
        <v>46950</v>
      </c>
    </row>
    <row r="16" spans="1:5">
      <c r="A16" s="170">
        <v>42646</v>
      </c>
      <c r="B16" s="1" t="s">
        <v>117</v>
      </c>
      <c r="C16" s="24">
        <v>4000</v>
      </c>
      <c r="E16" s="150">
        <f t="shared" si="0"/>
        <v>50950</v>
      </c>
    </row>
    <row r="17" spans="1:5">
      <c r="A17" s="9"/>
      <c r="B17" s="10"/>
      <c r="C17" s="11"/>
      <c r="D17" s="11"/>
      <c r="E17" s="150">
        <f t="shared" si="0"/>
        <v>50950</v>
      </c>
    </row>
    <row r="18" spans="1:5">
      <c r="A18" s="12"/>
      <c r="B18" s="12"/>
      <c r="C18" s="13"/>
      <c r="D18" s="13"/>
      <c r="E18" s="13"/>
    </row>
    <row r="19" spans="1:5">
      <c r="A19" s="14"/>
      <c r="B19" s="15" t="s">
        <v>17</v>
      </c>
      <c r="C19" s="16">
        <f>SUM(C2:C18)</f>
        <v>50950</v>
      </c>
      <c r="D19" s="16">
        <f>SUM(D2:D18)</f>
        <v>0</v>
      </c>
      <c r="E19" s="16"/>
    </row>
    <row r="20" spans="1:5">
      <c r="A20" s="17"/>
      <c r="B20" s="17" t="s">
        <v>8</v>
      </c>
      <c r="C20" s="18">
        <f>IF(C19-D19&gt;0, C19-D19, 0)</f>
        <v>50950</v>
      </c>
      <c r="D20" s="18">
        <f>IF(D19-C19&gt;0, D19-C19, 0)</f>
        <v>0</v>
      </c>
      <c r="E20" s="18">
        <f>C20-D20</f>
        <v>50950</v>
      </c>
    </row>
    <row r="21" spans="1:5" ht="15" thickBot="1">
      <c r="A21" s="19"/>
      <c r="B21" s="19"/>
      <c r="C21" s="20"/>
      <c r="D21" s="20"/>
      <c r="E21" s="20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26"/>
      <c r="B32" s="27"/>
      <c r="C32" s="25"/>
      <c r="D32" s="25"/>
      <c r="E32" s="25"/>
    </row>
    <row r="33" spans="1:5">
      <c r="A33" s="26"/>
      <c r="B33" s="27"/>
      <c r="C33" s="25"/>
      <c r="D33" s="25"/>
      <c r="E33" s="25"/>
    </row>
  </sheetData>
  <mergeCells count="1">
    <mergeCell ref="A1:E1"/>
  </mergeCell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2.33203125" style="1" bestFit="1" customWidth="1"/>
    <col min="2" max="2" width="46.5" style="1" customWidth="1"/>
    <col min="3" max="3" width="12.5" style="24" customWidth="1"/>
    <col min="4" max="5" width="13.1640625" style="24" customWidth="1"/>
    <col min="6" max="16384" width="8.83203125" style="1"/>
  </cols>
  <sheetData>
    <row r="1" spans="1:5" ht="21" customHeight="1">
      <c r="A1" s="191" t="s">
        <v>18</v>
      </c>
      <c r="B1" s="192"/>
      <c r="C1" s="192"/>
      <c r="D1" s="192"/>
      <c r="E1" s="192"/>
    </row>
    <row r="2" spans="1:5" ht="14" customHeight="1">
      <c r="A2" s="2" t="s">
        <v>10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0">
        <v>42313</v>
      </c>
      <c r="B3" s="179" t="s">
        <v>89</v>
      </c>
      <c r="D3" s="24"/>
      <c r="E3" s="150"/>
    </row>
    <row r="4" spans="1:5" s="8" customFormat="1" ht="14" customHeight="1">
      <c r="A4"/>
      <c r="B4"/>
      <c r="C4"/>
      <c r="D4"/>
      <c r="E4" s="150"/>
    </row>
    <row r="5" spans="1:5" ht="14" customHeight="1">
      <c r="A5" s="12"/>
      <c r="B5" s="12"/>
      <c r="C5" s="13"/>
      <c r="D5" s="13"/>
      <c r="E5" s="13"/>
    </row>
    <row r="6" spans="1:5" ht="14" customHeight="1">
      <c r="A6" s="14"/>
      <c r="B6" s="15" t="s">
        <v>17</v>
      </c>
      <c r="C6" s="16">
        <f>SUM(C2:C5)</f>
        <v>0</v>
      </c>
      <c r="D6" s="16">
        <f>SUM(D2:D5)</f>
        <v>0</v>
      </c>
      <c r="E6" s="16"/>
    </row>
    <row r="7" spans="1:5" ht="14" customHeight="1">
      <c r="A7" s="17"/>
      <c r="B7" s="17" t="s">
        <v>8</v>
      </c>
      <c r="C7" s="18">
        <f>IF(C6-D6&gt;0, C6-D6, 0)</f>
        <v>0</v>
      </c>
      <c r="D7" s="18">
        <f>IF(D6-C6&gt;0, D6-C6, 0)</f>
        <v>0</v>
      </c>
      <c r="E7" s="18">
        <f>C7-D7</f>
        <v>0</v>
      </c>
    </row>
    <row r="8" spans="1:5" ht="14" customHeight="1" thickBot="1">
      <c r="A8" s="19"/>
      <c r="B8" s="19"/>
      <c r="C8" s="20"/>
      <c r="D8" s="20"/>
      <c r="E8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115" zoomScaleNormal="115" zoomScalePageLayoutView="115" workbookViewId="0">
      <pane ySplit="2" topLeftCell="A3" activePane="bottomLeft" state="frozen"/>
      <selection activeCell="E17" sqref="E17"/>
      <selection pane="bottomLeft" activeCell="E17" sqref="E17"/>
    </sheetView>
  </sheetViews>
  <sheetFormatPr baseColWidth="10" defaultColWidth="8.83203125" defaultRowHeight="14" customHeight="1" x14ac:dyDescent="0"/>
  <cols>
    <col min="1" max="1" width="12.33203125" style="27" bestFit="1" customWidth="1"/>
    <col min="2" max="2" width="30.1640625" style="28" customWidth="1"/>
    <col min="3" max="5" width="13.1640625" style="25" customWidth="1"/>
    <col min="6" max="16384" width="8.83203125" style="1"/>
  </cols>
  <sheetData>
    <row r="1" spans="1:5" s="23" customFormat="1" ht="21" customHeight="1">
      <c r="A1" s="191" t="s">
        <v>11</v>
      </c>
      <c r="B1" s="192"/>
      <c r="C1" s="192"/>
      <c r="D1" s="192"/>
      <c r="E1" s="192"/>
    </row>
    <row r="2" spans="1:5" ht="14" customHeight="1">
      <c r="A2" s="2" t="s">
        <v>10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8">
        <v>42338</v>
      </c>
      <c r="B3" s="8" t="s">
        <v>222</v>
      </c>
      <c r="D3" s="150">
        <v>4785</v>
      </c>
      <c r="E3" s="150">
        <f>D3-C3</f>
        <v>4785</v>
      </c>
    </row>
    <row r="4" spans="1:5" s="8" customFormat="1" ht="14" customHeight="1">
      <c r="A4" s="178">
        <v>42369</v>
      </c>
      <c r="B4" s="8" t="s">
        <v>222</v>
      </c>
      <c r="D4" s="150">
        <v>7395</v>
      </c>
      <c r="E4" s="150">
        <f>E3+D4-C4</f>
        <v>12180</v>
      </c>
    </row>
    <row r="5" spans="1:5" ht="14" customHeight="1">
      <c r="A5" s="170">
        <v>42400</v>
      </c>
      <c r="B5" s="1" t="s">
        <v>222</v>
      </c>
      <c r="D5" s="24">
        <v>8047.5</v>
      </c>
      <c r="E5" s="150">
        <f t="shared" ref="E5:E14" si="0">E4+D5-C5</f>
        <v>20227.5</v>
      </c>
    </row>
    <row r="6" spans="1:5" ht="14" customHeight="1">
      <c r="A6" s="170">
        <v>42429</v>
      </c>
      <c r="B6" s="1" t="s">
        <v>222</v>
      </c>
      <c r="D6" s="24">
        <v>8700</v>
      </c>
      <c r="E6" s="150">
        <f t="shared" si="0"/>
        <v>28927.5</v>
      </c>
    </row>
    <row r="7" spans="1:5" ht="14" customHeight="1">
      <c r="A7" s="170">
        <v>42460</v>
      </c>
      <c r="B7" s="1" t="s">
        <v>222</v>
      </c>
      <c r="D7" s="24">
        <v>9135</v>
      </c>
      <c r="E7" s="150">
        <f t="shared" si="0"/>
        <v>38062.5</v>
      </c>
    </row>
    <row r="8" spans="1:5" ht="14" customHeight="1">
      <c r="A8" s="170">
        <v>42490</v>
      </c>
      <c r="B8" s="1" t="s">
        <v>222</v>
      </c>
      <c r="D8" s="24">
        <v>8700</v>
      </c>
      <c r="E8" s="150">
        <f t="shared" si="0"/>
        <v>46762.5</v>
      </c>
    </row>
    <row r="9" spans="1:5" ht="14" customHeight="1">
      <c r="A9" s="170">
        <v>42521</v>
      </c>
      <c r="B9" s="1" t="s">
        <v>222</v>
      </c>
      <c r="D9" s="24">
        <v>7395</v>
      </c>
      <c r="E9" s="150">
        <f t="shared" si="0"/>
        <v>54157.5</v>
      </c>
    </row>
    <row r="10" spans="1:5" ht="14" customHeight="1">
      <c r="A10" s="170">
        <v>42551</v>
      </c>
      <c r="B10" s="1" t="s">
        <v>222</v>
      </c>
      <c r="D10" s="24">
        <v>9135</v>
      </c>
      <c r="E10" s="150">
        <f t="shared" si="0"/>
        <v>63292.5</v>
      </c>
    </row>
    <row r="11" spans="1:5" ht="14" customHeight="1">
      <c r="A11" s="170">
        <v>42582</v>
      </c>
      <c r="B11" s="1" t="s">
        <v>222</v>
      </c>
      <c r="D11" s="24">
        <v>6090</v>
      </c>
      <c r="E11" s="150">
        <f t="shared" si="0"/>
        <v>69382.5</v>
      </c>
    </row>
    <row r="12" spans="1:5" ht="14" customHeight="1">
      <c r="A12" s="170">
        <v>42613</v>
      </c>
      <c r="B12" s="1" t="s">
        <v>222</v>
      </c>
      <c r="D12" s="24">
        <v>4350</v>
      </c>
      <c r="E12" s="150">
        <f t="shared" si="0"/>
        <v>73732.5</v>
      </c>
    </row>
    <row r="13" spans="1:5" ht="14" customHeight="1">
      <c r="A13" s="170">
        <v>42643</v>
      </c>
      <c r="B13" s="1" t="s">
        <v>223</v>
      </c>
      <c r="D13" s="24">
        <v>4000</v>
      </c>
      <c r="E13" s="150">
        <f t="shared" si="0"/>
        <v>77732.5</v>
      </c>
    </row>
    <row r="14" spans="1:5" ht="14" customHeight="1">
      <c r="A14" s="170">
        <v>42674</v>
      </c>
      <c r="B14" s="1" t="s">
        <v>223</v>
      </c>
      <c r="D14" s="24">
        <v>6000</v>
      </c>
      <c r="E14" s="150">
        <f t="shared" si="0"/>
        <v>83732.5</v>
      </c>
    </row>
    <row r="15" spans="1:5" ht="14" customHeight="1">
      <c r="A15" s="5"/>
      <c r="B15" s="6"/>
      <c r="C15" s="7"/>
      <c r="D15" s="7"/>
      <c r="E15" s="7"/>
    </row>
    <row r="16" spans="1:5" ht="14" customHeight="1">
      <c r="A16" s="12"/>
      <c r="B16" s="12"/>
      <c r="C16" s="13"/>
      <c r="D16" s="13"/>
      <c r="E16" s="13"/>
    </row>
    <row r="17" spans="1:5" ht="14" customHeight="1">
      <c r="A17" s="14"/>
      <c r="B17" s="15" t="s">
        <v>17</v>
      </c>
      <c r="C17" s="16">
        <f>SUM(C2:C16)</f>
        <v>0</v>
      </c>
      <c r="D17" s="16">
        <f>SUM(D2:D16)</f>
        <v>83732.5</v>
      </c>
      <c r="E17" s="16"/>
    </row>
    <row r="18" spans="1:5" ht="14" customHeight="1">
      <c r="A18" s="17"/>
      <c r="B18" s="17" t="s">
        <v>8</v>
      </c>
      <c r="C18" s="18">
        <f>IF(C17-D17&gt;0, C17-D17, 0)</f>
        <v>0</v>
      </c>
      <c r="D18" s="18">
        <f>IF(D17-C17&gt;0, D17-C17, 0)</f>
        <v>83732.5</v>
      </c>
      <c r="E18" s="18">
        <f>D18-C18</f>
        <v>83732.5</v>
      </c>
    </row>
    <row r="19" spans="1:5" ht="14" customHeight="1" thickBot="1">
      <c r="A19" s="19"/>
      <c r="B19" s="19"/>
      <c r="C19" s="20"/>
      <c r="D19" s="20"/>
      <c r="E19" s="20"/>
    </row>
    <row r="20" spans="1:5" ht="14" customHeight="1">
      <c r="A20" s="29"/>
      <c r="B20" s="29"/>
      <c r="C20" s="30"/>
      <c r="D20" s="30"/>
    </row>
    <row r="22" spans="1:5" ht="14" customHeight="1">
      <c r="A22" s="31"/>
      <c r="B22" s="32"/>
      <c r="C22" s="33"/>
      <c r="D22" s="33"/>
      <c r="E22" s="33"/>
    </row>
    <row r="31" spans="1:5" ht="14" customHeight="1">
      <c r="A31" s="1"/>
      <c r="B31" s="1"/>
      <c r="C31" s="24"/>
      <c r="D31" s="24"/>
      <c r="E31" s="24"/>
    </row>
    <row r="32" spans="1:5" ht="14" customHeight="1">
      <c r="A32" s="1"/>
      <c r="B32" s="1"/>
      <c r="C32" s="24"/>
      <c r="D32" s="24"/>
      <c r="E32" s="24"/>
    </row>
    <row r="33" spans="1:5" ht="14" customHeight="1">
      <c r="A33" s="1"/>
      <c r="B33" s="1"/>
      <c r="C33" s="24"/>
      <c r="D33" s="24"/>
      <c r="E33" s="24"/>
    </row>
    <row r="34" spans="1:5" ht="14" customHeight="1">
      <c r="A34" s="1"/>
      <c r="B34" s="1"/>
      <c r="C34" s="24"/>
      <c r="D34" s="24"/>
      <c r="E34" s="24"/>
    </row>
    <row r="35" spans="1:5" ht="14" customHeight="1">
      <c r="A35" s="1"/>
      <c r="B35" s="1"/>
      <c r="C35" s="24"/>
      <c r="D35" s="24"/>
      <c r="E35" s="24"/>
    </row>
    <row r="36" spans="1:5" ht="14" customHeight="1">
      <c r="A36" s="1"/>
      <c r="B36" s="1"/>
      <c r="C36" s="24"/>
      <c r="D36" s="24"/>
      <c r="E36" s="24"/>
    </row>
    <row r="37" spans="1:5" ht="14" customHeight="1">
      <c r="A37" s="1"/>
      <c r="B37" s="1"/>
      <c r="C37" s="24"/>
      <c r="D37" s="24"/>
      <c r="E37" s="24"/>
    </row>
    <row r="38" spans="1:5" ht="14" customHeight="1">
      <c r="A38" s="1"/>
      <c r="B38" s="1"/>
      <c r="C38" s="24"/>
      <c r="D38" s="24"/>
      <c r="E38" s="24"/>
    </row>
    <row r="39" spans="1:5" ht="14" customHeight="1">
      <c r="A39" s="1"/>
      <c r="B39" s="1"/>
      <c r="C39" s="24"/>
      <c r="D39" s="24"/>
      <c r="E39" s="24"/>
    </row>
    <row r="40" spans="1:5" ht="14" customHeight="1">
      <c r="A40" s="1"/>
      <c r="B40" s="1"/>
      <c r="C40" s="24"/>
      <c r="D40" s="24"/>
      <c r="E40" s="24"/>
    </row>
  </sheetData>
  <mergeCells count="1">
    <mergeCell ref="A1:E1"/>
  </mergeCell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15" zoomScaleNormal="115" zoomScalePageLayoutView="115" workbookViewId="0">
      <pane ySplit="2" topLeftCell="A3" activePane="bottomLeft" state="frozen"/>
      <selection activeCell="E17" sqref="E17"/>
      <selection pane="bottomLeft" activeCell="E17" sqref="E17"/>
    </sheetView>
  </sheetViews>
  <sheetFormatPr baseColWidth="10" defaultColWidth="8.83203125" defaultRowHeight="14" customHeight="1" x14ac:dyDescent="0"/>
  <cols>
    <col min="1" max="1" width="12.33203125" style="27" bestFit="1" customWidth="1"/>
    <col min="2" max="2" width="30.1640625" style="28" customWidth="1"/>
    <col min="3" max="5" width="13.1640625" style="25" customWidth="1"/>
    <col min="6" max="16384" width="8.83203125" style="1"/>
  </cols>
  <sheetData>
    <row r="1" spans="1:5" s="23" customFormat="1" ht="21" customHeight="1">
      <c r="A1" s="191" t="s">
        <v>59</v>
      </c>
      <c r="B1" s="192"/>
      <c r="C1" s="192"/>
      <c r="D1" s="192"/>
      <c r="E1" s="192"/>
    </row>
    <row r="2" spans="1:5" ht="14" customHeight="1">
      <c r="A2" s="2" t="s">
        <v>10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8">
        <v>42338</v>
      </c>
      <c r="C3" s="150"/>
      <c r="D3" s="150">
        <v>287.09999999999997</v>
      </c>
      <c r="E3" s="150">
        <f>D3-C3</f>
        <v>287.09999999999997</v>
      </c>
    </row>
    <row r="4" spans="1:5" s="8" customFormat="1" ht="14" customHeight="1">
      <c r="A4" s="178">
        <v>42369</v>
      </c>
      <c r="C4" s="150"/>
      <c r="D4" s="150">
        <v>443.7</v>
      </c>
      <c r="E4" s="150">
        <f>E3+D4-C4</f>
        <v>730.8</v>
      </c>
    </row>
    <row r="5" spans="1:5" ht="14" customHeight="1">
      <c r="A5" s="170">
        <v>42400</v>
      </c>
      <c r="B5" s="1"/>
      <c r="C5" s="24"/>
      <c r="D5" s="24">
        <v>482.84999999999997</v>
      </c>
      <c r="E5" s="150">
        <f t="shared" ref="E5:E15" si="0">E4+D5-C5</f>
        <v>1213.6499999999999</v>
      </c>
    </row>
    <row r="6" spans="1:5" ht="14" customHeight="1">
      <c r="A6" s="170">
        <v>42429</v>
      </c>
      <c r="B6" s="1"/>
      <c r="C6" s="24"/>
      <c r="D6" s="24">
        <v>522</v>
      </c>
      <c r="E6" s="150">
        <f t="shared" si="0"/>
        <v>1735.6499999999999</v>
      </c>
    </row>
    <row r="7" spans="1:5" ht="14" customHeight="1">
      <c r="A7" s="170">
        <v>42460</v>
      </c>
      <c r="B7" s="1"/>
      <c r="C7" s="24"/>
      <c r="D7" s="24">
        <v>548.1</v>
      </c>
      <c r="E7" s="150">
        <f t="shared" si="0"/>
        <v>2283.75</v>
      </c>
    </row>
    <row r="8" spans="1:5" ht="14" customHeight="1">
      <c r="A8" s="170">
        <v>42490</v>
      </c>
      <c r="B8" s="1"/>
      <c r="C8" s="24"/>
      <c r="D8" s="24">
        <v>522</v>
      </c>
      <c r="E8" s="150">
        <f t="shared" si="0"/>
        <v>2805.75</v>
      </c>
    </row>
    <row r="9" spans="1:5" ht="14" customHeight="1">
      <c r="A9" s="170">
        <v>42521</v>
      </c>
      <c r="B9" s="1"/>
      <c r="C9" s="24"/>
      <c r="D9" s="24">
        <v>443.7</v>
      </c>
      <c r="E9" s="150">
        <f t="shared" si="0"/>
        <v>3249.45</v>
      </c>
    </row>
    <row r="10" spans="1:5" ht="14" customHeight="1">
      <c r="A10" s="170">
        <v>42551</v>
      </c>
      <c r="B10" s="1"/>
      <c r="C10" s="24"/>
      <c r="D10" s="24">
        <v>548.1</v>
      </c>
      <c r="E10" s="150">
        <f t="shared" si="0"/>
        <v>3797.5499999999997</v>
      </c>
    </row>
    <row r="11" spans="1:5" ht="14" customHeight="1">
      <c r="A11" s="170">
        <v>42582</v>
      </c>
      <c r="B11" s="1"/>
      <c r="C11" s="24"/>
      <c r="D11" s="24">
        <v>365.4</v>
      </c>
      <c r="E11" s="150">
        <f t="shared" si="0"/>
        <v>4162.95</v>
      </c>
    </row>
    <row r="12" spans="1:5" ht="14" customHeight="1">
      <c r="A12" s="170">
        <v>42613</v>
      </c>
      <c r="B12" s="1"/>
      <c r="C12" s="24"/>
      <c r="D12" s="24">
        <v>261</v>
      </c>
      <c r="E12" s="150">
        <f t="shared" si="0"/>
        <v>4423.95</v>
      </c>
    </row>
    <row r="13" spans="1:5" ht="14" customHeight="1">
      <c r="A13" s="170">
        <v>42643</v>
      </c>
      <c r="B13" s="1"/>
      <c r="C13" s="24"/>
      <c r="D13" s="24">
        <v>240</v>
      </c>
      <c r="E13" s="150">
        <f t="shared" si="0"/>
        <v>4663.95</v>
      </c>
    </row>
    <row r="14" spans="1:5" ht="14" customHeight="1">
      <c r="A14" s="170">
        <v>42674</v>
      </c>
      <c r="B14" s="1"/>
      <c r="C14" s="24"/>
      <c r="D14" s="24">
        <v>360</v>
      </c>
      <c r="E14" s="150">
        <f t="shared" si="0"/>
        <v>5023.95</v>
      </c>
    </row>
    <row r="15" spans="1:5" ht="14" customHeight="1">
      <c r="A15" s="9"/>
      <c r="B15" s="10"/>
      <c r="C15" s="11"/>
      <c r="D15" s="11"/>
      <c r="E15" s="150">
        <f t="shared" si="0"/>
        <v>5023.95</v>
      </c>
    </row>
    <row r="16" spans="1:5" ht="14" customHeight="1">
      <c r="A16" s="12"/>
      <c r="B16" s="12"/>
      <c r="C16" s="13"/>
      <c r="D16" s="13"/>
      <c r="E16" s="13"/>
    </row>
    <row r="17" spans="1:5" ht="14" customHeight="1">
      <c r="A17" s="14"/>
      <c r="B17" s="15" t="s">
        <v>17</v>
      </c>
      <c r="C17" s="16">
        <f>SUM(C2:C16)</f>
        <v>0</v>
      </c>
      <c r="D17" s="16">
        <f>SUM(D2:D16)</f>
        <v>5023.95</v>
      </c>
      <c r="E17" s="16"/>
    </row>
    <row r="18" spans="1:5" ht="14" customHeight="1">
      <c r="A18" s="17"/>
      <c r="B18" s="17" t="s">
        <v>8</v>
      </c>
      <c r="C18" s="18">
        <f>IF(C17-D17&gt;0, C17-D17, 0)</f>
        <v>0</v>
      </c>
      <c r="D18" s="18">
        <f>IF(D17-C17&gt;0, D17-C17, 0)</f>
        <v>5023.95</v>
      </c>
      <c r="E18" s="18">
        <f>D18-C18</f>
        <v>5023.95</v>
      </c>
    </row>
    <row r="19" spans="1:5" ht="14" customHeight="1" thickBot="1">
      <c r="A19" s="19"/>
      <c r="B19" s="19"/>
      <c r="C19" s="20"/>
      <c r="D19" s="20"/>
      <c r="E19" s="20"/>
    </row>
    <row r="20" spans="1:5" ht="14" customHeight="1">
      <c r="A20" s="1"/>
      <c r="B20" s="1"/>
      <c r="C20" s="24"/>
      <c r="D20" s="24"/>
      <c r="E20" s="24"/>
    </row>
    <row r="21" spans="1:5" ht="14" customHeight="1">
      <c r="A21" s="1"/>
      <c r="B21" s="1"/>
      <c r="C21" s="24"/>
      <c r="D21" s="24"/>
      <c r="E21" s="24"/>
    </row>
    <row r="22" spans="1:5" ht="14" customHeight="1">
      <c r="A22" s="1"/>
      <c r="B22" s="1"/>
      <c r="C22" s="24"/>
      <c r="D22" s="24"/>
      <c r="E22" s="24"/>
    </row>
    <row r="23" spans="1:5" ht="14" customHeight="1">
      <c r="A23" s="1"/>
      <c r="B23" s="1"/>
      <c r="C23" s="24"/>
      <c r="D23" s="24"/>
      <c r="E23" s="24"/>
    </row>
    <row r="24" spans="1:5" ht="14" customHeight="1">
      <c r="A24" s="1"/>
      <c r="B24" s="1"/>
      <c r="C24" s="24"/>
      <c r="D24" s="24"/>
      <c r="E24" s="24"/>
    </row>
    <row r="25" spans="1:5" ht="14" customHeight="1">
      <c r="A25" s="1"/>
      <c r="B25" s="1"/>
      <c r="C25" s="24"/>
      <c r="D25" s="24"/>
      <c r="E25" s="24"/>
    </row>
    <row r="26" spans="1:5" ht="14" customHeight="1">
      <c r="A26" s="1"/>
      <c r="B26" s="1"/>
      <c r="C26" s="24"/>
      <c r="D26" s="24"/>
      <c r="E26" s="24"/>
    </row>
    <row r="27" spans="1:5" ht="14" customHeight="1">
      <c r="A27" s="1"/>
      <c r="B27" s="1"/>
      <c r="C27" s="24"/>
      <c r="D27" s="24"/>
      <c r="E27" s="24"/>
    </row>
    <row r="28" spans="1:5" ht="14" customHeight="1">
      <c r="A28" s="1"/>
      <c r="B28" s="1"/>
      <c r="C28" s="24"/>
      <c r="D28" s="24"/>
      <c r="E28" s="24"/>
    </row>
    <row r="29" spans="1:5" ht="14" customHeight="1">
      <c r="A29" s="1"/>
      <c r="B29" s="1"/>
      <c r="C29" s="24"/>
      <c r="D29" s="24"/>
      <c r="E29" s="24"/>
    </row>
    <row r="36" spans="2:5" ht="14" customHeight="1">
      <c r="B36" s="21"/>
      <c r="E36" s="34"/>
    </row>
    <row r="37" spans="2:5" ht="14" customHeight="1">
      <c r="B37" s="21"/>
    </row>
  </sheetData>
  <mergeCells count="1">
    <mergeCell ref="A1:E1"/>
  </mergeCell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15" zoomScaleNormal="115" zoomScalePageLayoutView="115" workbookViewId="0">
      <pane ySplit="2" topLeftCell="A3" activePane="bottomLeft" state="frozen"/>
      <selection activeCell="E17" sqref="E17"/>
      <selection pane="bottomLeft" activeCell="E17" sqref="E17"/>
    </sheetView>
  </sheetViews>
  <sheetFormatPr baseColWidth="10" defaultColWidth="8.83203125" defaultRowHeight="14" customHeight="1" x14ac:dyDescent="0"/>
  <cols>
    <col min="1" max="1" width="12.33203125" style="28" bestFit="1" customWidth="1"/>
    <col min="2" max="2" width="30.1640625" style="28" customWidth="1"/>
    <col min="3" max="5" width="13.1640625" style="24" customWidth="1"/>
    <col min="6" max="16384" width="8.83203125" style="1"/>
  </cols>
  <sheetData>
    <row r="1" spans="1:5" s="23" customFormat="1" ht="21" customHeight="1">
      <c r="A1" s="191" t="s">
        <v>24</v>
      </c>
      <c r="B1" s="192"/>
      <c r="C1" s="192"/>
      <c r="D1" s="192"/>
      <c r="E1" s="192"/>
    </row>
    <row r="2" spans="1:5" ht="14" customHeight="1">
      <c r="A2" s="2" t="s">
        <v>10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8">
        <v>42312</v>
      </c>
      <c r="B3" s="8" t="s">
        <v>87</v>
      </c>
      <c r="C3" s="8">
        <v>6.5</v>
      </c>
      <c r="D3" s="8">
        <v>0</v>
      </c>
      <c r="E3" s="7">
        <f>C3-D3</f>
        <v>6.5</v>
      </c>
    </row>
    <row r="4" spans="1:5" s="8" customFormat="1" ht="14" customHeight="1">
      <c r="A4" s="178">
        <v>42312</v>
      </c>
      <c r="B4" s="8" t="s">
        <v>88</v>
      </c>
      <c r="C4" s="8">
        <v>0</v>
      </c>
      <c r="D4" s="8">
        <v>0.65</v>
      </c>
      <c r="E4" s="8">
        <f t="shared" ref="E4:E27" si="0">E3+C4-D4</f>
        <v>5.85</v>
      </c>
    </row>
    <row r="5" spans="1:5" ht="14" customHeight="1">
      <c r="A5" s="170">
        <v>42376</v>
      </c>
      <c r="B5" s="1" t="s">
        <v>87</v>
      </c>
      <c r="C5" s="1">
        <v>6.5</v>
      </c>
      <c r="D5" s="1">
        <v>0</v>
      </c>
      <c r="E5" s="8">
        <f t="shared" si="0"/>
        <v>12.35</v>
      </c>
    </row>
    <row r="6" spans="1:5" ht="14" customHeight="1">
      <c r="A6" s="170">
        <v>42376</v>
      </c>
      <c r="B6" s="1" t="s">
        <v>114</v>
      </c>
      <c r="C6" s="1">
        <v>0</v>
      </c>
      <c r="D6" s="1">
        <v>0.65</v>
      </c>
      <c r="E6" s="8">
        <f t="shared" si="0"/>
        <v>11.7</v>
      </c>
    </row>
    <row r="7" spans="1:5" ht="14" customHeight="1">
      <c r="A7" s="170">
        <v>42404</v>
      </c>
      <c r="B7" s="1" t="s">
        <v>87</v>
      </c>
      <c r="C7" s="1">
        <v>6.5</v>
      </c>
      <c r="D7" s="1">
        <v>0</v>
      </c>
      <c r="E7" s="8">
        <f t="shared" si="0"/>
        <v>18.2</v>
      </c>
    </row>
    <row r="8" spans="1:5" ht="14" customHeight="1">
      <c r="A8" s="170">
        <v>42404</v>
      </c>
      <c r="B8" s="1" t="s">
        <v>122</v>
      </c>
      <c r="C8" s="1">
        <v>0</v>
      </c>
      <c r="D8" s="1">
        <v>0.98</v>
      </c>
      <c r="E8" s="8">
        <f t="shared" si="0"/>
        <v>17.22</v>
      </c>
    </row>
    <row r="9" spans="1:5" ht="14" customHeight="1">
      <c r="A9" s="170">
        <v>42436</v>
      </c>
      <c r="B9" s="1" t="s">
        <v>87</v>
      </c>
      <c r="C9" s="1">
        <v>6.5</v>
      </c>
      <c r="D9" s="1">
        <v>0</v>
      </c>
      <c r="E9" s="8">
        <f t="shared" si="0"/>
        <v>23.72</v>
      </c>
    </row>
    <row r="10" spans="1:5" ht="14" customHeight="1">
      <c r="A10" s="170">
        <v>42436</v>
      </c>
      <c r="B10" s="1" t="s">
        <v>136</v>
      </c>
      <c r="C10" s="1">
        <v>0</v>
      </c>
      <c r="D10" s="1">
        <v>0.98</v>
      </c>
      <c r="E10" s="8">
        <f t="shared" si="0"/>
        <v>22.74</v>
      </c>
    </row>
    <row r="11" spans="1:5" ht="14" customHeight="1">
      <c r="A11" s="170">
        <v>42466</v>
      </c>
      <c r="B11" s="1" t="s">
        <v>105</v>
      </c>
      <c r="C11" s="1">
        <v>6.5</v>
      </c>
      <c r="D11" s="1">
        <v>0</v>
      </c>
      <c r="E11" s="8">
        <f t="shared" si="0"/>
        <v>29.24</v>
      </c>
    </row>
    <row r="12" spans="1:5" ht="14" customHeight="1">
      <c r="A12" s="170">
        <v>42466</v>
      </c>
      <c r="B12" s="1" t="s">
        <v>144</v>
      </c>
      <c r="C12" s="1">
        <v>0</v>
      </c>
      <c r="D12" s="1">
        <v>0.98</v>
      </c>
      <c r="E12" s="8">
        <f t="shared" si="0"/>
        <v>28.259999999999998</v>
      </c>
    </row>
    <row r="13" spans="1:5" ht="14" customHeight="1">
      <c r="A13" s="170">
        <v>42496</v>
      </c>
      <c r="B13" s="1" t="s">
        <v>87</v>
      </c>
      <c r="C13" s="1">
        <v>6.5</v>
      </c>
      <c r="D13" s="1">
        <v>0</v>
      </c>
      <c r="E13" s="8">
        <f t="shared" si="0"/>
        <v>34.76</v>
      </c>
    </row>
    <row r="14" spans="1:5" ht="14" customHeight="1">
      <c r="A14" s="170">
        <v>42496</v>
      </c>
      <c r="B14" s="1" t="s">
        <v>156</v>
      </c>
      <c r="C14" s="1">
        <v>0</v>
      </c>
      <c r="D14" s="1">
        <v>0.98</v>
      </c>
      <c r="E14" s="8">
        <f t="shared" si="0"/>
        <v>33.78</v>
      </c>
    </row>
    <row r="15" spans="1:5" ht="14" customHeight="1">
      <c r="A15" s="170">
        <v>42528</v>
      </c>
      <c r="B15" s="1" t="s">
        <v>87</v>
      </c>
      <c r="C15" s="1">
        <v>6.5</v>
      </c>
      <c r="D15" s="1">
        <v>0</v>
      </c>
      <c r="E15" s="8">
        <f t="shared" si="0"/>
        <v>40.28</v>
      </c>
    </row>
    <row r="16" spans="1:5" ht="14" customHeight="1">
      <c r="A16" s="170">
        <v>42529</v>
      </c>
      <c r="B16" s="1" t="s">
        <v>166</v>
      </c>
      <c r="C16" s="1">
        <v>0</v>
      </c>
      <c r="D16" s="1">
        <v>0.98</v>
      </c>
      <c r="E16" s="8">
        <f t="shared" si="0"/>
        <v>39.300000000000004</v>
      </c>
    </row>
    <row r="17" spans="1:5" ht="14" customHeight="1">
      <c r="A17" s="170">
        <v>42555</v>
      </c>
      <c r="B17" s="1" t="s">
        <v>173</v>
      </c>
      <c r="C17" s="1">
        <v>6.5</v>
      </c>
      <c r="D17" s="1">
        <v>0</v>
      </c>
      <c r="E17" s="8">
        <f t="shared" si="0"/>
        <v>45.800000000000004</v>
      </c>
    </row>
    <row r="18" spans="1:5" ht="14" customHeight="1">
      <c r="A18" s="170">
        <v>42557</v>
      </c>
      <c r="B18" s="1" t="s">
        <v>174</v>
      </c>
      <c r="C18" s="1">
        <v>0</v>
      </c>
      <c r="D18" s="1">
        <v>0.98</v>
      </c>
      <c r="E18" s="8">
        <f t="shared" si="0"/>
        <v>44.820000000000007</v>
      </c>
    </row>
    <row r="19" spans="1:5" ht="14" customHeight="1">
      <c r="A19" s="170">
        <v>42586</v>
      </c>
      <c r="B19" s="1" t="s">
        <v>173</v>
      </c>
      <c r="C19" s="1">
        <v>6.5</v>
      </c>
      <c r="D19" s="1">
        <v>0</v>
      </c>
      <c r="E19" s="8">
        <f t="shared" si="0"/>
        <v>51.320000000000007</v>
      </c>
    </row>
    <row r="20" spans="1:5" ht="14" customHeight="1">
      <c r="A20" s="170">
        <v>42586</v>
      </c>
      <c r="B20" s="1" t="s">
        <v>184</v>
      </c>
      <c r="C20" s="1">
        <v>0</v>
      </c>
      <c r="D20" s="1">
        <v>0.98</v>
      </c>
      <c r="E20" s="8">
        <f t="shared" si="0"/>
        <v>50.340000000000011</v>
      </c>
    </row>
    <row r="21" spans="1:5" ht="14" customHeight="1">
      <c r="A21" s="170">
        <v>42619</v>
      </c>
      <c r="B21" s="1" t="s">
        <v>173</v>
      </c>
      <c r="C21" s="1">
        <v>6.5</v>
      </c>
      <c r="D21" s="1">
        <v>0</v>
      </c>
      <c r="E21" s="8">
        <f t="shared" si="0"/>
        <v>56.840000000000011</v>
      </c>
    </row>
    <row r="22" spans="1:5" ht="14" customHeight="1">
      <c r="A22" s="170">
        <v>42619</v>
      </c>
      <c r="B22" s="1" t="s">
        <v>203</v>
      </c>
      <c r="C22" s="1">
        <v>0</v>
      </c>
      <c r="D22" s="1">
        <v>0.98</v>
      </c>
      <c r="E22" s="8">
        <f t="shared" si="0"/>
        <v>55.860000000000014</v>
      </c>
    </row>
    <row r="23" spans="1:5" ht="14" customHeight="1">
      <c r="A23" s="170">
        <v>42648</v>
      </c>
      <c r="B23" s="1" t="s">
        <v>87</v>
      </c>
      <c r="C23" s="1">
        <v>6.5</v>
      </c>
      <c r="D23" s="1">
        <v>0</v>
      </c>
      <c r="E23" s="8">
        <f t="shared" si="0"/>
        <v>62.360000000000014</v>
      </c>
    </row>
    <row r="24" spans="1:5" ht="14" customHeight="1">
      <c r="A24" s="170">
        <v>42650</v>
      </c>
      <c r="B24" s="1" t="s">
        <v>211</v>
      </c>
      <c r="C24" s="1">
        <v>0</v>
      </c>
      <c r="D24" s="1">
        <v>0.98</v>
      </c>
      <c r="E24" s="8">
        <f t="shared" si="0"/>
        <v>61.380000000000017</v>
      </c>
    </row>
    <row r="25" spans="1:5" ht="14" customHeight="1">
      <c r="A25" s="170">
        <v>42345</v>
      </c>
      <c r="B25" s="1" t="s">
        <v>105</v>
      </c>
      <c r="C25" s="1">
        <v>6.5</v>
      </c>
      <c r="D25" s="1">
        <v>0</v>
      </c>
      <c r="E25" s="8">
        <f t="shared" si="0"/>
        <v>67.880000000000024</v>
      </c>
    </row>
    <row r="26" spans="1:5" ht="14" customHeight="1">
      <c r="A26" s="170">
        <v>42345</v>
      </c>
      <c r="B26" s="1" t="s">
        <v>106</v>
      </c>
      <c r="C26" s="1">
        <v>0</v>
      </c>
      <c r="D26" s="1">
        <v>0.65</v>
      </c>
      <c r="E26" s="8">
        <f t="shared" si="0"/>
        <v>67.230000000000018</v>
      </c>
    </row>
    <row r="27" spans="1:5" ht="14" customHeight="1">
      <c r="A27" s="9"/>
      <c r="B27" s="10"/>
      <c r="C27" s="11"/>
      <c r="D27" s="11"/>
      <c r="E27" s="8">
        <f t="shared" si="0"/>
        <v>67.230000000000018</v>
      </c>
    </row>
    <row r="28" spans="1:5" ht="14" customHeight="1">
      <c r="A28" s="12"/>
      <c r="B28" s="12"/>
      <c r="C28" s="13"/>
      <c r="D28" s="13"/>
      <c r="E28" s="13"/>
    </row>
    <row r="29" spans="1:5" ht="14" customHeight="1">
      <c r="A29" s="14"/>
      <c r="B29" s="15" t="s">
        <v>17</v>
      </c>
      <c r="C29" s="16">
        <f>SUM(C2:C28)</f>
        <v>78</v>
      </c>
      <c r="D29" s="16">
        <f>SUM(D2:D28)</f>
        <v>10.770000000000003</v>
      </c>
      <c r="E29" s="16"/>
    </row>
    <row r="30" spans="1:5" ht="14" customHeight="1">
      <c r="A30" s="17"/>
      <c r="B30" s="17" t="s">
        <v>8</v>
      </c>
      <c r="C30" s="18">
        <f>IF(C29-D29&gt;0, C29-D29, 0)</f>
        <v>67.22999999999999</v>
      </c>
      <c r="D30" s="18">
        <f>IF(D29-C29&gt;0, D29-C29, 0)</f>
        <v>0</v>
      </c>
      <c r="E30" s="18">
        <f>C30-D30</f>
        <v>67.22999999999999</v>
      </c>
    </row>
    <row r="31" spans="1:5" ht="14" customHeight="1" thickBot="1">
      <c r="A31" s="19"/>
      <c r="B31" s="19"/>
      <c r="C31" s="20"/>
      <c r="D31" s="20"/>
      <c r="E31" s="20"/>
    </row>
  </sheetData>
  <mergeCells count="1">
    <mergeCell ref="A1:E1"/>
  </mergeCell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115" zoomScaleNormal="115" zoomScalePageLayoutView="115" workbookViewId="0">
      <pane ySplit="2" topLeftCell="A3" activePane="bottomLeft" state="frozen"/>
      <selection activeCell="E17" sqref="E17"/>
      <selection pane="bottomLeft"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30.1640625" style="1" customWidth="1"/>
    <col min="3" max="5" width="13.1640625" style="24" customWidth="1"/>
    <col min="6" max="16384" width="8.83203125" style="1"/>
  </cols>
  <sheetData>
    <row r="1" spans="1:5" s="23" customFormat="1" ht="21" customHeight="1">
      <c r="A1" s="191" t="s">
        <v>9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8">
        <v>42310</v>
      </c>
      <c r="B3" s="8" t="s">
        <v>86</v>
      </c>
      <c r="C3" s="150">
        <v>12.5</v>
      </c>
      <c r="D3" s="150">
        <v>0</v>
      </c>
      <c r="E3" s="150">
        <f>C3-D3</f>
        <v>12.5</v>
      </c>
    </row>
    <row r="4" spans="1:5" s="8" customFormat="1" ht="14" customHeight="1">
      <c r="A4" s="178">
        <v>42318</v>
      </c>
      <c r="B4" s="8" t="s">
        <v>90</v>
      </c>
      <c r="C4" s="150">
        <v>32.1</v>
      </c>
      <c r="D4" s="150">
        <v>0</v>
      </c>
      <c r="E4" s="150">
        <f t="shared" ref="E4:E26" si="0">E3+C4-D4</f>
        <v>44.6</v>
      </c>
    </row>
    <row r="5" spans="1:5" ht="14" customHeight="1">
      <c r="A5" s="170">
        <v>42334</v>
      </c>
      <c r="B5" s="1" t="s">
        <v>102</v>
      </c>
      <c r="C5" s="24">
        <v>123.3</v>
      </c>
      <c r="D5" s="24">
        <v>0</v>
      </c>
      <c r="E5" s="150">
        <f t="shared" si="0"/>
        <v>167.9</v>
      </c>
    </row>
    <row r="6" spans="1:5" ht="14" customHeight="1">
      <c r="A6" s="170">
        <v>42373</v>
      </c>
      <c r="B6" s="1" t="s">
        <v>112</v>
      </c>
      <c r="C6" s="24">
        <v>30</v>
      </c>
      <c r="D6" s="24">
        <v>0</v>
      </c>
      <c r="E6" s="150">
        <f t="shared" si="0"/>
        <v>197.9</v>
      </c>
    </row>
    <row r="7" spans="1:5" ht="14" customHeight="1">
      <c r="A7" s="170">
        <v>42374</v>
      </c>
      <c r="B7" s="1" t="s">
        <v>113</v>
      </c>
      <c r="C7" s="24">
        <v>124.5</v>
      </c>
      <c r="D7" s="24">
        <v>0</v>
      </c>
      <c r="E7" s="150">
        <f t="shared" si="0"/>
        <v>322.39999999999998</v>
      </c>
    </row>
    <row r="8" spans="1:5" ht="14" customHeight="1">
      <c r="A8" s="170">
        <v>42405</v>
      </c>
      <c r="B8" s="1" t="s">
        <v>123</v>
      </c>
      <c r="C8" s="24">
        <v>124.5</v>
      </c>
      <c r="D8" s="24">
        <v>0</v>
      </c>
      <c r="E8" s="150">
        <f t="shared" si="0"/>
        <v>446.9</v>
      </c>
    </row>
    <row r="9" spans="1:5" ht="14" customHeight="1">
      <c r="A9" s="170">
        <v>42436</v>
      </c>
      <c r="B9" s="1" t="s">
        <v>132</v>
      </c>
      <c r="C9" s="24">
        <v>124.5</v>
      </c>
      <c r="D9" s="24">
        <v>0</v>
      </c>
      <c r="E9" s="150">
        <f t="shared" si="0"/>
        <v>571.4</v>
      </c>
    </row>
    <row r="10" spans="1:5" ht="14" customHeight="1">
      <c r="A10" s="170">
        <v>42465</v>
      </c>
      <c r="B10" s="1" t="s">
        <v>142</v>
      </c>
      <c r="C10" s="24">
        <v>124.5</v>
      </c>
      <c r="D10" s="24">
        <v>0</v>
      </c>
      <c r="E10" s="150">
        <f t="shared" si="0"/>
        <v>695.9</v>
      </c>
    </row>
    <row r="11" spans="1:5" ht="14" customHeight="1">
      <c r="A11" s="170">
        <v>42496</v>
      </c>
      <c r="B11" s="1" t="s">
        <v>155</v>
      </c>
      <c r="C11" s="24">
        <v>124.5</v>
      </c>
      <c r="D11" s="24">
        <v>0</v>
      </c>
      <c r="E11" s="150">
        <f t="shared" si="0"/>
        <v>820.4</v>
      </c>
    </row>
    <row r="12" spans="1:5" ht="14" customHeight="1">
      <c r="A12" s="170">
        <v>42528</v>
      </c>
      <c r="B12" s="1" t="s">
        <v>164</v>
      </c>
      <c r="C12" s="24">
        <v>124.5</v>
      </c>
      <c r="D12" s="24">
        <v>0</v>
      </c>
      <c r="E12" s="150">
        <f t="shared" si="0"/>
        <v>944.9</v>
      </c>
    </row>
    <row r="13" spans="1:5" ht="14" customHeight="1">
      <c r="A13" s="170">
        <v>42529</v>
      </c>
      <c r="B13" s="1" t="s">
        <v>165</v>
      </c>
      <c r="C13" s="24">
        <v>7.7</v>
      </c>
      <c r="D13" s="24">
        <v>0</v>
      </c>
      <c r="E13" s="150">
        <f t="shared" si="0"/>
        <v>952.6</v>
      </c>
    </row>
    <row r="14" spans="1:5" ht="14" customHeight="1">
      <c r="A14" s="170">
        <v>42531</v>
      </c>
      <c r="B14" s="1" t="s">
        <v>167</v>
      </c>
      <c r="C14" s="24">
        <v>0</v>
      </c>
      <c r="D14" s="24">
        <v>7.7</v>
      </c>
      <c r="E14" s="150">
        <f t="shared" si="0"/>
        <v>944.9</v>
      </c>
    </row>
    <row r="15" spans="1:5" ht="14" customHeight="1">
      <c r="A15" s="170">
        <v>42558</v>
      </c>
      <c r="B15" s="1" t="s">
        <v>175</v>
      </c>
      <c r="C15" s="24">
        <v>124.5</v>
      </c>
      <c r="D15" s="24">
        <v>0</v>
      </c>
      <c r="E15" s="150">
        <f t="shared" si="0"/>
        <v>1069.4000000000001</v>
      </c>
    </row>
    <row r="16" spans="1:5" ht="14" customHeight="1">
      <c r="A16" s="170">
        <v>42590</v>
      </c>
      <c r="B16" s="1" t="s">
        <v>185</v>
      </c>
      <c r="C16" s="24">
        <v>5</v>
      </c>
      <c r="D16" s="24">
        <v>0</v>
      </c>
      <c r="E16" s="150">
        <f t="shared" si="0"/>
        <v>1074.4000000000001</v>
      </c>
    </row>
    <row r="17" spans="1:5" ht="14" customHeight="1">
      <c r="A17" s="170">
        <v>42590</v>
      </c>
      <c r="B17" s="1" t="s">
        <v>185</v>
      </c>
      <c r="C17" s="24">
        <v>32.4</v>
      </c>
      <c r="D17" s="24">
        <v>0</v>
      </c>
      <c r="E17" s="150">
        <f t="shared" si="0"/>
        <v>1106.8000000000002</v>
      </c>
    </row>
    <row r="18" spans="1:5" ht="14" customHeight="1">
      <c r="A18" s="170">
        <v>42598</v>
      </c>
      <c r="B18" s="1" t="s">
        <v>190</v>
      </c>
      <c r="C18" s="24">
        <v>124.5</v>
      </c>
      <c r="D18" s="24">
        <v>0</v>
      </c>
      <c r="E18" s="150">
        <f t="shared" si="0"/>
        <v>1231.3000000000002</v>
      </c>
    </row>
    <row r="19" spans="1:5" ht="14" customHeight="1">
      <c r="A19" s="170">
        <v>42633</v>
      </c>
      <c r="B19" s="1" t="s">
        <v>207</v>
      </c>
      <c r="C19" s="24">
        <v>5</v>
      </c>
      <c r="D19" s="24">
        <v>0</v>
      </c>
      <c r="E19" s="150">
        <f t="shared" si="0"/>
        <v>1236.3000000000002</v>
      </c>
    </row>
    <row r="20" spans="1:5" ht="14" customHeight="1">
      <c r="A20" s="170">
        <v>42633</v>
      </c>
      <c r="B20" s="1" t="s">
        <v>207</v>
      </c>
      <c r="C20" s="24">
        <v>124.5</v>
      </c>
      <c r="D20" s="24">
        <v>0</v>
      </c>
      <c r="E20" s="150">
        <f t="shared" si="0"/>
        <v>1360.8000000000002</v>
      </c>
    </row>
    <row r="21" spans="1:5" ht="14" customHeight="1">
      <c r="A21" s="170">
        <v>42662</v>
      </c>
      <c r="B21" s="1" t="s">
        <v>215</v>
      </c>
      <c r="C21" s="24">
        <v>25.8</v>
      </c>
      <c r="D21" s="24">
        <v>0</v>
      </c>
      <c r="E21" s="150">
        <f t="shared" si="0"/>
        <v>1386.6000000000001</v>
      </c>
    </row>
    <row r="22" spans="1:5" ht="14" customHeight="1">
      <c r="A22" s="170">
        <v>42664</v>
      </c>
      <c r="B22" s="1" t="s">
        <v>216</v>
      </c>
      <c r="C22" s="24">
        <v>5</v>
      </c>
      <c r="D22" s="24">
        <v>0</v>
      </c>
      <c r="E22" s="150">
        <f t="shared" si="0"/>
        <v>1391.6000000000001</v>
      </c>
    </row>
    <row r="23" spans="1:5" ht="14" customHeight="1">
      <c r="A23" s="170">
        <v>42664</v>
      </c>
      <c r="B23" s="1" t="s">
        <v>216</v>
      </c>
      <c r="C23" s="24">
        <v>32.4</v>
      </c>
      <c r="D23" s="24">
        <v>0</v>
      </c>
      <c r="E23" s="150">
        <f t="shared" si="0"/>
        <v>1424.0000000000002</v>
      </c>
    </row>
    <row r="24" spans="1:5" ht="14" customHeight="1">
      <c r="A24" s="170">
        <v>42674</v>
      </c>
      <c r="B24" s="1" t="s">
        <v>221</v>
      </c>
      <c r="C24" s="24">
        <v>10</v>
      </c>
      <c r="D24" s="24">
        <v>0</v>
      </c>
      <c r="E24" s="150">
        <f t="shared" si="0"/>
        <v>1434.0000000000002</v>
      </c>
    </row>
    <row r="25" spans="1:5" ht="14" customHeight="1">
      <c r="A25" s="170">
        <v>42674</v>
      </c>
      <c r="B25" s="1" t="s">
        <v>221</v>
      </c>
      <c r="C25" s="24">
        <v>124.5</v>
      </c>
      <c r="D25" s="24">
        <v>0</v>
      </c>
      <c r="E25" s="150">
        <f t="shared" si="0"/>
        <v>1558.5000000000002</v>
      </c>
    </row>
    <row r="26" spans="1:5" ht="14" customHeight="1">
      <c r="A26" s="5"/>
      <c r="B26" s="6"/>
      <c r="C26" s="7"/>
      <c r="D26" s="7"/>
      <c r="E26" s="150">
        <f t="shared" si="0"/>
        <v>1558.5000000000002</v>
      </c>
    </row>
    <row r="27" spans="1:5" ht="14" customHeight="1">
      <c r="A27" s="12"/>
      <c r="B27" s="12"/>
      <c r="C27" s="13"/>
      <c r="D27" s="13"/>
      <c r="E27" s="13"/>
    </row>
    <row r="28" spans="1:5" ht="14" customHeight="1">
      <c r="A28" s="14"/>
      <c r="B28" s="15" t="s">
        <v>17</v>
      </c>
      <c r="C28" s="16">
        <f>SUM(C2:C27)</f>
        <v>1566.2</v>
      </c>
      <c r="D28" s="16">
        <f>SUM(D2:D27)</f>
        <v>7.7</v>
      </c>
      <c r="E28" s="16"/>
    </row>
    <row r="29" spans="1:5" ht="14" customHeight="1">
      <c r="A29" s="17"/>
      <c r="B29" s="17"/>
      <c r="C29" s="18">
        <f>IF(C28-D28&gt;0, C28-D28, 0)</f>
        <v>1558.5</v>
      </c>
      <c r="D29" s="18">
        <f>IF(D28-C28&gt;0, D28-C28, 0)</f>
        <v>0</v>
      </c>
      <c r="E29" s="18">
        <f>C29-D29</f>
        <v>1558.5</v>
      </c>
    </row>
    <row r="30" spans="1:5" ht="14" customHeight="1" thickBot="1">
      <c r="A30" s="19"/>
      <c r="B30" s="19"/>
      <c r="C30" s="20"/>
      <c r="D30" s="20"/>
      <c r="E30" s="20"/>
    </row>
    <row r="32" spans="1:5" ht="14" customHeight="1">
      <c r="A32" s="25"/>
      <c r="B32" s="25"/>
      <c r="C32" s="25"/>
      <c r="D32" s="25"/>
      <c r="E32" s="25"/>
    </row>
    <row r="33" spans="1:5" ht="14" customHeight="1">
      <c r="A33" s="25"/>
      <c r="B33" s="25"/>
      <c r="C33" s="25"/>
      <c r="D33" s="25"/>
      <c r="E33" s="25"/>
    </row>
  </sheetData>
  <mergeCells count="1">
    <mergeCell ref="A1:E1"/>
  </mergeCell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2"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45.33203125" style="21" customWidth="1"/>
    <col min="3" max="5" width="13.1640625" style="24" customWidth="1"/>
    <col min="6" max="16384" width="8.83203125" style="1"/>
  </cols>
  <sheetData>
    <row r="1" spans="1:5" ht="21" customHeight="1">
      <c r="A1" s="191" t="s">
        <v>3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0">
        <v>42324</v>
      </c>
      <c r="B3" s="179" t="s">
        <v>93</v>
      </c>
      <c r="C3" s="24">
        <v>11.41</v>
      </c>
      <c r="E3" s="8">
        <f>C3-D3</f>
        <v>11.41</v>
      </c>
    </row>
    <row r="4" spans="1:5" s="8" customFormat="1" ht="14" customHeight="1">
      <c r="A4" s="170">
        <v>42331</v>
      </c>
      <c r="B4" s="179" t="s">
        <v>96</v>
      </c>
      <c r="C4" s="24">
        <v>19.61</v>
      </c>
      <c r="E4" s="8">
        <f t="shared" ref="E4:E51" si="0">E3+C4-D4</f>
        <v>31.02</v>
      </c>
    </row>
    <row r="5" spans="1:5" ht="14" customHeight="1">
      <c r="A5" s="170">
        <v>42332</v>
      </c>
      <c r="B5" s="179" t="s">
        <v>98</v>
      </c>
      <c r="C5" s="24">
        <v>30.5</v>
      </c>
      <c r="D5" s="1"/>
      <c r="E5" s="8">
        <f t="shared" si="0"/>
        <v>61.519999999999996</v>
      </c>
    </row>
    <row r="6" spans="1:5" ht="14" customHeight="1">
      <c r="A6" s="170">
        <v>42332</v>
      </c>
      <c r="B6" s="179" t="s">
        <v>99</v>
      </c>
      <c r="C6" s="24">
        <v>25</v>
      </c>
      <c r="D6" s="1"/>
      <c r="E6" s="8">
        <f t="shared" si="0"/>
        <v>86.52</v>
      </c>
    </row>
    <row r="7" spans="1:5" ht="14" customHeight="1">
      <c r="A7" s="170">
        <v>42383</v>
      </c>
      <c r="B7" s="1" t="s">
        <v>93</v>
      </c>
      <c r="C7" s="24">
        <v>11.41</v>
      </c>
      <c r="D7" s="1"/>
      <c r="E7" s="8">
        <f t="shared" si="0"/>
        <v>97.929999999999993</v>
      </c>
    </row>
    <row r="8" spans="1:5" ht="14" customHeight="1">
      <c r="A8" s="170">
        <v>42391</v>
      </c>
      <c r="B8" s="1" t="s">
        <v>118</v>
      </c>
      <c r="C8" s="24">
        <v>18.170000000000002</v>
      </c>
      <c r="D8" s="1"/>
      <c r="E8" s="8">
        <f t="shared" si="0"/>
        <v>116.1</v>
      </c>
    </row>
    <row r="9" spans="1:5" ht="14" customHeight="1">
      <c r="A9" s="170">
        <v>42394</v>
      </c>
      <c r="B9" s="1" t="s">
        <v>98</v>
      </c>
      <c r="C9" s="24">
        <v>30</v>
      </c>
      <c r="D9" s="1"/>
      <c r="E9" s="8">
        <f t="shared" si="0"/>
        <v>146.1</v>
      </c>
    </row>
    <row r="10" spans="1:5" ht="14" customHeight="1">
      <c r="A10" s="170">
        <v>42394</v>
      </c>
      <c r="B10" s="1" t="s">
        <v>99</v>
      </c>
      <c r="C10" s="24">
        <v>25</v>
      </c>
      <c r="D10" s="1"/>
      <c r="E10" s="8">
        <f t="shared" si="0"/>
        <v>171.1</v>
      </c>
    </row>
    <row r="11" spans="1:5" ht="14" customHeight="1">
      <c r="A11" s="170">
        <v>42416</v>
      </c>
      <c r="B11" s="1" t="s">
        <v>93</v>
      </c>
      <c r="C11" s="24">
        <v>11.66</v>
      </c>
      <c r="D11" s="1"/>
      <c r="E11" s="8">
        <f t="shared" si="0"/>
        <v>182.76</v>
      </c>
    </row>
    <row r="12" spans="1:5" ht="14" customHeight="1">
      <c r="A12" s="170">
        <v>42422</v>
      </c>
      <c r="B12" s="1" t="s">
        <v>125</v>
      </c>
      <c r="C12" s="24">
        <v>18.170000000000002</v>
      </c>
      <c r="D12" s="1"/>
      <c r="E12" s="8">
        <f t="shared" si="0"/>
        <v>200.93</v>
      </c>
    </row>
    <row r="13" spans="1:5" ht="14" customHeight="1">
      <c r="A13" s="170">
        <v>42424</v>
      </c>
      <c r="B13" s="1" t="s">
        <v>98</v>
      </c>
      <c r="C13" s="24">
        <v>30.47</v>
      </c>
      <c r="D13" s="1"/>
      <c r="E13" s="8">
        <f t="shared" si="0"/>
        <v>231.4</v>
      </c>
    </row>
    <row r="14" spans="1:5" ht="14" customHeight="1">
      <c r="A14" s="170">
        <v>42424</v>
      </c>
      <c r="B14" s="1" t="s">
        <v>99</v>
      </c>
      <c r="C14" s="24">
        <v>25</v>
      </c>
      <c r="D14" s="1"/>
      <c r="E14" s="8">
        <f t="shared" si="0"/>
        <v>256.39999999999998</v>
      </c>
    </row>
    <row r="15" spans="1:5" ht="14" customHeight="1">
      <c r="A15" s="170">
        <v>42445</v>
      </c>
      <c r="B15" s="1" t="s">
        <v>93</v>
      </c>
      <c r="C15" s="24">
        <v>11.66</v>
      </c>
      <c r="D15" s="1"/>
      <c r="E15" s="8">
        <f t="shared" si="0"/>
        <v>268.06</v>
      </c>
    </row>
    <row r="16" spans="1:5" ht="14" customHeight="1">
      <c r="A16" s="170">
        <v>42451</v>
      </c>
      <c r="B16" s="1" t="s">
        <v>137</v>
      </c>
      <c r="C16" s="24">
        <v>18.170000000000002</v>
      </c>
      <c r="D16" s="1"/>
      <c r="E16" s="8">
        <f t="shared" si="0"/>
        <v>286.23</v>
      </c>
    </row>
    <row r="17" spans="1:5" ht="14" customHeight="1">
      <c r="A17" s="170">
        <v>42453</v>
      </c>
      <c r="B17" s="1" t="s">
        <v>98</v>
      </c>
      <c r="C17" s="24">
        <v>39.4</v>
      </c>
      <c r="D17" s="1"/>
      <c r="E17" s="8">
        <f t="shared" si="0"/>
        <v>325.63</v>
      </c>
    </row>
    <row r="18" spans="1:5" ht="14" customHeight="1">
      <c r="A18" s="170">
        <v>42453</v>
      </c>
      <c r="B18" s="1" t="s">
        <v>99</v>
      </c>
      <c r="C18" s="24">
        <v>25</v>
      </c>
      <c r="D18" s="1"/>
      <c r="E18" s="8">
        <f t="shared" si="0"/>
        <v>350.63</v>
      </c>
    </row>
    <row r="19" spans="1:5" ht="14" customHeight="1">
      <c r="A19" s="170">
        <v>42474</v>
      </c>
      <c r="B19" s="1" t="s">
        <v>93</v>
      </c>
      <c r="C19" s="24">
        <v>14.77</v>
      </c>
      <c r="D19" s="1"/>
      <c r="E19" s="8">
        <f t="shared" si="0"/>
        <v>365.4</v>
      </c>
    </row>
    <row r="20" spans="1:5" ht="14" customHeight="1">
      <c r="A20" s="170">
        <v>42482</v>
      </c>
      <c r="B20" s="1" t="s">
        <v>154</v>
      </c>
      <c r="C20" s="24">
        <v>22.15</v>
      </c>
      <c r="D20" s="1"/>
      <c r="E20" s="8">
        <f t="shared" si="0"/>
        <v>387.54999999999995</v>
      </c>
    </row>
    <row r="21" spans="1:5" ht="14" customHeight="1">
      <c r="A21" s="170">
        <v>42485</v>
      </c>
      <c r="B21" s="1" t="s">
        <v>98</v>
      </c>
      <c r="C21" s="24">
        <v>34.36</v>
      </c>
      <c r="D21" s="1"/>
      <c r="E21" s="8">
        <f t="shared" si="0"/>
        <v>421.90999999999997</v>
      </c>
    </row>
    <row r="22" spans="1:5" ht="14" customHeight="1">
      <c r="A22" s="170">
        <v>42485</v>
      </c>
      <c r="B22" s="1" t="s">
        <v>99</v>
      </c>
      <c r="C22" s="24">
        <v>25</v>
      </c>
      <c r="D22" s="1"/>
      <c r="E22" s="8">
        <f t="shared" si="0"/>
        <v>446.90999999999997</v>
      </c>
    </row>
    <row r="23" spans="1:5" ht="14" customHeight="1">
      <c r="A23" s="170">
        <v>42506</v>
      </c>
      <c r="B23" s="1" t="s">
        <v>93</v>
      </c>
      <c r="C23" s="24">
        <v>12.02</v>
      </c>
      <c r="D23" s="1"/>
      <c r="E23" s="8">
        <f t="shared" si="0"/>
        <v>458.92999999999995</v>
      </c>
    </row>
    <row r="24" spans="1:5" ht="14" customHeight="1">
      <c r="A24" s="170">
        <v>42513</v>
      </c>
      <c r="B24" s="1" t="s">
        <v>158</v>
      </c>
      <c r="C24" s="24">
        <v>18.170000000000002</v>
      </c>
      <c r="D24" s="1"/>
      <c r="E24" s="8">
        <f t="shared" si="0"/>
        <v>477.09999999999997</v>
      </c>
    </row>
    <row r="25" spans="1:5" ht="14" customHeight="1">
      <c r="A25" s="170">
        <v>42514</v>
      </c>
      <c r="B25" s="1" t="s">
        <v>98</v>
      </c>
      <c r="C25" s="24">
        <v>30.63</v>
      </c>
      <c r="D25" s="1"/>
      <c r="E25" s="8">
        <f t="shared" si="0"/>
        <v>507.72999999999996</v>
      </c>
    </row>
    <row r="26" spans="1:5" ht="14" customHeight="1">
      <c r="A26" s="170">
        <v>42514</v>
      </c>
      <c r="B26" s="1" t="s">
        <v>99</v>
      </c>
      <c r="C26" s="24">
        <v>25</v>
      </c>
      <c r="D26" s="1"/>
      <c r="E26" s="8">
        <f t="shared" si="0"/>
        <v>532.73</v>
      </c>
    </row>
    <row r="27" spans="1:5" ht="14" customHeight="1">
      <c r="A27" s="170">
        <v>42523</v>
      </c>
      <c r="B27" s="1" t="s">
        <v>163</v>
      </c>
      <c r="D27" s="1">
        <v>129.99</v>
      </c>
      <c r="E27" s="8">
        <f t="shared" si="0"/>
        <v>402.74</v>
      </c>
    </row>
    <row r="28" spans="1:5" ht="14" customHeight="1">
      <c r="A28" s="170">
        <v>42536</v>
      </c>
      <c r="B28" s="1" t="s">
        <v>93</v>
      </c>
      <c r="C28" s="24">
        <v>11.56</v>
      </c>
      <c r="D28" s="1"/>
      <c r="E28" s="8">
        <f t="shared" si="0"/>
        <v>414.3</v>
      </c>
    </row>
    <row r="29" spans="1:5" ht="14" customHeight="1">
      <c r="A29" s="170">
        <v>42543</v>
      </c>
      <c r="B29" s="1" t="s">
        <v>168</v>
      </c>
      <c r="C29" s="24">
        <v>18.62</v>
      </c>
      <c r="D29" s="1"/>
      <c r="E29" s="8">
        <f t="shared" si="0"/>
        <v>432.92</v>
      </c>
    </row>
    <row r="30" spans="1:5" ht="14" customHeight="1">
      <c r="A30" s="170">
        <v>42545</v>
      </c>
      <c r="B30" s="1" t="s">
        <v>99</v>
      </c>
      <c r="C30" s="24">
        <v>25</v>
      </c>
      <c r="D30" s="1"/>
      <c r="E30" s="8">
        <f t="shared" si="0"/>
        <v>457.92</v>
      </c>
    </row>
    <row r="31" spans="1:5" ht="14" customHeight="1">
      <c r="A31" s="170">
        <v>42545</v>
      </c>
      <c r="B31" s="1" t="s">
        <v>98</v>
      </c>
      <c r="C31" s="24">
        <v>48.79</v>
      </c>
      <c r="D31" s="1"/>
      <c r="E31" s="8">
        <f t="shared" si="0"/>
        <v>506.71000000000004</v>
      </c>
    </row>
    <row r="32" spans="1:5" ht="14" customHeight="1">
      <c r="A32" s="170">
        <v>42565</v>
      </c>
      <c r="B32" s="1" t="s">
        <v>93</v>
      </c>
      <c r="C32" s="24">
        <v>11.56</v>
      </c>
      <c r="D32" s="1"/>
      <c r="E32" s="8">
        <f t="shared" si="0"/>
        <v>518.27</v>
      </c>
    </row>
    <row r="33" spans="1:5" ht="14" customHeight="1">
      <c r="A33" s="170">
        <v>42573</v>
      </c>
      <c r="B33" s="1" t="s">
        <v>177</v>
      </c>
      <c r="C33" s="24">
        <v>21.97</v>
      </c>
      <c r="D33" s="1"/>
      <c r="E33" s="8">
        <f t="shared" si="0"/>
        <v>540.24</v>
      </c>
    </row>
    <row r="34" spans="1:5" ht="14" customHeight="1">
      <c r="A34" s="170">
        <v>42576</v>
      </c>
      <c r="B34" s="1" t="s">
        <v>98</v>
      </c>
      <c r="C34" s="24">
        <v>41.87</v>
      </c>
      <c r="D34" s="1"/>
      <c r="E34" s="8">
        <f t="shared" si="0"/>
        <v>582.11</v>
      </c>
    </row>
    <row r="35" spans="1:5" ht="14" customHeight="1">
      <c r="A35" s="170">
        <v>42576</v>
      </c>
      <c r="B35" s="1" t="s">
        <v>99</v>
      </c>
      <c r="C35" s="24">
        <v>25</v>
      </c>
      <c r="D35" s="1"/>
      <c r="E35" s="8">
        <f t="shared" si="0"/>
        <v>607.11</v>
      </c>
    </row>
    <row r="36" spans="1:5" ht="14" customHeight="1">
      <c r="A36" s="170">
        <v>42578</v>
      </c>
      <c r="B36" s="1" t="s">
        <v>178</v>
      </c>
      <c r="C36" s="24">
        <v>68.989999999999995</v>
      </c>
      <c r="D36" s="1"/>
      <c r="E36" s="8">
        <f t="shared" si="0"/>
        <v>676.1</v>
      </c>
    </row>
    <row r="37" spans="1:5" ht="14" customHeight="1">
      <c r="A37" s="170">
        <v>42590</v>
      </c>
      <c r="B37" s="1" t="s">
        <v>188</v>
      </c>
      <c r="D37" s="1">
        <v>16.739999999999998</v>
      </c>
      <c r="E37" s="8">
        <f t="shared" si="0"/>
        <v>659.36</v>
      </c>
    </row>
    <row r="38" spans="1:5" ht="14" customHeight="1">
      <c r="A38" s="170">
        <v>42598</v>
      </c>
      <c r="B38" s="1" t="s">
        <v>93</v>
      </c>
      <c r="C38" s="24">
        <v>11.81</v>
      </c>
      <c r="D38" s="1"/>
      <c r="E38" s="8">
        <f t="shared" si="0"/>
        <v>671.17</v>
      </c>
    </row>
    <row r="39" spans="1:5" ht="14" customHeight="1">
      <c r="A39" s="170">
        <v>42606</v>
      </c>
      <c r="B39" s="1" t="s">
        <v>98</v>
      </c>
      <c r="C39" s="24">
        <v>44.06</v>
      </c>
      <c r="D39" s="1"/>
      <c r="E39" s="8">
        <f t="shared" si="0"/>
        <v>715.23</v>
      </c>
    </row>
    <row r="40" spans="1:5" ht="14" customHeight="1">
      <c r="A40" s="170">
        <v>42606</v>
      </c>
      <c r="B40" s="1" t="s">
        <v>99</v>
      </c>
      <c r="C40" s="24">
        <v>25</v>
      </c>
      <c r="D40" s="1"/>
      <c r="E40" s="8">
        <f t="shared" si="0"/>
        <v>740.23</v>
      </c>
    </row>
    <row r="41" spans="1:5" ht="14" customHeight="1">
      <c r="A41" s="170">
        <v>42639</v>
      </c>
      <c r="B41" s="1" t="s">
        <v>99</v>
      </c>
      <c r="C41" s="24">
        <v>25</v>
      </c>
      <c r="D41" s="1"/>
      <c r="E41" s="8">
        <f>E40+C41-D41</f>
        <v>765.23</v>
      </c>
    </row>
    <row r="42" spans="1:5" ht="14" customHeight="1">
      <c r="A42" s="170">
        <v>42639</v>
      </c>
      <c r="B42" s="1" t="s">
        <v>98</v>
      </c>
      <c r="C42" s="24">
        <v>50.37</v>
      </c>
      <c r="D42" s="1"/>
      <c r="E42" s="8">
        <f t="shared" si="0"/>
        <v>815.6</v>
      </c>
    </row>
    <row r="43" spans="1:5" ht="14" customHeight="1">
      <c r="A43" s="170">
        <v>42639</v>
      </c>
      <c r="B43" s="1" t="s">
        <v>210</v>
      </c>
      <c r="C43" s="24">
        <v>37.35</v>
      </c>
      <c r="D43" s="1"/>
      <c r="E43" s="8">
        <f t="shared" si="0"/>
        <v>852.95</v>
      </c>
    </row>
    <row r="44" spans="1:5" ht="14" customHeight="1">
      <c r="A44" s="170">
        <v>42667</v>
      </c>
      <c r="B44" s="1" t="s">
        <v>98</v>
      </c>
      <c r="C44" s="24">
        <v>44.87</v>
      </c>
      <c r="D44" s="1"/>
      <c r="E44" s="8">
        <f t="shared" si="0"/>
        <v>897.82</v>
      </c>
    </row>
    <row r="45" spans="1:5" ht="14" customHeight="1">
      <c r="A45" s="170">
        <v>42667</v>
      </c>
      <c r="B45" s="1" t="s">
        <v>99</v>
      </c>
      <c r="C45" s="24">
        <v>25</v>
      </c>
      <c r="D45" s="1"/>
      <c r="E45" s="8">
        <f t="shared" si="0"/>
        <v>922.82</v>
      </c>
    </row>
    <row r="46" spans="1:5" ht="14" customHeight="1">
      <c r="A46" s="170">
        <v>42669</v>
      </c>
      <c r="B46" s="1" t="s">
        <v>220</v>
      </c>
      <c r="C46" s="24">
        <v>37.39</v>
      </c>
      <c r="D46" s="1"/>
      <c r="E46" s="8">
        <f t="shared" si="0"/>
        <v>960.21</v>
      </c>
    </row>
    <row r="47" spans="1:5" ht="14" customHeight="1">
      <c r="A47" s="170">
        <v>42354</v>
      </c>
      <c r="B47" s="1" t="s">
        <v>93</v>
      </c>
      <c r="C47" s="24">
        <v>12.17</v>
      </c>
      <c r="D47" s="1"/>
      <c r="E47" s="8">
        <f t="shared" si="0"/>
        <v>972.38</v>
      </c>
    </row>
    <row r="48" spans="1:5" ht="14" customHeight="1">
      <c r="A48" s="170">
        <v>42360</v>
      </c>
      <c r="B48" s="1" t="s">
        <v>109</v>
      </c>
      <c r="C48" s="24">
        <v>18.489999999999998</v>
      </c>
      <c r="D48" s="1"/>
      <c r="E48" s="8">
        <f t="shared" si="0"/>
        <v>990.87</v>
      </c>
    </row>
    <row r="49" spans="1:5" ht="14" customHeight="1">
      <c r="A49" s="170">
        <v>42362</v>
      </c>
      <c r="B49" s="1" t="s">
        <v>98</v>
      </c>
      <c r="C49" s="24">
        <v>83.02</v>
      </c>
      <c r="D49" s="1"/>
      <c r="E49" s="8">
        <f t="shared" si="0"/>
        <v>1073.8900000000001</v>
      </c>
    </row>
    <row r="50" spans="1:5" ht="14" customHeight="1">
      <c r="A50" s="170">
        <v>42362</v>
      </c>
      <c r="B50" s="1" t="s">
        <v>99</v>
      </c>
      <c r="C50" s="24">
        <v>25</v>
      </c>
      <c r="D50" s="1"/>
      <c r="E50" s="8">
        <f t="shared" si="0"/>
        <v>1098.8900000000001</v>
      </c>
    </row>
    <row r="51" spans="1:5" ht="14" customHeight="1">
      <c r="A51" s="5"/>
      <c r="B51" s="6"/>
      <c r="C51" s="7"/>
      <c r="D51" s="7"/>
      <c r="E51" s="8">
        <f t="shared" si="0"/>
        <v>1098.8900000000001</v>
      </c>
    </row>
    <row r="52" spans="1:5" ht="14" customHeight="1">
      <c r="A52" s="14"/>
      <c r="B52" s="15" t="s">
        <v>17</v>
      </c>
      <c r="C52" s="16">
        <f>SUM(C2:C51)</f>
        <v>1245.6199999999999</v>
      </c>
      <c r="D52" s="16">
        <f>SUM(D2:D51)</f>
        <v>146.73000000000002</v>
      </c>
      <c r="E52" s="16"/>
    </row>
    <row r="53" spans="1:5" ht="14" customHeight="1">
      <c r="A53" s="17"/>
      <c r="B53" s="17" t="s">
        <v>8</v>
      </c>
      <c r="C53" s="18">
        <f>IF(C52-D52&gt;0, C52-D52, 0)</f>
        <v>1098.8899999999999</v>
      </c>
      <c r="D53" s="18">
        <f>IF(D52-C52&gt;0, D52-C52, 0)</f>
        <v>0</v>
      </c>
      <c r="E53" s="18">
        <f>C53-D53</f>
        <v>1098.8899999999999</v>
      </c>
    </row>
    <row r="54" spans="1:5" ht="14" customHeight="1" thickBot="1">
      <c r="A54" s="19"/>
      <c r="B54" s="19"/>
      <c r="C54" s="20"/>
      <c r="D54" s="20"/>
      <c r="E54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115" zoomScaleNormal="115" zoomScalePageLayoutView="115" workbookViewId="0">
      <pane ySplit="2" topLeftCell="A14" activePane="bottomLeft" state="frozen"/>
      <selection activeCell="E17" sqref="E17"/>
      <selection pane="bottomLeft" activeCell="E17" sqref="E17"/>
    </sheetView>
  </sheetViews>
  <sheetFormatPr baseColWidth="10" defaultColWidth="8.83203125" defaultRowHeight="14" customHeight="1" x14ac:dyDescent="0"/>
  <cols>
    <col min="1" max="1" width="14" style="21" bestFit="1" customWidth="1"/>
    <col min="2" max="2" width="38.83203125" style="28" customWidth="1"/>
    <col min="3" max="5" width="13.1640625" style="24" customWidth="1"/>
    <col min="6" max="16384" width="8.83203125" style="1"/>
  </cols>
  <sheetData>
    <row r="1" spans="1:5" s="23" customFormat="1" ht="21" customHeight="1">
      <c r="A1" s="191" t="s">
        <v>14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0">
        <v>42324</v>
      </c>
      <c r="B3" s="179" t="s">
        <v>94</v>
      </c>
      <c r="C3" s="24">
        <v>23</v>
      </c>
      <c r="E3" s="8">
        <f>C3-D3</f>
        <v>23</v>
      </c>
    </row>
    <row r="4" spans="1:5" s="8" customFormat="1" ht="14" customHeight="1">
      <c r="A4" s="170">
        <v>42331</v>
      </c>
      <c r="B4" s="179" t="s">
        <v>97</v>
      </c>
      <c r="C4" s="24">
        <v>19.989999999999998</v>
      </c>
      <c r="E4" s="8">
        <f t="shared" ref="E4:E36" si="0">E3+C4-D4</f>
        <v>42.989999999999995</v>
      </c>
    </row>
    <row r="5" spans="1:5" ht="14" customHeight="1">
      <c r="A5" s="170">
        <v>42342</v>
      </c>
      <c r="B5" s="1" t="s">
        <v>104</v>
      </c>
      <c r="C5" s="24">
        <v>238.8</v>
      </c>
      <c r="D5" s="1"/>
      <c r="E5" s="8">
        <f t="shared" si="0"/>
        <v>281.79000000000002</v>
      </c>
    </row>
    <row r="6" spans="1:5" ht="14" customHeight="1">
      <c r="A6" s="170">
        <v>42359</v>
      </c>
      <c r="B6" s="1" t="s">
        <v>108</v>
      </c>
      <c r="C6" s="24">
        <v>86.26</v>
      </c>
      <c r="D6" s="1"/>
      <c r="E6" s="8">
        <f t="shared" si="0"/>
        <v>368.05</v>
      </c>
    </row>
    <row r="7" spans="1:5" ht="14" customHeight="1">
      <c r="A7" s="170">
        <v>42391</v>
      </c>
      <c r="B7" s="1" t="s">
        <v>119</v>
      </c>
      <c r="C7" s="24">
        <v>118.19</v>
      </c>
      <c r="D7" s="1"/>
      <c r="E7" s="8">
        <f t="shared" si="0"/>
        <v>486.24</v>
      </c>
    </row>
    <row r="8" spans="1:5" ht="14" customHeight="1">
      <c r="A8" s="170">
        <v>42391</v>
      </c>
      <c r="B8" s="1" t="s">
        <v>119</v>
      </c>
      <c r="C8" s="24">
        <v>139.43</v>
      </c>
      <c r="D8" s="1"/>
      <c r="E8" s="8">
        <f t="shared" si="0"/>
        <v>625.67000000000007</v>
      </c>
    </row>
    <row r="9" spans="1:5" ht="14" customHeight="1">
      <c r="A9" s="170">
        <v>42417</v>
      </c>
      <c r="B9" s="1" t="s">
        <v>124</v>
      </c>
      <c r="C9" s="24">
        <v>374.54</v>
      </c>
      <c r="D9" s="1"/>
      <c r="E9" s="8">
        <f t="shared" si="0"/>
        <v>1000.21</v>
      </c>
    </row>
    <row r="10" spans="1:5" ht="14" customHeight="1">
      <c r="A10" s="170">
        <v>42422</v>
      </c>
      <c r="B10" s="1" t="s">
        <v>126</v>
      </c>
      <c r="C10" s="24">
        <v>3.99</v>
      </c>
      <c r="D10" s="1"/>
      <c r="E10" s="8">
        <f t="shared" si="0"/>
        <v>1004.2</v>
      </c>
    </row>
    <row r="11" spans="1:5" ht="14" customHeight="1">
      <c r="A11" s="170">
        <v>42422</v>
      </c>
      <c r="B11" s="1" t="s">
        <v>127</v>
      </c>
      <c r="C11" s="24">
        <v>4.99</v>
      </c>
      <c r="D11" s="1"/>
      <c r="E11" s="8">
        <f t="shared" si="0"/>
        <v>1009.19</v>
      </c>
    </row>
    <row r="12" spans="1:5" ht="14" customHeight="1">
      <c r="A12" s="170">
        <v>42422</v>
      </c>
      <c r="B12" s="1" t="s">
        <v>128</v>
      </c>
      <c r="C12" s="24">
        <v>67.790000000000006</v>
      </c>
      <c r="D12" s="1"/>
      <c r="E12" s="8">
        <f t="shared" si="0"/>
        <v>1076.98</v>
      </c>
    </row>
    <row r="13" spans="1:5" ht="14" customHeight="1">
      <c r="A13" s="170">
        <v>42423</v>
      </c>
      <c r="B13" s="1" t="s">
        <v>129</v>
      </c>
      <c r="C13" s="24">
        <v>24.99</v>
      </c>
      <c r="D13" s="1"/>
      <c r="E13" s="8">
        <f t="shared" si="0"/>
        <v>1101.97</v>
      </c>
    </row>
    <row r="14" spans="1:5" ht="14" customHeight="1">
      <c r="A14" s="170">
        <v>42460</v>
      </c>
      <c r="B14" s="1" t="s">
        <v>139</v>
      </c>
      <c r="C14" s="24">
        <v>5.4</v>
      </c>
      <c r="D14" s="1"/>
      <c r="E14" s="8">
        <f t="shared" si="0"/>
        <v>1107.3700000000001</v>
      </c>
    </row>
    <row r="15" spans="1:5" ht="14" customHeight="1">
      <c r="A15" s="170">
        <v>42460</v>
      </c>
      <c r="B15" s="1" t="s">
        <v>139</v>
      </c>
      <c r="C15" s="24">
        <v>18.05</v>
      </c>
      <c r="D15" s="1"/>
      <c r="E15" s="8">
        <f t="shared" si="0"/>
        <v>1125.42</v>
      </c>
    </row>
    <row r="16" spans="1:5" ht="14" customHeight="1">
      <c r="A16" s="170">
        <v>42460</v>
      </c>
      <c r="B16" s="1" t="s">
        <v>140</v>
      </c>
      <c r="C16" s="24">
        <v>61.88</v>
      </c>
      <c r="D16" s="1"/>
      <c r="E16" s="8">
        <f t="shared" si="0"/>
        <v>1187.3000000000002</v>
      </c>
    </row>
    <row r="17" spans="1:5" ht="14" customHeight="1">
      <c r="A17" s="170">
        <v>42466</v>
      </c>
      <c r="B17" s="1" t="s">
        <v>143</v>
      </c>
      <c r="C17" s="24">
        <v>2.33</v>
      </c>
      <c r="D17" s="1"/>
      <c r="E17" s="8">
        <f t="shared" si="0"/>
        <v>1189.6300000000001</v>
      </c>
    </row>
    <row r="18" spans="1:5" ht="14" customHeight="1">
      <c r="A18" s="170">
        <v>42578</v>
      </c>
      <c r="B18" s="1" t="s">
        <v>179</v>
      </c>
      <c r="C18" s="24">
        <v>6</v>
      </c>
      <c r="D18" s="1"/>
      <c r="E18" s="8">
        <f t="shared" si="0"/>
        <v>1195.6300000000001</v>
      </c>
    </row>
    <row r="19" spans="1:5" ht="14" customHeight="1">
      <c r="A19" s="170">
        <v>42578</v>
      </c>
      <c r="B19" s="1" t="s">
        <v>180</v>
      </c>
      <c r="C19" s="24">
        <v>14.99</v>
      </c>
      <c r="D19" s="1"/>
      <c r="E19" s="8">
        <f t="shared" si="0"/>
        <v>1210.6200000000001</v>
      </c>
    </row>
    <row r="20" spans="1:5" ht="14" customHeight="1">
      <c r="A20" s="170">
        <v>42590</v>
      </c>
      <c r="B20" s="1" t="s">
        <v>186</v>
      </c>
      <c r="C20" s="24">
        <v>116.98</v>
      </c>
      <c r="D20" s="1"/>
      <c r="E20" s="8">
        <f t="shared" si="0"/>
        <v>1327.6000000000001</v>
      </c>
    </row>
    <row r="21" spans="1:5" ht="14" customHeight="1">
      <c r="A21" s="170">
        <v>42598</v>
      </c>
      <c r="B21" s="1" t="s">
        <v>191</v>
      </c>
      <c r="C21" s="24">
        <v>5.05</v>
      </c>
      <c r="D21" s="1"/>
      <c r="E21" s="8">
        <f t="shared" si="0"/>
        <v>1332.65</v>
      </c>
    </row>
    <row r="22" spans="1:5" ht="14" customHeight="1">
      <c r="A22" s="170">
        <v>42604</v>
      </c>
      <c r="B22" s="1" t="s">
        <v>192</v>
      </c>
      <c r="C22" s="24">
        <v>29.99</v>
      </c>
      <c r="D22" s="1"/>
      <c r="E22" s="8">
        <f t="shared" si="0"/>
        <v>1362.64</v>
      </c>
    </row>
    <row r="23" spans="1:5" ht="14" customHeight="1">
      <c r="A23" s="170">
        <v>42605</v>
      </c>
      <c r="B23" s="1" t="s">
        <v>194</v>
      </c>
      <c r="C23" s="24">
        <v>6.7</v>
      </c>
      <c r="D23" s="1"/>
      <c r="E23" s="8">
        <f t="shared" si="0"/>
        <v>1369.3400000000001</v>
      </c>
    </row>
    <row r="24" spans="1:5" ht="14" customHeight="1">
      <c r="A24" s="170">
        <v>42606</v>
      </c>
      <c r="B24" s="1" t="s">
        <v>196</v>
      </c>
      <c r="C24" s="24">
        <v>39.99</v>
      </c>
      <c r="D24" s="1"/>
      <c r="E24" s="8">
        <f t="shared" si="0"/>
        <v>1409.3300000000002</v>
      </c>
    </row>
    <row r="25" spans="1:5" ht="14" customHeight="1">
      <c r="A25" s="170">
        <v>42606</v>
      </c>
      <c r="B25" s="1" t="s">
        <v>197</v>
      </c>
      <c r="C25" s="24">
        <v>2.1</v>
      </c>
      <c r="D25" s="1"/>
      <c r="E25" s="8">
        <f t="shared" si="0"/>
        <v>1411.43</v>
      </c>
    </row>
    <row r="26" spans="1:5" ht="14" customHeight="1">
      <c r="A26" s="170">
        <v>42606</v>
      </c>
      <c r="B26" s="1" t="s">
        <v>198</v>
      </c>
      <c r="C26" s="24">
        <v>2.15</v>
      </c>
      <c r="D26" s="1"/>
      <c r="E26" s="8">
        <f t="shared" si="0"/>
        <v>1413.5800000000002</v>
      </c>
    </row>
    <row r="27" spans="1:5" ht="14" customHeight="1">
      <c r="A27" s="170">
        <v>42606</v>
      </c>
      <c r="B27" s="1" t="s">
        <v>198</v>
      </c>
      <c r="C27" s="24">
        <v>3.15</v>
      </c>
      <c r="D27" s="1"/>
      <c r="E27" s="8">
        <f t="shared" si="0"/>
        <v>1416.7300000000002</v>
      </c>
    </row>
    <row r="28" spans="1:5" ht="14" customHeight="1">
      <c r="A28" s="170">
        <v>42606</v>
      </c>
      <c r="B28" s="1" t="s">
        <v>199</v>
      </c>
      <c r="C28" s="24">
        <v>19.98</v>
      </c>
      <c r="D28" s="1"/>
      <c r="E28" s="8">
        <f t="shared" si="0"/>
        <v>1436.7100000000003</v>
      </c>
    </row>
    <row r="29" spans="1:5" ht="14" customHeight="1">
      <c r="A29" s="170">
        <v>42612</v>
      </c>
      <c r="B29" s="1" t="s">
        <v>202</v>
      </c>
      <c r="C29" s="24">
        <v>84.59</v>
      </c>
      <c r="D29" s="1"/>
      <c r="E29" s="8">
        <f t="shared" si="0"/>
        <v>1521.3000000000002</v>
      </c>
    </row>
    <row r="30" spans="1:5" ht="14" customHeight="1">
      <c r="A30" s="170">
        <v>42613</v>
      </c>
      <c r="B30" s="1" t="s">
        <v>202</v>
      </c>
      <c r="D30" s="1">
        <v>9.99</v>
      </c>
      <c r="E30" s="8">
        <f t="shared" si="0"/>
        <v>1511.3100000000002</v>
      </c>
    </row>
    <row r="31" spans="1:5" ht="14" customHeight="1">
      <c r="A31" s="170">
        <v>42620</v>
      </c>
      <c r="B31" s="1" t="s">
        <v>204</v>
      </c>
      <c r="C31" s="24">
        <v>11.47</v>
      </c>
      <c r="D31" s="1"/>
      <c r="E31" s="8">
        <f t="shared" si="0"/>
        <v>1522.7800000000002</v>
      </c>
    </row>
    <row r="32" spans="1:5" ht="14" customHeight="1">
      <c r="A32" s="170">
        <v>42625</v>
      </c>
      <c r="B32" s="1" t="s">
        <v>205</v>
      </c>
      <c r="C32" s="24">
        <v>2.7</v>
      </c>
      <c r="D32" s="1"/>
      <c r="E32" s="8">
        <f t="shared" si="0"/>
        <v>1525.4800000000002</v>
      </c>
    </row>
    <row r="33" spans="1:5" ht="14" customHeight="1">
      <c r="A33" s="170">
        <v>42633</v>
      </c>
      <c r="B33" s="1" t="s">
        <v>206</v>
      </c>
      <c r="C33" s="24">
        <v>2.7</v>
      </c>
      <c r="D33" s="1"/>
      <c r="E33" s="8">
        <f t="shared" si="0"/>
        <v>1528.1800000000003</v>
      </c>
    </row>
    <row r="34" spans="1:5" ht="14" customHeight="1">
      <c r="A34" s="170">
        <v>42640</v>
      </c>
      <c r="B34" s="1" t="s">
        <v>104</v>
      </c>
      <c r="C34" s="24">
        <v>8.2799999999999994</v>
      </c>
      <c r="D34" s="1"/>
      <c r="E34" s="8">
        <f t="shared" si="0"/>
        <v>1536.4600000000003</v>
      </c>
    </row>
    <row r="35" spans="1:5" ht="14" customHeight="1">
      <c r="A35" s="170">
        <v>42660</v>
      </c>
      <c r="B35" s="1" t="s">
        <v>214</v>
      </c>
      <c r="C35" s="24">
        <v>6.75</v>
      </c>
      <c r="D35" s="1"/>
      <c r="E35" s="8">
        <f>E34+C35-D35</f>
        <v>1543.2100000000003</v>
      </c>
    </row>
    <row r="36" spans="1:5" ht="14" customHeight="1">
      <c r="A36" s="5"/>
      <c r="B36" s="6"/>
      <c r="C36" s="7"/>
      <c r="D36" s="7"/>
      <c r="E36" s="8">
        <f t="shared" si="0"/>
        <v>1543.2100000000003</v>
      </c>
    </row>
    <row r="37" spans="1:5" ht="14" customHeight="1">
      <c r="A37" s="12"/>
      <c r="B37" s="12"/>
      <c r="C37" s="13"/>
      <c r="D37" s="13"/>
      <c r="E37" s="13"/>
    </row>
    <row r="38" spans="1:5" ht="14" customHeight="1">
      <c r="A38" s="14"/>
      <c r="B38" s="15" t="s">
        <v>17</v>
      </c>
      <c r="C38" s="16">
        <f>SUM(C2:C37)</f>
        <v>1553.2000000000003</v>
      </c>
      <c r="D38" s="16">
        <f>SUM(D2:D37)</f>
        <v>9.99</v>
      </c>
      <c r="E38" s="16"/>
    </row>
    <row r="39" spans="1:5" ht="14" customHeight="1">
      <c r="A39" s="17"/>
      <c r="B39" s="17" t="s">
        <v>8</v>
      </c>
      <c r="C39" s="18">
        <f>IF(C38-D38&gt;0, C38-D38, 0)</f>
        <v>1543.2100000000003</v>
      </c>
      <c r="D39" s="18">
        <f>IF(D38-C38&gt;0, D38-C38, 0)</f>
        <v>0</v>
      </c>
      <c r="E39" s="18">
        <f>C39-D39</f>
        <v>1543.2100000000003</v>
      </c>
    </row>
    <row r="40" spans="1:5" ht="14" customHeight="1" thickBot="1">
      <c r="A40" s="19"/>
      <c r="B40" s="19"/>
      <c r="C40" s="20"/>
      <c r="D40" s="20"/>
      <c r="E40" s="20"/>
    </row>
  </sheetData>
  <mergeCells count="1">
    <mergeCell ref="A1:E1"/>
  </mergeCell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48.16406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71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0">
        <v>42333</v>
      </c>
      <c r="B3" s="179" t="s">
        <v>101</v>
      </c>
      <c r="C3" s="24">
        <v>2666.74</v>
      </c>
      <c r="E3" s="8">
        <f>C3-D3</f>
        <v>2666.74</v>
      </c>
    </row>
    <row r="4" spans="1:5" s="8" customFormat="1" ht="14" customHeight="1"/>
    <row r="5" spans="1:5" ht="14" customHeight="1">
      <c r="A5" s="170">
        <v>42368</v>
      </c>
      <c r="B5" s="1" t="s">
        <v>111</v>
      </c>
      <c r="C5" s="24">
        <v>1333.07</v>
      </c>
      <c r="D5" s="1"/>
      <c r="E5" s="8">
        <f>C5-D5</f>
        <v>1333.07</v>
      </c>
    </row>
    <row r="6" spans="1:5" ht="14" customHeight="1">
      <c r="A6" s="170">
        <v>42395</v>
      </c>
      <c r="B6" s="1" t="s">
        <v>121</v>
      </c>
      <c r="C6" s="24">
        <v>1333.27</v>
      </c>
      <c r="D6" s="8"/>
      <c r="E6" s="8">
        <f>E5+C6-D6</f>
        <v>2666.34</v>
      </c>
    </row>
    <row r="7" spans="1:5" ht="14" customHeight="1">
      <c r="A7" s="170">
        <v>42426</v>
      </c>
      <c r="B7" s="1" t="s">
        <v>131</v>
      </c>
      <c r="C7" s="24">
        <v>1333.07</v>
      </c>
      <c r="D7" s="1"/>
      <c r="E7" s="8">
        <f>C7-D7</f>
        <v>1333.07</v>
      </c>
    </row>
    <row r="8" spans="1:5" ht="14" customHeight="1">
      <c r="A8" s="170">
        <v>42436</v>
      </c>
      <c r="B8" s="1" t="s">
        <v>133</v>
      </c>
      <c r="C8" s="24">
        <v>1333.23</v>
      </c>
      <c r="D8" s="1"/>
      <c r="E8" s="8">
        <f>E7+C8-D8</f>
        <v>2666.3</v>
      </c>
    </row>
    <row r="9" spans="1:5" ht="14" customHeight="1">
      <c r="A9" s="170">
        <v>42436</v>
      </c>
      <c r="B9" s="1" t="s">
        <v>135</v>
      </c>
      <c r="C9" s="24">
        <v>4000</v>
      </c>
      <c r="D9" s="1"/>
      <c r="E9" s="8">
        <f>E8+C9-D9</f>
        <v>6666.3</v>
      </c>
    </row>
    <row r="10" spans="1:5" ht="14" customHeight="1">
      <c r="A10" s="170">
        <v>42473</v>
      </c>
      <c r="B10" s="1" t="s">
        <v>149</v>
      </c>
      <c r="C10" s="24">
        <v>1333.47</v>
      </c>
      <c r="D10" s="1"/>
      <c r="E10" s="8">
        <f>C10-D10</f>
        <v>1333.47</v>
      </c>
    </row>
    <row r="11" spans="1:5" ht="14" customHeight="1">
      <c r="A11" s="170">
        <v>42515</v>
      </c>
      <c r="B11" s="1" t="s">
        <v>160</v>
      </c>
      <c r="C11" s="24">
        <v>1333.27</v>
      </c>
      <c r="D11" s="1"/>
      <c r="E11" s="8">
        <f>E10+C11-D11</f>
        <v>2666.74</v>
      </c>
    </row>
    <row r="12" spans="1:5" ht="14" customHeight="1">
      <c r="A12" s="170">
        <v>42548</v>
      </c>
      <c r="B12" s="1" t="s">
        <v>170</v>
      </c>
      <c r="C12" s="24">
        <v>1333.27</v>
      </c>
      <c r="D12" s="1"/>
      <c r="E12" s="8">
        <f>C12-D12</f>
        <v>1333.27</v>
      </c>
    </row>
    <row r="13" spans="1:5" ht="14" customHeight="1">
      <c r="A13" s="170">
        <v>42578</v>
      </c>
      <c r="B13" s="1" t="s">
        <v>182</v>
      </c>
      <c r="C13" s="24">
        <v>1333.47</v>
      </c>
      <c r="D13" s="1"/>
      <c r="E13" s="8">
        <f>E12+C13-D13</f>
        <v>2666.74</v>
      </c>
    </row>
    <row r="14" spans="1:5" ht="14" customHeight="1">
      <c r="A14" s="170">
        <v>42607</v>
      </c>
      <c r="B14" s="1" t="s">
        <v>201</v>
      </c>
      <c r="C14" s="24">
        <v>1333.27</v>
      </c>
      <c r="D14" s="1"/>
      <c r="E14" s="8">
        <f>C14-D14</f>
        <v>1333.27</v>
      </c>
    </row>
    <row r="15" spans="1:5" ht="14" customHeight="1">
      <c r="A15" s="170">
        <v>42639</v>
      </c>
      <c r="B15" s="1" t="s">
        <v>209</v>
      </c>
      <c r="C15" s="24">
        <v>1333.27</v>
      </c>
      <c r="D15" s="1"/>
      <c r="E15" s="8">
        <f>C15-D15</f>
        <v>1333.27</v>
      </c>
    </row>
    <row r="16" spans="1:5" ht="14" customHeight="1">
      <c r="A16" s="170">
        <v>42668</v>
      </c>
      <c r="B16" s="1" t="s">
        <v>219</v>
      </c>
      <c r="C16" s="24">
        <v>1333.47</v>
      </c>
      <c r="D16" s="1"/>
      <c r="E16" s="8">
        <f>C16-D16</f>
        <v>1333.47</v>
      </c>
    </row>
    <row r="17" spans="1:5" ht="14" customHeight="1">
      <c r="A17" s="5"/>
      <c r="B17" s="6"/>
      <c r="C17" s="7"/>
      <c r="D17" s="7"/>
      <c r="E17" s="7"/>
    </row>
    <row r="18" spans="1:5" ht="14" customHeight="1">
      <c r="A18" s="12"/>
      <c r="B18" s="12"/>
      <c r="C18" s="13"/>
      <c r="D18" s="13"/>
      <c r="E18" s="13"/>
    </row>
    <row r="19" spans="1:5" ht="14" customHeight="1">
      <c r="A19" s="14"/>
      <c r="B19" s="15" t="s">
        <v>17</v>
      </c>
      <c r="C19" s="16">
        <f>SUM(C3:C17)</f>
        <v>21332.870000000003</v>
      </c>
      <c r="D19" s="16">
        <f>SUM(D3:D17)</f>
        <v>0</v>
      </c>
      <c r="E19" s="16"/>
    </row>
    <row r="20" spans="1:5" ht="14" customHeight="1">
      <c r="A20" s="17"/>
      <c r="B20" s="17" t="s">
        <v>8</v>
      </c>
      <c r="C20" s="18">
        <f>IF(C19-D19&gt;0, C19-D19, 0)</f>
        <v>21332.870000000003</v>
      </c>
      <c r="D20" s="18">
        <f>IF(D19-C19&gt;0, D19-C19, 0)</f>
        <v>0</v>
      </c>
      <c r="E20" s="18">
        <f>C20-D20</f>
        <v>21332.870000000003</v>
      </c>
    </row>
    <row r="21" spans="1:5" ht="14" customHeight="1" thickBot="1">
      <c r="A21" s="19"/>
      <c r="B21" s="19"/>
      <c r="C21" s="20"/>
      <c r="D21" s="20"/>
      <c r="E21" s="20"/>
    </row>
  </sheetData>
  <sortState ref="A3:E16">
    <sortCondition ref="A3:A16"/>
  </sortState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2" topLeftCell="A5" activePane="bottomLeft" state="frozen"/>
      <selection activeCell="E17" sqref="E17"/>
      <selection pane="bottomLeft" activeCell="E17" sqref="E17"/>
    </sheetView>
  </sheetViews>
  <sheetFormatPr baseColWidth="10" defaultColWidth="8.83203125" defaultRowHeight="14" customHeight="1" x14ac:dyDescent="0"/>
  <cols>
    <col min="1" max="1" width="12.33203125" style="21" bestFit="1" customWidth="1"/>
    <col min="2" max="2" width="45.1640625" style="21" customWidth="1"/>
    <col min="3" max="5" width="13.1640625" style="22" customWidth="1"/>
    <col min="6" max="16384" width="8.83203125" style="1"/>
  </cols>
  <sheetData>
    <row r="1" spans="1:5" s="23" customFormat="1" ht="21" customHeight="1">
      <c r="A1" s="191" t="s">
        <v>25</v>
      </c>
      <c r="B1" s="192"/>
      <c r="C1" s="192"/>
      <c r="D1" s="192"/>
      <c r="E1" s="192"/>
    </row>
    <row r="2" spans="1:5" ht="14" customHeight="1">
      <c r="A2" s="2" t="s">
        <v>10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5">
        <v>42309</v>
      </c>
      <c r="B3" s="6" t="s">
        <v>85</v>
      </c>
      <c r="C3" s="7">
        <v>13050</v>
      </c>
      <c r="D3" s="7"/>
      <c r="E3" s="7">
        <f>C3-D3</f>
        <v>13050</v>
      </c>
    </row>
    <row r="4" spans="1:5" s="8" customFormat="1" ht="14" customHeight="1">
      <c r="A4" s="170">
        <v>42328</v>
      </c>
      <c r="B4" s="179" t="s">
        <v>95</v>
      </c>
      <c r="C4" s="24">
        <v>0</v>
      </c>
      <c r="D4" s="24">
        <v>13050</v>
      </c>
      <c r="E4" s="7">
        <f>E3+C4-D4</f>
        <v>0</v>
      </c>
    </row>
    <row r="5" spans="1:5" ht="14" customHeight="1">
      <c r="A5" s="170">
        <v>42338</v>
      </c>
      <c r="B5" s="1" t="s">
        <v>224</v>
      </c>
      <c r="C5" s="1">
        <v>5742</v>
      </c>
      <c r="D5" s="1"/>
      <c r="E5" s="7">
        <f t="shared" ref="E5:E7" si="0">E4+C5-D5</f>
        <v>5742</v>
      </c>
    </row>
    <row r="6" spans="1:5" ht="14" customHeight="1">
      <c r="A6" s="166">
        <v>42362</v>
      </c>
      <c r="B6" s="167" t="s">
        <v>95</v>
      </c>
      <c r="C6" s="24">
        <v>0</v>
      </c>
      <c r="D6" s="168">
        <v>5742</v>
      </c>
      <c r="E6" s="7">
        <f t="shared" si="0"/>
        <v>0</v>
      </c>
    </row>
    <row r="7" spans="1:5" ht="14" customHeight="1">
      <c r="A7" s="170">
        <v>42381</v>
      </c>
      <c r="B7" s="1" t="s">
        <v>116</v>
      </c>
      <c r="C7" s="24">
        <v>0</v>
      </c>
      <c r="D7" s="24">
        <v>6786</v>
      </c>
      <c r="E7" s="7">
        <f t="shared" si="0"/>
        <v>-6786</v>
      </c>
    </row>
    <row r="8" spans="1:5" ht="14" customHeight="1">
      <c r="A8" s="170">
        <v>42381</v>
      </c>
      <c r="B8" s="1" t="s">
        <v>95</v>
      </c>
      <c r="C8" s="24">
        <v>0</v>
      </c>
      <c r="D8" s="24">
        <v>2088</v>
      </c>
      <c r="E8" s="7">
        <f>E7+C8-D8</f>
        <v>-8874</v>
      </c>
    </row>
    <row r="9" spans="1:5" ht="14" customHeight="1">
      <c r="A9" s="170">
        <v>42369</v>
      </c>
      <c r="B9" s="1" t="s">
        <v>225</v>
      </c>
      <c r="C9" s="1">
        <v>8874</v>
      </c>
      <c r="D9" s="24"/>
      <c r="E9" s="7">
        <f>E8+C9-D9</f>
        <v>0</v>
      </c>
    </row>
    <row r="10" spans="1:5" ht="14" customHeight="1">
      <c r="A10" s="170">
        <v>42400</v>
      </c>
      <c r="B10" s="1" t="s">
        <v>226</v>
      </c>
      <c r="C10" s="1">
        <v>9657</v>
      </c>
      <c r="D10" s="24"/>
      <c r="E10" s="7">
        <f t="shared" ref="E10:E11" si="1">E9+C10-D10</f>
        <v>9657</v>
      </c>
    </row>
    <row r="11" spans="1:5" ht="14" customHeight="1">
      <c r="A11" s="170">
        <v>42419</v>
      </c>
      <c r="B11" s="1" t="s">
        <v>116</v>
      </c>
      <c r="C11" s="24">
        <v>0</v>
      </c>
      <c r="D11" s="24">
        <v>9657</v>
      </c>
      <c r="E11" s="7">
        <f t="shared" si="1"/>
        <v>0</v>
      </c>
    </row>
    <row r="12" spans="1:5" ht="14" customHeight="1">
      <c r="A12" s="170">
        <v>42429</v>
      </c>
      <c r="B12" s="1" t="s">
        <v>228</v>
      </c>
      <c r="C12" s="1">
        <v>10440</v>
      </c>
      <c r="D12" s="24"/>
      <c r="E12" s="7">
        <f>E11+C12-D12</f>
        <v>10440</v>
      </c>
    </row>
    <row r="13" spans="1:5" ht="14" customHeight="1">
      <c r="A13" s="170">
        <v>42447</v>
      </c>
      <c r="B13" s="1" t="s">
        <v>116</v>
      </c>
      <c r="C13" s="24">
        <v>0</v>
      </c>
      <c r="D13" s="24">
        <v>10440</v>
      </c>
      <c r="E13" s="7">
        <f t="shared" ref="E13:E15" si="2">E12+C13-D13</f>
        <v>0</v>
      </c>
    </row>
    <row r="14" spans="1:5" ht="14" customHeight="1">
      <c r="A14" s="170">
        <v>42460</v>
      </c>
      <c r="B14" s="1" t="s">
        <v>227</v>
      </c>
      <c r="C14" s="1">
        <v>10962</v>
      </c>
      <c r="D14" s="24"/>
      <c r="E14" s="7">
        <f t="shared" si="2"/>
        <v>10962</v>
      </c>
    </row>
    <row r="15" spans="1:5" ht="14" customHeight="1">
      <c r="A15" s="170">
        <v>42475</v>
      </c>
      <c r="B15" s="1" t="s">
        <v>152</v>
      </c>
      <c r="C15" s="24">
        <v>0</v>
      </c>
      <c r="D15" s="24">
        <v>10962</v>
      </c>
      <c r="E15" s="7">
        <f t="shared" si="2"/>
        <v>0</v>
      </c>
    </row>
    <row r="16" spans="1:5" ht="14" customHeight="1">
      <c r="A16" s="170">
        <v>42490</v>
      </c>
      <c r="B16" s="1" t="s">
        <v>228</v>
      </c>
      <c r="C16" s="1">
        <v>10440</v>
      </c>
      <c r="D16" s="24"/>
      <c r="E16" s="7">
        <f t="shared" ref="E16:E24" si="3">E15+C16-D16</f>
        <v>10440</v>
      </c>
    </row>
    <row r="17" spans="1:5" ht="14" customHeight="1">
      <c r="A17" s="170">
        <v>42503</v>
      </c>
      <c r="B17" s="1" t="s">
        <v>116</v>
      </c>
      <c r="C17" s="24">
        <v>0</v>
      </c>
      <c r="D17" s="24">
        <v>10440</v>
      </c>
      <c r="E17" s="7">
        <f t="shared" si="3"/>
        <v>0</v>
      </c>
    </row>
    <row r="18" spans="1:5" ht="14" customHeight="1">
      <c r="A18" s="170">
        <v>42521</v>
      </c>
      <c r="B18" s="1" t="s">
        <v>229</v>
      </c>
      <c r="C18" s="1">
        <v>8874</v>
      </c>
      <c r="D18" s="24"/>
      <c r="E18" s="7">
        <f t="shared" si="3"/>
        <v>8874</v>
      </c>
    </row>
    <row r="19" spans="1:5" ht="14" customHeight="1">
      <c r="A19" s="170">
        <v>42538</v>
      </c>
      <c r="B19" s="1" t="s">
        <v>116</v>
      </c>
      <c r="C19" s="24">
        <v>0</v>
      </c>
      <c r="D19" s="24">
        <v>8874</v>
      </c>
      <c r="E19" s="7">
        <f t="shared" si="3"/>
        <v>0</v>
      </c>
    </row>
    <row r="20" spans="1:5" ht="14" customHeight="1">
      <c r="A20" s="170">
        <v>42551</v>
      </c>
      <c r="B20" s="1" t="s">
        <v>230</v>
      </c>
      <c r="C20" s="1">
        <v>10962</v>
      </c>
      <c r="D20" s="24"/>
      <c r="E20" s="7">
        <f t="shared" si="3"/>
        <v>10962</v>
      </c>
    </row>
    <row r="21" spans="1:5" ht="14" customHeight="1">
      <c r="A21" s="170">
        <v>42566</v>
      </c>
      <c r="B21" s="1" t="s">
        <v>116</v>
      </c>
      <c r="C21" s="24">
        <v>0</v>
      </c>
      <c r="D21" s="24">
        <v>10962</v>
      </c>
      <c r="E21" s="7">
        <f t="shared" si="3"/>
        <v>0</v>
      </c>
    </row>
    <row r="22" spans="1:5" ht="14" customHeight="1">
      <c r="A22" s="170">
        <v>42582</v>
      </c>
      <c r="B22" s="1" t="s">
        <v>231</v>
      </c>
      <c r="C22" s="1">
        <v>7308</v>
      </c>
      <c r="D22" s="24"/>
      <c r="E22" s="7">
        <f t="shared" si="3"/>
        <v>7308</v>
      </c>
    </row>
    <row r="23" spans="1:5" ht="14" customHeight="1">
      <c r="A23" s="170">
        <v>42594</v>
      </c>
      <c r="B23" s="1" t="s">
        <v>116</v>
      </c>
      <c r="C23" s="24">
        <v>0</v>
      </c>
      <c r="D23" s="24">
        <v>7308</v>
      </c>
      <c r="E23" s="7">
        <f t="shared" si="3"/>
        <v>0</v>
      </c>
    </row>
    <row r="24" spans="1:5" ht="14" customHeight="1">
      <c r="A24" s="170">
        <v>42613</v>
      </c>
      <c r="B24" s="1" t="s">
        <v>232</v>
      </c>
      <c r="C24" s="1">
        <v>5220</v>
      </c>
      <c r="D24" s="24"/>
      <c r="E24" s="7">
        <f t="shared" si="3"/>
        <v>5220</v>
      </c>
    </row>
    <row r="25" spans="1:5" ht="14" customHeight="1">
      <c r="A25" s="170">
        <v>42636</v>
      </c>
      <c r="B25" s="1" t="s">
        <v>116</v>
      </c>
      <c r="C25" s="24">
        <v>0</v>
      </c>
      <c r="D25" s="24">
        <v>5220</v>
      </c>
      <c r="E25" s="7">
        <f t="shared" ref="E25:E28" si="4">E24+C25-D25</f>
        <v>0</v>
      </c>
    </row>
    <row r="26" spans="1:5" ht="14" customHeight="1">
      <c r="A26" s="170">
        <v>42643</v>
      </c>
      <c r="B26" s="1" t="s">
        <v>233</v>
      </c>
      <c r="C26" s="1">
        <v>4800</v>
      </c>
      <c r="D26" s="24"/>
      <c r="E26" s="7">
        <f t="shared" si="4"/>
        <v>4800</v>
      </c>
    </row>
    <row r="27" spans="1:5" ht="14" customHeight="1">
      <c r="A27" s="172">
        <v>42667</v>
      </c>
      <c r="B27" s="1" t="s">
        <v>217</v>
      </c>
      <c r="C27" s="1"/>
      <c r="D27" s="1">
        <v>4800</v>
      </c>
      <c r="E27" s="7">
        <f t="shared" si="4"/>
        <v>0</v>
      </c>
    </row>
    <row r="28" spans="1:5" ht="14" customHeight="1">
      <c r="A28" s="170">
        <v>42674</v>
      </c>
      <c r="B28" s="1" t="s">
        <v>234</v>
      </c>
      <c r="C28" s="1">
        <v>7200</v>
      </c>
      <c r="D28" s="24"/>
      <c r="E28" s="7">
        <f t="shared" si="4"/>
        <v>7200</v>
      </c>
    </row>
    <row r="29" spans="1:5" ht="14" customHeight="1">
      <c r="A29" s="9"/>
      <c r="B29" s="10"/>
      <c r="C29" s="11"/>
      <c r="D29" s="11"/>
      <c r="E29" s="7">
        <f>E28+C29-D29</f>
        <v>7200</v>
      </c>
    </row>
    <row r="30" spans="1:5" ht="14" customHeight="1">
      <c r="A30" s="12"/>
      <c r="B30" s="12"/>
      <c r="C30" s="13"/>
      <c r="D30" s="13"/>
      <c r="E30" s="13"/>
    </row>
    <row r="31" spans="1:5" ht="14" customHeight="1">
      <c r="A31" s="14"/>
      <c r="B31" s="15" t="s">
        <v>17</v>
      </c>
      <c r="C31" s="16">
        <f>SUM(C2:C30)</f>
        <v>113529</v>
      </c>
      <c r="D31" s="16">
        <f>SUM(D2:D30)</f>
        <v>106329</v>
      </c>
      <c r="E31" s="16"/>
    </row>
    <row r="32" spans="1:5" ht="14" customHeight="1">
      <c r="A32" s="17"/>
      <c r="B32" s="17" t="s">
        <v>8</v>
      </c>
      <c r="C32" s="18">
        <f>IF(C31-D31&gt;0, C31-D31, 0)</f>
        <v>7200</v>
      </c>
      <c r="D32" s="18">
        <f>IF(D31-C31&gt;0, D31-C31, 0)</f>
        <v>0</v>
      </c>
      <c r="E32" s="18">
        <f>C32-D32</f>
        <v>7200</v>
      </c>
    </row>
    <row r="33" spans="1:5" ht="14" customHeight="1" thickBot="1">
      <c r="A33" s="19"/>
      <c r="B33" s="19"/>
      <c r="C33" s="20"/>
      <c r="D33" s="20"/>
      <c r="E33" s="20"/>
    </row>
  </sheetData>
  <mergeCells count="1">
    <mergeCell ref="A1:E1"/>
  </mergeCell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8" sqref="C8"/>
    </sheetView>
  </sheetViews>
  <sheetFormatPr baseColWidth="10" defaultColWidth="8.83203125" defaultRowHeight="14" customHeight="1" x14ac:dyDescent="0"/>
  <cols>
    <col min="1" max="1" width="14" style="1" bestFit="1" customWidth="1"/>
    <col min="2" max="2" width="52.16406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74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8">
        <v>42333</v>
      </c>
      <c r="B3" s="8" t="s">
        <v>100</v>
      </c>
      <c r="C3" s="150">
        <v>666.6</v>
      </c>
      <c r="D3" s="150"/>
      <c r="E3" s="150">
        <f>C3-D3</f>
        <v>666.6</v>
      </c>
    </row>
    <row r="4" spans="1:5" s="8" customFormat="1" ht="14" customHeight="1">
      <c r="A4" s="178">
        <v>42368</v>
      </c>
      <c r="B4" s="8" t="s">
        <v>110</v>
      </c>
      <c r="C4" s="150">
        <v>333.6</v>
      </c>
      <c r="D4" s="7"/>
      <c r="E4" s="7">
        <f t="shared" ref="E4:E14" si="0">E3+C4-D4</f>
        <v>1000.2</v>
      </c>
    </row>
    <row r="5" spans="1:5" ht="14" customHeight="1">
      <c r="A5" s="170">
        <v>42395</v>
      </c>
      <c r="B5" s="1" t="s">
        <v>120</v>
      </c>
      <c r="C5" s="24">
        <v>333.4</v>
      </c>
      <c r="D5" s="7"/>
      <c r="E5" s="7">
        <f t="shared" si="0"/>
        <v>1333.6</v>
      </c>
    </row>
    <row r="6" spans="1:5" ht="14" customHeight="1">
      <c r="A6" s="170">
        <v>42426</v>
      </c>
      <c r="B6" s="1" t="s">
        <v>130</v>
      </c>
      <c r="C6" s="24">
        <v>333.6</v>
      </c>
      <c r="D6" s="7"/>
      <c r="E6" s="7">
        <f t="shared" si="0"/>
        <v>1667.1999999999998</v>
      </c>
    </row>
    <row r="7" spans="1:5" ht="14" customHeight="1">
      <c r="A7" s="170">
        <v>42436</v>
      </c>
      <c r="B7" s="1" t="s">
        <v>134</v>
      </c>
      <c r="C7" s="24">
        <v>1333.4</v>
      </c>
      <c r="D7" s="7"/>
      <c r="E7" s="7">
        <f t="shared" si="0"/>
        <v>3000.6</v>
      </c>
    </row>
    <row r="8" spans="1:5" ht="14" customHeight="1">
      <c r="A8" s="170">
        <v>42473</v>
      </c>
      <c r="B8" s="1" t="s">
        <v>243</v>
      </c>
      <c r="C8" s="24">
        <v>333.2</v>
      </c>
      <c r="D8"/>
      <c r="E8" s="7">
        <f t="shared" si="0"/>
        <v>3333.7999999999997</v>
      </c>
    </row>
    <row r="9" spans="1:5" ht="14" customHeight="1">
      <c r="A9" s="170">
        <v>42515</v>
      </c>
      <c r="B9" s="1" t="s">
        <v>159</v>
      </c>
      <c r="C9" s="24">
        <v>333.4</v>
      </c>
      <c r="D9" s="7"/>
      <c r="E9" s="7">
        <f t="shared" si="0"/>
        <v>3667.2</v>
      </c>
    </row>
    <row r="10" spans="1:5" ht="14" customHeight="1">
      <c r="A10" s="170">
        <v>42548</v>
      </c>
      <c r="B10" s="1" t="s">
        <v>169</v>
      </c>
      <c r="C10" s="24">
        <v>333.4</v>
      </c>
      <c r="D10" s="7"/>
      <c r="E10" s="7">
        <f t="shared" si="0"/>
        <v>4000.6</v>
      </c>
    </row>
    <row r="11" spans="1:5" ht="14" customHeight="1">
      <c r="A11" s="170">
        <v>42578</v>
      </c>
      <c r="B11" s="1" t="s">
        <v>181</v>
      </c>
      <c r="C11" s="24">
        <v>333.2</v>
      </c>
      <c r="D11" s="7"/>
      <c r="E11" s="7">
        <f t="shared" si="0"/>
        <v>4333.8</v>
      </c>
    </row>
    <row r="12" spans="1:5" ht="14" customHeight="1">
      <c r="A12" s="170">
        <v>42607</v>
      </c>
      <c r="B12" s="1" t="s">
        <v>200</v>
      </c>
      <c r="C12" s="24">
        <v>333.4</v>
      </c>
      <c r="D12" s="7"/>
      <c r="E12" s="7">
        <f t="shared" si="0"/>
        <v>4667.2</v>
      </c>
    </row>
    <row r="13" spans="1:5" ht="14" customHeight="1">
      <c r="A13" s="170">
        <v>42639</v>
      </c>
      <c r="B13" s="1" t="s">
        <v>208</v>
      </c>
      <c r="C13" s="24">
        <v>333.4</v>
      </c>
      <c r="D13" s="8"/>
      <c r="E13" s="7">
        <f t="shared" si="0"/>
        <v>5000.5999999999995</v>
      </c>
    </row>
    <row r="14" spans="1:5" ht="14" customHeight="1">
      <c r="A14" s="184">
        <v>42668</v>
      </c>
      <c r="B14" s="6" t="s">
        <v>218</v>
      </c>
      <c r="C14" s="7">
        <v>333.2</v>
      </c>
      <c r="D14" s="7"/>
      <c r="E14" s="7">
        <f t="shared" si="0"/>
        <v>5333.7999999999993</v>
      </c>
    </row>
    <row r="16" spans="1:5" ht="14" customHeight="1">
      <c r="A16" s="12"/>
      <c r="B16" s="12"/>
      <c r="C16" s="13"/>
      <c r="D16" s="13"/>
      <c r="E16" s="13"/>
    </row>
    <row r="17" spans="1:5" ht="14" customHeight="1">
      <c r="A17" s="14"/>
      <c r="B17" s="15" t="s">
        <v>17</v>
      </c>
      <c r="C17" s="16">
        <f>SUM(C2:C16)</f>
        <v>5333.7999999999993</v>
      </c>
      <c r="D17" s="16">
        <f>SUM(D2:D16)</f>
        <v>0</v>
      </c>
      <c r="E17" s="16"/>
    </row>
    <row r="18" spans="1:5" ht="14" customHeight="1">
      <c r="A18" s="17"/>
      <c r="B18" s="17" t="s">
        <v>8</v>
      </c>
      <c r="C18" s="18">
        <f>IF(C17-D17&gt;0, C17-D17, 0)</f>
        <v>5333.7999999999993</v>
      </c>
      <c r="D18" s="18">
        <f>IF(D17-C17&gt;0, D17-C17, 0)</f>
        <v>0</v>
      </c>
      <c r="E18" s="18">
        <f>C18-D18</f>
        <v>5333.7999999999993</v>
      </c>
    </row>
    <row r="19" spans="1:5" ht="14" customHeight="1" thickBot="1">
      <c r="A19" s="19"/>
      <c r="B19" s="19"/>
      <c r="C19" s="20"/>
      <c r="D19" s="20"/>
      <c r="E19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30.16406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75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5"/>
      <c r="B3" s="6"/>
      <c r="C3" s="7"/>
      <c r="D3" s="7"/>
      <c r="E3" s="7"/>
    </row>
    <row r="4" spans="1:5" s="8" customFormat="1" ht="14" customHeight="1">
      <c r="A4" s="9"/>
      <c r="B4" s="10"/>
      <c r="C4" s="11"/>
      <c r="D4" s="11"/>
      <c r="E4" s="11"/>
    </row>
    <row r="5" spans="1:5" ht="14" customHeight="1">
      <c r="A5" s="12"/>
      <c r="B5" s="12"/>
      <c r="C5" s="13"/>
      <c r="D5" s="13"/>
      <c r="E5" s="13"/>
    </row>
    <row r="6" spans="1:5" ht="14" customHeight="1">
      <c r="A6" s="14"/>
      <c r="B6" s="15" t="s">
        <v>17</v>
      </c>
      <c r="C6" s="16">
        <f>SUM(C2:C5)</f>
        <v>0</v>
      </c>
      <c r="D6" s="16">
        <f>SUM(D2:D5)</f>
        <v>0</v>
      </c>
      <c r="E6" s="16"/>
    </row>
    <row r="7" spans="1:5" ht="14" customHeight="1">
      <c r="A7" s="17"/>
      <c r="B7" s="17" t="s">
        <v>8</v>
      </c>
      <c r="C7" s="18">
        <f>IF(C6-D6&gt;0, C6-D6, 0)</f>
        <v>0</v>
      </c>
      <c r="D7" s="18">
        <f>IF(D6-C6&gt;0, D6-C6, 0)</f>
        <v>0</v>
      </c>
      <c r="E7" s="18">
        <f>C7-D7</f>
        <v>0</v>
      </c>
    </row>
    <row r="8" spans="1:5" ht="14" customHeight="1" thickBot="1">
      <c r="A8" s="19"/>
      <c r="B8" s="19"/>
      <c r="C8" s="20"/>
      <c r="D8" s="20"/>
      <c r="E8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30.16406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69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5"/>
      <c r="B3" s="6"/>
      <c r="C3" s="7"/>
      <c r="D3" s="7"/>
      <c r="E3" s="7"/>
    </row>
    <row r="4" spans="1:5" s="8" customFormat="1" ht="14" customHeight="1">
      <c r="A4" s="9"/>
      <c r="B4" s="10"/>
      <c r="C4" s="11"/>
      <c r="D4" s="11"/>
      <c r="E4" s="11"/>
    </row>
    <row r="5" spans="1:5" ht="14" customHeight="1">
      <c r="A5" s="12"/>
      <c r="B5" s="12"/>
      <c r="C5" s="13"/>
      <c r="D5" s="13"/>
      <c r="E5" s="13"/>
    </row>
    <row r="6" spans="1:5" ht="14" customHeight="1">
      <c r="A6" s="14"/>
      <c r="B6" s="15" t="s">
        <v>17</v>
      </c>
      <c r="C6" s="16">
        <f>SUM(C2:C5)</f>
        <v>0</v>
      </c>
      <c r="D6" s="16">
        <f>SUM(D2:D5)</f>
        <v>0</v>
      </c>
      <c r="E6" s="16"/>
    </row>
    <row r="7" spans="1:5" ht="14" customHeight="1">
      <c r="A7" s="17"/>
      <c r="B7" s="17" t="s">
        <v>8</v>
      </c>
      <c r="C7" s="18">
        <f>IF(C6-D6&gt;0, C6-D6, 0)</f>
        <v>0</v>
      </c>
      <c r="D7" s="18">
        <f>IF(D6-C6&gt;0, D6-C6, 0)</f>
        <v>0</v>
      </c>
      <c r="E7" s="18">
        <f>C7-D7</f>
        <v>0</v>
      </c>
    </row>
    <row r="8" spans="1:5" ht="14" customHeight="1" thickBot="1">
      <c r="A8" s="19"/>
      <c r="B8" s="19"/>
      <c r="C8" s="20"/>
      <c r="D8" s="20"/>
      <c r="E8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30.16406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70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85">
        <v>42319</v>
      </c>
      <c r="B3" t="s">
        <v>244</v>
      </c>
      <c r="C3">
        <v>13</v>
      </c>
      <c r="D3"/>
      <c r="E3" s="7">
        <f>C3+D3</f>
        <v>13</v>
      </c>
    </row>
    <row r="4" spans="1:5" s="8" customFormat="1" ht="14" customHeight="1">
      <c r="A4" s="185">
        <v>42657</v>
      </c>
      <c r="B4" t="s">
        <v>244</v>
      </c>
      <c r="C4">
        <v>13</v>
      </c>
      <c r="D4"/>
      <c r="E4" s="11">
        <f>E3+C4-D4</f>
        <v>26</v>
      </c>
    </row>
    <row r="5" spans="1:5" ht="14" customHeight="1">
      <c r="A5" s="12"/>
      <c r="B5" s="12"/>
      <c r="C5" s="13"/>
      <c r="D5" s="13"/>
      <c r="E5" s="13"/>
    </row>
    <row r="6" spans="1:5" ht="14" customHeight="1">
      <c r="A6" s="14"/>
      <c r="B6" s="15" t="s">
        <v>17</v>
      </c>
      <c r="C6" s="16">
        <f>SUM(C2:C5)</f>
        <v>26</v>
      </c>
      <c r="D6" s="16">
        <f>SUM(D2:D5)</f>
        <v>0</v>
      </c>
      <c r="E6" s="16"/>
    </row>
    <row r="7" spans="1:5" ht="14" customHeight="1">
      <c r="A7" s="17"/>
      <c r="B7" s="17" t="s">
        <v>8</v>
      </c>
      <c r="C7" s="18">
        <f>IF(C6-D6&gt;0, C6-D6, 0)</f>
        <v>26</v>
      </c>
      <c r="D7" s="18">
        <f>IF(D6-C6&gt;0, D6-C6, 0)</f>
        <v>0</v>
      </c>
      <c r="E7" s="18">
        <f>C7-D7</f>
        <v>26</v>
      </c>
    </row>
    <row r="8" spans="1:5" ht="14" customHeight="1" thickBot="1">
      <c r="A8" s="19"/>
      <c r="B8" s="19"/>
      <c r="C8" s="20"/>
      <c r="D8" s="20"/>
      <c r="E8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30.16406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76</v>
      </c>
      <c r="B1" s="192"/>
      <c r="C1" s="192"/>
      <c r="D1" s="192"/>
      <c r="E1" s="192"/>
    </row>
    <row r="2" spans="1:5" ht="14.25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.25" customHeight="1">
      <c r="A3" s="178">
        <v>42317</v>
      </c>
      <c r="B3" s="8" t="s">
        <v>251</v>
      </c>
      <c r="C3" s="8">
        <v>10.42</v>
      </c>
      <c r="E3" s="8">
        <f>C3-D3</f>
        <v>10.42</v>
      </c>
    </row>
    <row r="4" spans="1:5" s="8" customFormat="1" ht="14.25" customHeight="1">
      <c r="A4" s="178">
        <v>42345</v>
      </c>
      <c r="B4" s="8" t="s">
        <v>251</v>
      </c>
      <c r="C4" s="8">
        <v>10.42</v>
      </c>
      <c r="E4" s="8">
        <f>E3+C4-D4</f>
        <v>20.84</v>
      </c>
    </row>
    <row r="5" spans="1:5" ht="14" customHeight="1">
      <c r="A5" s="170">
        <v>42376</v>
      </c>
      <c r="B5" s="8" t="s">
        <v>251</v>
      </c>
      <c r="C5" s="1">
        <v>10.42</v>
      </c>
      <c r="D5" s="1"/>
      <c r="E5" s="8">
        <f t="shared" ref="E5:E14" si="0">E4+C5-D5</f>
        <v>31.259999999999998</v>
      </c>
    </row>
    <row r="6" spans="1:5" ht="14" customHeight="1">
      <c r="A6" s="170">
        <v>42407</v>
      </c>
      <c r="B6" s="8" t="s">
        <v>251</v>
      </c>
      <c r="C6" s="1">
        <v>10.42</v>
      </c>
      <c r="D6" s="1"/>
      <c r="E6" s="8">
        <f t="shared" si="0"/>
        <v>41.68</v>
      </c>
    </row>
    <row r="7" spans="1:5" ht="14" customHeight="1">
      <c r="A7" s="170">
        <v>42436</v>
      </c>
      <c r="B7" s="8" t="s">
        <v>251</v>
      </c>
      <c r="C7" s="1">
        <v>10.92</v>
      </c>
      <c r="D7" s="1"/>
      <c r="E7" s="8">
        <f t="shared" si="0"/>
        <v>52.6</v>
      </c>
    </row>
    <row r="8" spans="1:5" ht="14" customHeight="1">
      <c r="A8" s="170">
        <v>42467</v>
      </c>
      <c r="B8" s="8" t="s">
        <v>251</v>
      </c>
      <c r="C8" s="1">
        <v>10.92</v>
      </c>
      <c r="D8" s="1"/>
      <c r="E8" s="8">
        <f t="shared" si="0"/>
        <v>63.52</v>
      </c>
    </row>
    <row r="9" spans="1:5" ht="14" customHeight="1">
      <c r="A9" s="170">
        <v>42497</v>
      </c>
      <c r="B9" s="8" t="s">
        <v>251</v>
      </c>
      <c r="C9" s="1">
        <v>10.92</v>
      </c>
      <c r="D9" s="1"/>
      <c r="E9" s="8">
        <f t="shared" si="0"/>
        <v>74.44</v>
      </c>
    </row>
    <row r="10" spans="1:5" ht="14" customHeight="1">
      <c r="A10" s="170">
        <v>42558</v>
      </c>
      <c r="B10" s="8" t="s">
        <v>251</v>
      </c>
      <c r="C10" s="1">
        <v>10.92</v>
      </c>
      <c r="D10" s="1"/>
      <c r="E10" s="8">
        <f t="shared" si="0"/>
        <v>85.36</v>
      </c>
    </row>
    <row r="11" spans="1:5" ht="14" customHeight="1">
      <c r="A11" s="170">
        <v>42558</v>
      </c>
      <c r="B11" s="8" t="s">
        <v>251</v>
      </c>
      <c r="C11" s="1">
        <v>10.92</v>
      </c>
      <c r="D11" s="1"/>
      <c r="E11" s="8">
        <f t="shared" si="0"/>
        <v>96.28</v>
      </c>
    </row>
    <row r="12" spans="1:5" ht="14" customHeight="1">
      <c r="A12" s="170">
        <v>42589</v>
      </c>
      <c r="B12" s="8" t="s">
        <v>251</v>
      </c>
      <c r="C12" s="1">
        <v>10.92</v>
      </c>
      <c r="D12" s="1"/>
      <c r="E12" s="8">
        <f t="shared" si="0"/>
        <v>107.2</v>
      </c>
    </row>
    <row r="13" spans="1:5" ht="14" customHeight="1">
      <c r="A13" s="170">
        <v>42620</v>
      </c>
      <c r="B13" s="8" t="s">
        <v>251</v>
      </c>
      <c r="C13" s="1">
        <v>11.67</v>
      </c>
      <c r="D13" s="1"/>
      <c r="E13" s="8">
        <f t="shared" si="0"/>
        <v>118.87</v>
      </c>
    </row>
    <row r="14" spans="1:5" ht="14" customHeight="1">
      <c r="A14" s="170">
        <v>42650</v>
      </c>
      <c r="B14" s="8" t="s">
        <v>251</v>
      </c>
      <c r="C14" s="1">
        <v>11.67</v>
      </c>
      <c r="D14" s="1"/>
      <c r="E14" s="8">
        <f t="shared" si="0"/>
        <v>130.54</v>
      </c>
    </row>
    <row r="15" spans="1:5" ht="14" customHeight="1">
      <c r="A15" s="9"/>
      <c r="B15" s="10"/>
      <c r="C15" s="11"/>
      <c r="D15" s="11"/>
      <c r="E15" s="11"/>
    </row>
    <row r="16" spans="1:5" ht="14" customHeight="1">
      <c r="A16" s="12"/>
      <c r="B16" s="12"/>
      <c r="C16" s="13"/>
      <c r="D16" s="13"/>
      <c r="E16" s="13"/>
    </row>
    <row r="17" spans="1:5" ht="14" customHeight="1">
      <c r="A17" s="14"/>
      <c r="B17" s="15" t="s">
        <v>17</v>
      </c>
      <c r="C17" s="16">
        <f>SUM(C2:C16)</f>
        <v>130.54</v>
      </c>
      <c r="D17" s="16">
        <f>SUM(D2:D16)</f>
        <v>0</v>
      </c>
      <c r="E17" s="16"/>
    </row>
    <row r="18" spans="1:5" ht="14" customHeight="1">
      <c r="A18" s="17"/>
      <c r="B18" s="17" t="s">
        <v>8</v>
      </c>
      <c r="C18" s="18">
        <f>IF(C17-D17&gt;0, C17-D17, 0)</f>
        <v>130.54</v>
      </c>
      <c r="D18" s="18">
        <f>IF(D17-C17&gt;0, D17-C17, 0)</f>
        <v>0</v>
      </c>
      <c r="E18" s="18">
        <f>C18-D18</f>
        <v>130.54</v>
      </c>
    </row>
    <row r="19" spans="1:5" ht="14" customHeight="1" thickBot="1">
      <c r="A19" s="19"/>
      <c r="B19" s="19"/>
      <c r="C19" s="20"/>
      <c r="D19" s="20"/>
      <c r="E19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30.16406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77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8">
        <v>42310</v>
      </c>
      <c r="B3" s="8" t="s">
        <v>245</v>
      </c>
      <c r="C3" s="150">
        <v>18.5</v>
      </c>
      <c r="E3" s="150">
        <f>C3-D3</f>
        <v>18.5</v>
      </c>
    </row>
    <row r="4" spans="1:5" s="8" customFormat="1" ht="14" customHeight="1">
      <c r="A4" s="178">
        <v>42326</v>
      </c>
      <c r="B4" s="8" t="s">
        <v>246</v>
      </c>
      <c r="C4" s="150">
        <v>218</v>
      </c>
      <c r="E4" s="150">
        <f t="shared" ref="E4:E25" si="0">E3+C4-D4</f>
        <v>236.5</v>
      </c>
    </row>
    <row r="5" spans="1:5" ht="14" customHeight="1">
      <c r="A5" s="170">
        <v>42339</v>
      </c>
      <c r="B5" s="1" t="s">
        <v>245</v>
      </c>
      <c r="C5" s="24">
        <v>18.5</v>
      </c>
      <c r="D5" s="1"/>
      <c r="E5" s="150">
        <f t="shared" si="0"/>
        <v>255</v>
      </c>
    </row>
    <row r="6" spans="1:5" ht="14" customHeight="1">
      <c r="A6" s="170">
        <v>42360</v>
      </c>
      <c r="B6" s="1" t="s">
        <v>246</v>
      </c>
      <c r="C6" s="24">
        <v>220.09</v>
      </c>
      <c r="D6" s="1"/>
      <c r="E6" s="150">
        <f t="shared" si="0"/>
        <v>475.09000000000003</v>
      </c>
    </row>
    <row r="7" spans="1:5" ht="14" customHeight="1">
      <c r="A7" s="170">
        <v>42373</v>
      </c>
      <c r="B7" s="1" t="s">
        <v>245</v>
      </c>
      <c r="C7" s="24">
        <v>18.5</v>
      </c>
      <c r="D7" s="1"/>
      <c r="E7" s="150">
        <f t="shared" si="0"/>
        <v>493.59000000000003</v>
      </c>
    </row>
    <row r="8" spans="1:5" ht="14" customHeight="1">
      <c r="A8" s="170">
        <v>42390</v>
      </c>
      <c r="B8" s="1" t="s">
        <v>246</v>
      </c>
      <c r="C8" s="24">
        <v>220.09</v>
      </c>
      <c r="D8" s="1"/>
      <c r="E8" s="150">
        <f t="shared" si="0"/>
        <v>713.68000000000006</v>
      </c>
    </row>
    <row r="9" spans="1:5" ht="14" customHeight="1">
      <c r="A9" s="170">
        <v>42401</v>
      </c>
      <c r="B9" s="1" t="s">
        <v>246</v>
      </c>
      <c r="C9" s="24">
        <v>220.09</v>
      </c>
      <c r="D9" s="1"/>
      <c r="E9" s="150">
        <f t="shared" si="0"/>
        <v>933.7700000000001</v>
      </c>
    </row>
    <row r="10" spans="1:5" ht="14" customHeight="1">
      <c r="A10" s="170">
        <v>42430</v>
      </c>
      <c r="B10" s="1" t="s">
        <v>246</v>
      </c>
      <c r="C10" s="24">
        <v>880.36</v>
      </c>
      <c r="D10" s="1"/>
      <c r="E10" s="150">
        <f t="shared" si="0"/>
        <v>1814.13</v>
      </c>
    </row>
    <row r="11" spans="1:5" ht="14" customHeight="1">
      <c r="A11" s="170">
        <v>42461</v>
      </c>
      <c r="B11" s="1" t="s">
        <v>245</v>
      </c>
      <c r="C11" s="24">
        <v>491.49</v>
      </c>
      <c r="D11" s="1"/>
      <c r="E11" s="150">
        <f t="shared" si="0"/>
        <v>2305.62</v>
      </c>
    </row>
    <row r="12" spans="1:5" ht="14" customHeight="1">
      <c r="A12" s="170">
        <v>42461</v>
      </c>
      <c r="B12" s="1" t="s">
        <v>246</v>
      </c>
      <c r="C12" s="24">
        <v>880.36</v>
      </c>
      <c r="D12" s="1"/>
      <c r="E12" s="150">
        <f t="shared" si="0"/>
        <v>3185.98</v>
      </c>
    </row>
    <row r="13" spans="1:5" ht="14" customHeight="1">
      <c r="A13" s="170">
        <v>42491</v>
      </c>
      <c r="B13" s="1" t="s">
        <v>246</v>
      </c>
      <c r="C13" s="24">
        <v>880.36</v>
      </c>
      <c r="D13" s="1"/>
      <c r="E13" s="150">
        <f t="shared" si="0"/>
        <v>4066.34</v>
      </c>
    </row>
    <row r="14" spans="1:5" ht="14" customHeight="1">
      <c r="A14" s="170">
        <v>42491</v>
      </c>
      <c r="B14" s="1" t="s">
        <v>247</v>
      </c>
      <c r="C14" s="24">
        <v>184.83</v>
      </c>
      <c r="D14" s="1"/>
      <c r="E14" s="150">
        <f t="shared" si="0"/>
        <v>4251.17</v>
      </c>
    </row>
    <row r="15" spans="1:5" ht="14" customHeight="1">
      <c r="A15" s="170">
        <v>42522</v>
      </c>
      <c r="B15" s="1" t="s">
        <v>246</v>
      </c>
      <c r="C15" s="24">
        <v>880.36</v>
      </c>
      <c r="D15" s="1"/>
      <c r="E15" s="150">
        <f t="shared" si="0"/>
        <v>5131.53</v>
      </c>
    </row>
    <row r="16" spans="1:5" ht="14" customHeight="1">
      <c r="A16" s="170">
        <v>42552</v>
      </c>
      <c r="B16" s="1" t="s">
        <v>246</v>
      </c>
      <c r="C16" s="24">
        <v>880.36</v>
      </c>
      <c r="D16" s="1"/>
      <c r="E16" s="150">
        <f t="shared" si="0"/>
        <v>6011.8899999999994</v>
      </c>
    </row>
    <row r="17" spans="1:5" ht="14" customHeight="1">
      <c r="A17" s="170">
        <v>42583</v>
      </c>
      <c r="B17" s="1" t="s">
        <v>246</v>
      </c>
      <c r="C17" s="24">
        <v>880.36</v>
      </c>
      <c r="D17" s="1"/>
      <c r="E17" s="150">
        <f t="shared" si="0"/>
        <v>6892.2499999999991</v>
      </c>
    </row>
    <row r="18" spans="1:5" ht="14" customHeight="1">
      <c r="A18" s="170">
        <v>42614</v>
      </c>
      <c r="B18" s="1" t="s">
        <v>246</v>
      </c>
      <c r="C18" s="24">
        <v>880.36</v>
      </c>
      <c r="D18" s="1"/>
      <c r="E18" s="150">
        <f t="shared" si="0"/>
        <v>7772.6099999999988</v>
      </c>
    </row>
    <row r="19" spans="1:5" ht="14" customHeight="1">
      <c r="A19" s="170">
        <v>42644</v>
      </c>
      <c r="B19" s="1" t="s">
        <v>246</v>
      </c>
      <c r="C19" s="24">
        <v>880.36</v>
      </c>
      <c r="D19" s="1"/>
      <c r="E19" s="150">
        <f t="shared" si="0"/>
        <v>8652.9699999999993</v>
      </c>
    </row>
    <row r="20" spans="1:5" ht="14" customHeight="1">
      <c r="A20" s="170"/>
      <c r="C20" s="1"/>
      <c r="D20" s="1"/>
      <c r="E20" s="150">
        <f t="shared" si="0"/>
        <v>8652.9699999999993</v>
      </c>
    </row>
    <row r="21" spans="1:5" ht="14" customHeight="1">
      <c r="A21" s="178">
        <v>42035</v>
      </c>
      <c r="B21" s="8" t="s">
        <v>239</v>
      </c>
      <c r="C21" s="8">
        <v>323.45999999999998</v>
      </c>
      <c r="D21" s="8"/>
      <c r="E21" s="150">
        <f t="shared" si="0"/>
        <v>8976.4299999999985</v>
      </c>
    </row>
    <row r="22" spans="1:5" ht="14" customHeight="1">
      <c r="A22" s="178">
        <v>42124</v>
      </c>
      <c r="B22" s="8" t="s">
        <v>240</v>
      </c>
      <c r="C22" s="8">
        <v>310.64999999999998</v>
      </c>
      <c r="D22" s="8"/>
      <c r="E22" s="150">
        <f t="shared" si="0"/>
        <v>9287.0799999999981</v>
      </c>
    </row>
    <row r="23" spans="1:5" ht="14" customHeight="1">
      <c r="A23" s="170">
        <v>42216</v>
      </c>
      <c r="B23" s="1" t="s">
        <v>241</v>
      </c>
      <c r="C23" s="1">
        <v>397.66</v>
      </c>
      <c r="D23" s="1"/>
      <c r="E23" s="150">
        <f t="shared" si="0"/>
        <v>9684.739999999998</v>
      </c>
    </row>
    <row r="24" spans="1:5" ht="14" customHeight="1">
      <c r="A24" s="170">
        <v>42308</v>
      </c>
      <c r="B24" s="1" t="s">
        <v>242</v>
      </c>
      <c r="C24" s="1">
        <v>538.61</v>
      </c>
      <c r="D24" s="1"/>
      <c r="E24" s="150">
        <f t="shared" si="0"/>
        <v>10223.349999999999</v>
      </c>
    </row>
    <row r="25" spans="1:5" ht="14" customHeight="1">
      <c r="A25" s="9"/>
      <c r="B25" s="10"/>
      <c r="C25" s="11"/>
      <c r="D25" s="11"/>
      <c r="E25" s="150">
        <f t="shared" si="0"/>
        <v>10223.349999999999</v>
      </c>
    </row>
    <row r="26" spans="1:5" ht="14" customHeight="1">
      <c r="A26" s="12"/>
      <c r="B26" s="12"/>
      <c r="C26" s="13"/>
      <c r="D26" s="13"/>
      <c r="E26" s="13"/>
    </row>
    <row r="27" spans="1:5" ht="14" customHeight="1">
      <c r="A27" s="14"/>
      <c r="B27" s="15" t="s">
        <v>17</v>
      </c>
      <c r="C27" s="16">
        <f>SUM(C2:C26)</f>
        <v>10223.349999999999</v>
      </c>
      <c r="D27" s="16">
        <f>SUM(D2:D26)</f>
        <v>0</v>
      </c>
      <c r="E27" s="16"/>
    </row>
    <row r="28" spans="1:5" ht="14" customHeight="1">
      <c r="A28" s="17"/>
      <c r="B28" s="17" t="s">
        <v>8</v>
      </c>
      <c r="C28" s="18">
        <f>IF(C27-D27&gt;0, C27-D27, 0)</f>
        <v>10223.349999999999</v>
      </c>
      <c r="D28" s="18">
        <f>IF(D27-C27&gt;0, D27-C27, 0)</f>
        <v>0</v>
      </c>
      <c r="E28" s="18">
        <f>C28-D28</f>
        <v>10223.349999999999</v>
      </c>
    </row>
    <row r="29" spans="1:5" ht="14" customHeight="1" thickBot="1">
      <c r="A29" s="19"/>
      <c r="B29" s="19"/>
      <c r="C29" s="20"/>
      <c r="D29" s="20"/>
      <c r="E29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30.16406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78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8">
        <v>42310</v>
      </c>
      <c r="B3" s="8" t="s">
        <v>248</v>
      </c>
      <c r="C3" s="150">
        <v>10.75</v>
      </c>
      <c r="E3" s="150">
        <f>C3-D3</f>
        <v>10.75</v>
      </c>
    </row>
    <row r="4" spans="1:5" s="8" customFormat="1" ht="14" customHeight="1">
      <c r="A4" s="178">
        <v>42310</v>
      </c>
      <c r="B4" s="8" t="s">
        <v>249</v>
      </c>
      <c r="C4" s="150">
        <v>6</v>
      </c>
      <c r="E4" s="150">
        <f>E3+C4-D4</f>
        <v>16.75</v>
      </c>
    </row>
    <row r="5" spans="1:5" ht="14" customHeight="1">
      <c r="A5" s="170">
        <v>42339</v>
      </c>
      <c r="B5" s="1" t="s">
        <v>249</v>
      </c>
      <c r="C5" s="24">
        <v>6</v>
      </c>
      <c r="D5" s="1"/>
      <c r="E5" s="150">
        <f t="shared" ref="E5:E29" si="0">E4+C5-D5</f>
        <v>22.75</v>
      </c>
    </row>
    <row r="6" spans="1:5" ht="14" customHeight="1">
      <c r="A6" s="170">
        <v>42339</v>
      </c>
      <c r="B6" s="1" t="s">
        <v>248</v>
      </c>
      <c r="C6" s="24">
        <v>10.75</v>
      </c>
      <c r="D6" s="1"/>
      <c r="E6" s="150">
        <f t="shared" si="0"/>
        <v>33.5</v>
      </c>
    </row>
    <row r="7" spans="1:5" ht="14" customHeight="1">
      <c r="A7" s="170">
        <v>42373</v>
      </c>
      <c r="B7" s="1" t="s">
        <v>248</v>
      </c>
      <c r="C7" s="24">
        <v>10.75</v>
      </c>
      <c r="D7" s="1"/>
      <c r="E7" s="150">
        <f t="shared" si="0"/>
        <v>44.25</v>
      </c>
    </row>
    <row r="8" spans="1:5" ht="14" customHeight="1">
      <c r="A8" s="170">
        <v>42373</v>
      </c>
      <c r="B8" s="1" t="s">
        <v>249</v>
      </c>
      <c r="C8" s="24">
        <v>6</v>
      </c>
      <c r="D8" s="1"/>
      <c r="E8" s="150">
        <f t="shared" si="0"/>
        <v>50.25</v>
      </c>
    </row>
    <row r="9" spans="1:5" ht="14" customHeight="1">
      <c r="A9" s="170">
        <v>42401</v>
      </c>
      <c r="B9" s="1" t="s">
        <v>248</v>
      </c>
      <c r="C9" s="24">
        <v>10.75</v>
      </c>
      <c r="D9" s="1"/>
      <c r="E9" s="150">
        <f t="shared" si="0"/>
        <v>61</v>
      </c>
    </row>
    <row r="10" spans="1:5" ht="14" customHeight="1">
      <c r="A10" s="170">
        <v>42401</v>
      </c>
      <c r="B10" s="1" t="s">
        <v>249</v>
      </c>
      <c r="C10" s="24">
        <v>6</v>
      </c>
      <c r="D10" s="1"/>
      <c r="E10" s="150">
        <f t="shared" si="0"/>
        <v>67</v>
      </c>
    </row>
    <row r="11" spans="1:5" ht="14" customHeight="1">
      <c r="A11" s="170">
        <v>42430</v>
      </c>
      <c r="B11" s="1" t="s">
        <v>248</v>
      </c>
      <c r="C11" s="24">
        <v>43</v>
      </c>
      <c r="D11" s="1"/>
      <c r="E11" s="150">
        <f t="shared" si="0"/>
        <v>110</v>
      </c>
    </row>
    <row r="12" spans="1:5" ht="14" customHeight="1">
      <c r="A12" s="170">
        <v>42430</v>
      </c>
      <c r="B12" s="1" t="s">
        <v>249</v>
      </c>
      <c r="C12" s="24">
        <v>24</v>
      </c>
      <c r="D12" s="1"/>
      <c r="E12" s="150">
        <f t="shared" si="0"/>
        <v>134</v>
      </c>
    </row>
    <row r="13" spans="1:5" ht="14" customHeight="1">
      <c r="A13" s="170">
        <v>42461</v>
      </c>
      <c r="B13" s="1" t="s">
        <v>248</v>
      </c>
      <c r="C13" s="24">
        <v>58.5</v>
      </c>
      <c r="D13" s="1"/>
      <c r="E13" s="150">
        <f t="shared" si="0"/>
        <v>192.5</v>
      </c>
    </row>
    <row r="14" spans="1:5" ht="14" customHeight="1">
      <c r="A14" s="170">
        <v>42522</v>
      </c>
      <c r="B14" s="1" t="s">
        <v>248</v>
      </c>
      <c r="C14" s="24">
        <v>44</v>
      </c>
      <c r="D14" s="1"/>
      <c r="E14" s="150">
        <f t="shared" si="0"/>
        <v>236.5</v>
      </c>
    </row>
    <row r="15" spans="1:5" ht="14" customHeight="1">
      <c r="A15" s="170">
        <v>42522</v>
      </c>
      <c r="B15" s="1" t="s">
        <v>249</v>
      </c>
      <c r="C15" s="24">
        <v>14.5</v>
      </c>
      <c r="D15" s="1"/>
      <c r="E15" s="150">
        <f t="shared" si="0"/>
        <v>251</v>
      </c>
    </row>
    <row r="16" spans="1:5" ht="14" customHeight="1">
      <c r="A16" s="170">
        <v>42552</v>
      </c>
      <c r="B16" s="1" t="s">
        <v>249</v>
      </c>
      <c r="C16" s="24">
        <v>14.5</v>
      </c>
      <c r="D16" s="1"/>
      <c r="E16" s="150">
        <f t="shared" si="0"/>
        <v>265.5</v>
      </c>
    </row>
    <row r="17" spans="1:5" ht="14" customHeight="1">
      <c r="A17" s="170">
        <v>42552</v>
      </c>
      <c r="B17" s="1" t="s">
        <v>248</v>
      </c>
      <c r="C17" s="24">
        <v>44</v>
      </c>
      <c r="D17" s="1"/>
      <c r="E17" s="150">
        <f t="shared" si="0"/>
        <v>309.5</v>
      </c>
    </row>
    <row r="18" spans="1:5" ht="14" customHeight="1">
      <c r="A18" s="170">
        <v>42583</v>
      </c>
      <c r="B18" s="1" t="s">
        <v>248</v>
      </c>
      <c r="C18" s="24">
        <v>44</v>
      </c>
      <c r="D18" s="1"/>
      <c r="E18" s="150">
        <f t="shared" si="0"/>
        <v>353.5</v>
      </c>
    </row>
    <row r="19" spans="1:5" ht="14" customHeight="1">
      <c r="A19" s="170">
        <v>42583</v>
      </c>
      <c r="B19" s="1" t="s">
        <v>249</v>
      </c>
      <c r="C19" s="24">
        <v>14.5</v>
      </c>
      <c r="D19" s="1"/>
      <c r="E19" s="150">
        <f t="shared" si="0"/>
        <v>368</v>
      </c>
    </row>
    <row r="20" spans="1:5" ht="14" customHeight="1">
      <c r="A20" s="170">
        <v>42614</v>
      </c>
      <c r="B20" s="1" t="s">
        <v>248</v>
      </c>
      <c r="C20" s="24">
        <v>44</v>
      </c>
      <c r="D20" s="1"/>
      <c r="E20" s="150">
        <f t="shared" si="0"/>
        <v>412</v>
      </c>
    </row>
    <row r="21" spans="1:5" ht="14" customHeight="1">
      <c r="A21" s="170">
        <v>42614</v>
      </c>
      <c r="B21" s="1" t="s">
        <v>249</v>
      </c>
      <c r="C21" s="24">
        <v>14.5</v>
      </c>
      <c r="D21" s="1"/>
      <c r="E21" s="150">
        <f t="shared" si="0"/>
        <v>426.5</v>
      </c>
    </row>
    <row r="22" spans="1:5" ht="14" customHeight="1">
      <c r="A22" s="170">
        <v>42644</v>
      </c>
      <c r="B22" s="1" t="s">
        <v>248</v>
      </c>
      <c r="C22" s="24">
        <v>44</v>
      </c>
      <c r="D22" s="1"/>
      <c r="E22" s="150">
        <f t="shared" si="0"/>
        <v>470.5</v>
      </c>
    </row>
    <row r="23" spans="1:5" ht="14" customHeight="1">
      <c r="A23" s="170">
        <v>42644</v>
      </c>
      <c r="B23" s="1" t="s">
        <v>249</v>
      </c>
      <c r="C23" s="24">
        <v>14.5</v>
      </c>
      <c r="D23" s="1"/>
      <c r="E23" s="150">
        <f t="shared" si="0"/>
        <v>485</v>
      </c>
    </row>
    <row r="24" spans="1:5" ht="14" customHeight="1">
      <c r="A24" s="170"/>
      <c r="C24" s="1"/>
      <c r="D24" s="1"/>
      <c r="E24" s="150">
        <f t="shared" si="0"/>
        <v>485</v>
      </c>
    </row>
    <row r="25" spans="1:5" ht="14" customHeight="1">
      <c r="A25" s="170">
        <v>42035</v>
      </c>
      <c r="B25" s="1" t="s">
        <v>239</v>
      </c>
      <c r="C25" s="1">
        <v>16.68</v>
      </c>
      <c r="D25" s="1"/>
      <c r="E25" s="150">
        <f t="shared" si="0"/>
        <v>501.68</v>
      </c>
    </row>
    <row r="26" spans="1:5" ht="14" customHeight="1">
      <c r="A26" s="170">
        <v>42124</v>
      </c>
      <c r="B26" s="1" t="s">
        <v>240</v>
      </c>
      <c r="C26" s="1">
        <v>45.72</v>
      </c>
      <c r="D26" s="1"/>
      <c r="E26" s="150">
        <f t="shared" si="0"/>
        <v>547.4</v>
      </c>
    </row>
    <row r="27" spans="1:5" ht="14" customHeight="1">
      <c r="A27" s="170">
        <v>42216</v>
      </c>
      <c r="B27" s="1" t="s">
        <v>241</v>
      </c>
      <c r="C27" s="1">
        <v>29.92</v>
      </c>
      <c r="D27" s="1"/>
      <c r="E27" s="150">
        <f t="shared" si="0"/>
        <v>577.31999999999994</v>
      </c>
    </row>
    <row r="28" spans="1:5" ht="14" customHeight="1">
      <c r="A28" s="170">
        <v>42308</v>
      </c>
      <c r="B28" s="1" t="s">
        <v>242</v>
      </c>
      <c r="C28" s="1">
        <v>22.1</v>
      </c>
      <c r="D28" s="1"/>
      <c r="E28" s="150">
        <f t="shared" si="0"/>
        <v>599.41999999999996</v>
      </c>
    </row>
    <row r="29" spans="1:5" ht="14" customHeight="1">
      <c r="A29" s="9"/>
      <c r="B29" s="10"/>
      <c r="C29" s="11"/>
      <c r="D29" s="11"/>
      <c r="E29" s="150">
        <f t="shared" si="0"/>
        <v>599.41999999999996</v>
      </c>
    </row>
    <row r="30" spans="1:5" ht="14" customHeight="1">
      <c r="A30" s="12"/>
      <c r="B30" s="12"/>
      <c r="C30" s="13"/>
      <c r="D30" s="13"/>
      <c r="E30" s="13"/>
    </row>
    <row r="31" spans="1:5" ht="14" customHeight="1">
      <c r="A31" s="14"/>
      <c r="B31" s="15" t="s">
        <v>17</v>
      </c>
      <c r="C31" s="16">
        <f>SUM(C2:C30)</f>
        <v>599.41999999999996</v>
      </c>
      <c r="D31" s="16">
        <f>SUM(D2:D30)</f>
        <v>0</v>
      </c>
      <c r="E31" s="16"/>
    </row>
    <row r="32" spans="1:5" ht="14" customHeight="1">
      <c r="A32" s="17"/>
      <c r="B32" s="17" t="s">
        <v>8</v>
      </c>
      <c r="C32" s="18">
        <f>IF(C31-D31&gt;0, C31-D31, 0)</f>
        <v>599.41999999999996</v>
      </c>
      <c r="D32" s="18">
        <f>IF(D31-C31&gt;0, D31-C31, 0)</f>
        <v>0</v>
      </c>
      <c r="E32" s="18">
        <f>C32-D32</f>
        <v>599.41999999999996</v>
      </c>
    </row>
    <row r="33" spans="1:5" ht="14" customHeight="1" thickBot="1">
      <c r="A33" s="19"/>
      <c r="B33" s="19"/>
      <c r="C33" s="20"/>
      <c r="D33" s="20"/>
      <c r="E33" s="20"/>
    </row>
    <row r="35" spans="1:5" ht="14" customHeight="1">
      <c r="C35" s="24">
        <f>C31-248.42</f>
        <v>351</v>
      </c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53.332031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79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78">
        <v>42310</v>
      </c>
      <c r="B3" s="8" t="s">
        <v>250</v>
      </c>
      <c r="C3" s="150">
        <v>3.86</v>
      </c>
      <c r="E3" s="1">
        <f>C3-D3</f>
        <v>3.86</v>
      </c>
    </row>
    <row r="4" spans="1:5" s="8" customFormat="1" ht="14" customHeight="1">
      <c r="A4" s="178">
        <v>42339</v>
      </c>
      <c r="B4" s="8" t="s">
        <v>250</v>
      </c>
      <c r="C4" s="150">
        <v>3.86</v>
      </c>
      <c r="E4" s="8">
        <f>E3+C4-D4</f>
        <v>7.72</v>
      </c>
    </row>
    <row r="5" spans="1:5" ht="14" customHeight="1">
      <c r="A5" s="170">
        <v>42373</v>
      </c>
      <c r="B5" s="1" t="s">
        <v>250</v>
      </c>
      <c r="C5" s="24">
        <v>3.86</v>
      </c>
      <c r="D5" s="1"/>
      <c r="E5" s="8">
        <f t="shared" ref="E5:E20" si="0">E4+C5-D5</f>
        <v>11.58</v>
      </c>
    </row>
    <row r="6" spans="1:5" ht="14" customHeight="1">
      <c r="A6" s="170">
        <v>42401</v>
      </c>
      <c r="B6" s="1" t="s">
        <v>250</v>
      </c>
      <c r="C6" s="24">
        <v>3.86</v>
      </c>
      <c r="D6" s="1"/>
      <c r="E6" s="8">
        <f t="shared" si="0"/>
        <v>15.44</v>
      </c>
    </row>
    <row r="7" spans="1:5" ht="14" customHeight="1">
      <c r="A7" s="170">
        <v>42430</v>
      </c>
      <c r="B7" s="1" t="s">
        <v>250</v>
      </c>
      <c r="C7" s="24">
        <v>4.0599999999999996</v>
      </c>
      <c r="D7" s="1"/>
      <c r="E7" s="8">
        <f t="shared" si="0"/>
        <v>19.5</v>
      </c>
    </row>
    <row r="8" spans="1:5" ht="14" customHeight="1">
      <c r="A8" s="170">
        <v>42461</v>
      </c>
      <c r="B8" s="1" t="s">
        <v>250</v>
      </c>
      <c r="C8" s="24">
        <v>4.05</v>
      </c>
      <c r="D8" s="1"/>
      <c r="E8" s="8">
        <f t="shared" si="0"/>
        <v>23.55</v>
      </c>
    </row>
    <row r="9" spans="1:5" ht="14" customHeight="1">
      <c r="A9" s="170">
        <v>42491</v>
      </c>
      <c r="B9" s="1" t="s">
        <v>250</v>
      </c>
      <c r="C9" s="24">
        <v>4.05</v>
      </c>
      <c r="D9" s="1"/>
      <c r="E9" s="8">
        <f t="shared" si="0"/>
        <v>27.6</v>
      </c>
    </row>
    <row r="10" spans="1:5" ht="14" customHeight="1">
      <c r="A10" s="170">
        <v>42522</v>
      </c>
      <c r="B10" s="1" t="s">
        <v>250</v>
      </c>
      <c r="C10" s="24">
        <v>4.05</v>
      </c>
      <c r="D10" s="1"/>
      <c r="E10" s="8">
        <f t="shared" si="0"/>
        <v>31.650000000000002</v>
      </c>
    </row>
    <row r="11" spans="1:5" ht="14" customHeight="1">
      <c r="A11" s="170">
        <v>42552</v>
      </c>
      <c r="B11" s="1" t="s">
        <v>250</v>
      </c>
      <c r="C11" s="24">
        <v>4.05</v>
      </c>
      <c r="D11" s="1"/>
      <c r="E11" s="8">
        <f t="shared" si="0"/>
        <v>35.700000000000003</v>
      </c>
    </row>
    <row r="12" spans="1:5" ht="14" customHeight="1">
      <c r="A12" s="170">
        <v>42583</v>
      </c>
      <c r="B12" s="1" t="s">
        <v>250</v>
      </c>
      <c r="C12" s="24">
        <v>4.05</v>
      </c>
      <c r="D12" s="1"/>
      <c r="E12" s="8">
        <f t="shared" si="0"/>
        <v>39.75</v>
      </c>
    </row>
    <row r="13" spans="1:5" ht="14" customHeight="1">
      <c r="A13" s="170">
        <v>42614</v>
      </c>
      <c r="B13" s="1" t="s">
        <v>250</v>
      </c>
      <c r="C13" s="24">
        <v>4.05</v>
      </c>
      <c r="D13" s="1"/>
      <c r="E13" s="8">
        <f t="shared" si="0"/>
        <v>43.8</v>
      </c>
    </row>
    <row r="14" spans="1:5" ht="14" customHeight="1">
      <c r="A14" s="170">
        <v>42644</v>
      </c>
      <c r="B14" s="1" t="s">
        <v>250</v>
      </c>
      <c r="C14" s="24">
        <v>4.05</v>
      </c>
      <c r="D14" s="1"/>
      <c r="E14" s="8">
        <f t="shared" si="0"/>
        <v>47.849999999999994</v>
      </c>
    </row>
    <row r="15" spans="1:5" ht="14" customHeight="1">
      <c r="A15" s="170"/>
      <c r="C15" s="1"/>
      <c r="D15" s="1"/>
      <c r="E15" s="8">
        <f t="shared" si="0"/>
        <v>47.849999999999994</v>
      </c>
    </row>
    <row r="16" spans="1:5" ht="14" customHeight="1">
      <c r="A16" s="170">
        <v>42035</v>
      </c>
      <c r="B16" s="1" t="s">
        <v>239</v>
      </c>
      <c r="C16" s="1">
        <v>0</v>
      </c>
      <c r="D16" s="1"/>
      <c r="E16" s="8">
        <f t="shared" si="0"/>
        <v>47.849999999999994</v>
      </c>
    </row>
    <row r="17" spans="1:5" ht="14" customHeight="1">
      <c r="A17" s="170">
        <v>42124</v>
      </c>
      <c r="B17" s="1" t="s">
        <v>240</v>
      </c>
      <c r="C17" s="1">
        <v>5.84</v>
      </c>
      <c r="D17" s="1"/>
      <c r="E17" s="8">
        <f t="shared" si="0"/>
        <v>53.69</v>
      </c>
    </row>
    <row r="18" spans="1:5" ht="14" customHeight="1">
      <c r="A18" s="170">
        <v>42216</v>
      </c>
      <c r="B18" s="1" t="s">
        <v>241</v>
      </c>
      <c r="C18" s="1">
        <v>0</v>
      </c>
      <c r="D18" s="1"/>
      <c r="E18" s="8">
        <f t="shared" si="0"/>
        <v>53.69</v>
      </c>
    </row>
    <row r="19" spans="1:5" ht="14" customHeight="1">
      <c r="A19" s="170">
        <v>42308</v>
      </c>
      <c r="B19" s="1" t="s">
        <v>242</v>
      </c>
      <c r="C19" s="1">
        <v>0</v>
      </c>
      <c r="D19" s="1"/>
      <c r="E19" s="8">
        <f t="shared" si="0"/>
        <v>53.69</v>
      </c>
    </row>
    <row r="20" spans="1:5" ht="14" customHeight="1">
      <c r="A20" s="9"/>
      <c r="B20" s="10"/>
      <c r="C20" s="11"/>
      <c r="D20" s="11"/>
      <c r="E20" s="8">
        <f t="shared" si="0"/>
        <v>53.69</v>
      </c>
    </row>
    <row r="21" spans="1:5" ht="14" customHeight="1">
      <c r="A21" s="12"/>
      <c r="B21" s="12"/>
      <c r="C21" s="13"/>
      <c r="D21" s="13"/>
      <c r="E21" s="13"/>
    </row>
    <row r="22" spans="1:5" ht="14" customHeight="1">
      <c r="A22" s="14"/>
      <c r="B22" s="15" t="s">
        <v>17</v>
      </c>
      <c r="C22" s="16">
        <f>SUM(C2:C21)</f>
        <v>53.69</v>
      </c>
      <c r="D22" s="16">
        <f>SUM(D2:D21)</f>
        <v>0</v>
      </c>
      <c r="E22" s="16"/>
    </row>
    <row r="23" spans="1:5" ht="14" customHeight="1">
      <c r="A23" s="17"/>
      <c r="B23" s="17" t="s">
        <v>8</v>
      </c>
      <c r="C23" s="18">
        <f>IF(C22-D22&gt;0, C22-D22, 0)</f>
        <v>53.69</v>
      </c>
      <c r="D23" s="18">
        <f>IF(D22-C22&gt;0, D22-C22, 0)</f>
        <v>0</v>
      </c>
      <c r="E23" s="18">
        <f>C23-D23</f>
        <v>53.69</v>
      </c>
    </row>
    <row r="24" spans="1:5" ht="14" customHeight="1" thickBot="1">
      <c r="A24" s="19"/>
      <c r="B24" s="19"/>
      <c r="C24" s="20"/>
      <c r="D24" s="20"/>
      <c r="E24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F29" sqref="F29"/>
    </sheetView>
  </sheetViews>
  <sheetFormatPr baseColWidth="10" defaultColWidth="10.83203125" defaultRowHeight="14" x14ac:dyDescent="0"/>
  <cols>
    <col min="1" max="1" width="14.6640625" style="39" customWidth="1"/>
    <col min="2" max="2" width="32.1640625" style="39" bestFit="1" customWidth="1"/>
    <col min="3" max="3" width="11.6640625" style="87" customWidth="1"/>
    <col min="4" max="6" width="11.6640625" style="88" customWidth="1"/>
    <col min="7" max="7" width="14.83203125" style="1" customWidth="1"/>
    <col min="8" max="8" width="10.1640625" style="39" bestFit="1" customWidth="1"/>
    <col min="9" max="9" width="8.83203125" style="90" customWidth="1"/>
    <col min="10" max="10" width="27.83203125" style="90" customWidth="1"/>
    <col min="11" max="11" width="3.5" style="39" customWidth="1"/>
    <col min="12" max="12" width="2.1640625" style="39" bestFit="1" customWidth="1"/>
    <col min="13" max="13" width="7.83203125" style="91" customWidth="1"/>
    <col min="14" max="14" width="3.83203125" style="39" customWidth="1"/>
    <col min="15" max="15" width="11.33203125" style="92" customWidth="1"/>
    <col min="16" max="16384" width="10.83203125" style="39"/>
  </cols>
  <sheetData>
    <row r="1" spans="1:15" ht="15" thickBot="1">
      <c r="A1" s="35"/>
      <c r="B1" s="36"/>
      <c r="C1" s="37" t="s">
        <v>39</v>
      </c>
      <c r="D1" s="38" t="s">
        <v>7</v>
      </c>
      <c r="E1" s="37" t="s">
        <v>6</v>
      </c>
      <c r="F1" s="37" t="s">
        <v>8</v>
      </c>
      <c r="G1" s="39"/>
      <c r="I1" s="39"/>
      <c r="J1" s="39"/>
      <c r="M1" s="39"/>
      <c r="O1" s="39"/>
    </row>
    <row r="2" spans="1:15">
      <c r="A2" s="196" t="s">
        <v>23</v>
      </c>
      <c r="B2" s="40" t="s">
        <v>26</v>
      </c>
      <c r="C2" s="41" t="s">
        <v>40</v>
      </c>
      <c r="D2" s="42">
        <v>1000</v>
      </c>
      <c r="E2" s="43">
        <v>2000</v>
      </c>
      <c r="F2" s="43">
        <v>3000</v>
      </c>
      <c r="G2" s="39"/>
      <c r="I2" s="39"/>
      <c r="J2" s="39"/>
      <c r="M2" s="39"/>
      <c r="O2" s="39"/>
    </row>
    <row r="3" spans="1:15" ht="15" thickBot="1">
      <c r="A3" s="195"/>
      <c r="B3" s="44" t="s">
        <v>27</v>
      </c>
      <c r="C3" s="45" t="s">
        <v>40</v>
      </c>
      <c r="D3" s="46">
        <v>1001</v>
      </c>
      <c r="E3" s="47">
        <v>2001</v>
      </c>
      <c r="F3" s="47">
        <v>3001</v>
      </c>
      <c r="G3" s="39"/>
      <c r="I3" s="39"/>
      <c r="J3" s="39"/>
      <c r="M3" s="39"/>
      <c r="O3" s="39"/>
    </row>
    <row r="4" spans="1:15">
      <c r="A4" s="199" t="s">
        <v>21</v>
      </c>
      <c r="B4" s="48" t="s">
        <v>28</v>
      </c>
      <c r="C4" s="49" t="s">
        <v>41</v>
      </c>
      <c r="D4" s="50">
        <v>1002</v>
      </c>
      <c r="E4" s="43">
        <v>2002</v>
      </c>
      <c r="F4" s="51">
        <v>3002</v>
      </c>
      <c r="G4" s="39"/>
      <c r="I4" s="39"/>
      <c r="J4" s="39"/>
      <c r="M4" s="39"/>
      <c r="O4" s="39"/>
    </row>
    <row r="5" spans="1:15">
      <c r="A5" s="200"/>
      <c r="B5" s="52" t="s">
        <v>29</v>
      </c>
      <c r="C5" s="53" t="s">
        <v>41</v>
      </c>
      <c r="D5" s="54">
        <v>1003</v>
      </c>
      <c r="E5" s="55">
        <v>2003</v>
      </c>
      <c r="F5" s="56">
        <v>3003</v>
      </c>
      <c r="G5" s="39"/>
      <c r="I5" s="39"/>
      <c r="J5" s="39"/>
      <c r="M5" s="39"/>
      <c r="O5" s="39"/>
    </row>
    <row r="6" spans="1:15">
      <c r="A6" s="200"/>
      <c r="B6" s="52" t="s">
        <v>30</v>
      </c>
      <c r="C6" s="53" t="s">
        <v>41</v>
      </c>
      <c r="D6" s="54">
        <v>1004</v>
      </c>
      <c r="E6" s="56">
        <v>2004</v>
      </c>
      <c r="F6" s="56">
        <v>3004</v>
      </c>
      <c r="G6" s="39"/>
      <c r="I6" s="39"/>
      <c r="J6" s="39"/>
      <c r="M6" s="39"/>
      <c r="O6" s="39"/>
    </row>
    <row r="7" spans="1:15">
      <c r="A7" s="200"/>
      <c r="B7" s="52" t="s">
        <v>31</v>
      </c>
      <c r="C7" s="53" t="s">
        <v>41</v>
      </c>
      <c r="D7" s="54">
        <v>1005</v>
      </c>
      <c r="E7" s="56">
        <v>2005</v>
      </c>
      <c r="F7" s="56">
        <v>3005</v>
      </c>
      <c r="G7" s="39"/>
      <c r="I7" s="39"/>
      <c r="J7" s="39"/>
      <c r="M7" s="39"/>
      <c r="O7" s="39"/>
    </row>
    <row r="8" spans="1:15">
      <c r="A8" s="200"/>
      <c r="B8" s="52" t="s">
        <v>32</v>
      </c>
      <c r="C8" s="53" t="s">
        <v>41</v>
      </c>
      <c r="D8" s="54">
        <v>1006</v>
      </c>
      <c r="E8" s="55">
        <v>2006</v>
      </c>
      <c r="F8" s="56">
        <v>3006</v>
      </c>
      <c r="G8" s="39"/>
      <c r="I8" s="39"/>
      <c r="J8" s="39"/>
      <c r="M8" s="39"/>
      <c r="O8" s="39"/>
    </row>
    <row r="9" spans="1:15">
      <c r="A9" s="200"/>
      <c r="B9" s="57" t="s">
        <v>33</v>
      </c>
      <c r="C9" s="58" t="s">
        <v>41</v>
      </c>
      <c r="D9" s="59">
        <v>1007</v>
      </c>
      <c r="E9" s="60">
        <v>2007</v>
      </c>
      <c r="F9" s="61">
        <v>3007</v>
      </c>
      <c r="G9" s="39"/>
      <c r="I9" s="39"/>
      <c r="J9" s="39"/>
      <c r="M9" s="39"/>
      <c r="O9" s="39"/>
    </row>
    <row r="10" spans="1:15" ht="15" thickBot="1">
      <c r="A10" s="201"/>
      <c r="B10" s="62" t="s">
        <v>81</v>
      </c>
      <c r="C10" s="63" t="s">
        <v>41</v>
      </c>
      <c r="D10" s="64">
        <v>1008</v>
      </c>
      <c r="E10" s="47">
        <v>2008</v>
      </c>
      <c r="F10" s="65">
        <v>3008</v>
      </c>
      <c r="G10" s="39"/>
      <c r="I10" s="39"/>
      <c r="J10" s="39"/>
      <c r="M10" s="39"/>
      <c r="O10" s="39"/>
    </row>
    <row r="11" spans="1:15">
      <c r="A11" s="193" t="s">
        <v>20</v>
      </c>
      <c r="B11" s="66" t="s">
        <v>34</v>
      </c>
      <c r="C11" s="67" t="s">
        <v>41</v>
      </c>
      <c r="D11" s="68">
        <v>1009</v>
      </c>
      <c r="E11" s="69">
        <v>2009</v>
      </c>
      <c r="F11" s="70">
        <v>3009</v>
      </c>
      <c r="G11" s="39"/>
      <c r="I11" s="39"/>
      <c r="J11" s="39"/>
      <c r="M11" s="39"/>
      <c r="O11" s="39"/>
    </row>
    <row r="12" spans="1:15">
      <c r="A12" s="194"/>
      <c r="B12" s="71" t="s">
        <v>35</v>
      </c>
      <c r="C12" s="72" t="s">
        <v>40</v>
      </c>
      <c r="D12" s="73">
        <v>1010</v>
      </c>
      <c r="E12" s="73">
        <v>2010</v>
      </c>
      <c r="F12" s="74">
        <v>3010</v>
      </c>
      <c r="G12" s="39"/>
      <c r="I12" s="39"/>
      <c r="J12" s="39"/>
      <c r="M12" s="39"/>
      <c r="O12" s="39"/>
    </row>
    <row r="13" spans="1:15">
      <c r="A13" s="194"/>
      <c r="B13" s="71" t="s">
        <v>36</v>
      </c>
      <c r="C13" s="72" t="s">
        <v>40</v>
      </c>
      <c r="D13" s="73">
        <v>1011</v>
      </c>
      <c r="E13" s="73">
        <v>2011</v>
      </c>
      <c r="F13" s="74">
        <v>3011</v>
      </c>
      <c r="G13" s="39"/>
      <c r="I13" s="39"/>
      <c r="J13" s="39"/>
      <c r="M13" s="39"/>
      <c r="O13" s="39"/>
    </row>
    <row r="14" spans="1:15">
      <c r="A14" s="194"/>
      <c r="B14" s="71" t="s">
        <v>37</v>
      </c>
      <c r="C14" s="72" t="s">
        <v>41</v>
      </c>
      <c r="D14" s="73">
        <v>1012</v>
      </c>
      <c r="E14" s="75">
        <v>2012</v>
      </c>
      <c r="F14" s="74">
        <v>3012</v>
      </c>
      <c r="G14" s="39"/>
      <c r="I14" s="39"/>
      <c r="J14" s="39"/>
      <c r="M14" s="39"/>
      <c r="O14" s="39"/>
    </row>
    <row r="15" spans="1:15">
      <c r="A15" s="194"/>
      <c r="B15" s="71" t="s">
        <v>38</v>
      </c>
      <c r="C15" s="72" t="s">
        <v>41</v>
      </c>
      <c r="D15" s="73">
        <v>1013</v>
      </c>
      <c r="E15" s="75">
        <v>2013</v>
      </c>
      <c r="F15" s="74">
        <v>3013</v>
      </c>
      <c r="G15" s="39"/>
      <c r="I15" s="39"/>
      <c r="J15" s="39"/>
      <c r="M15" s="39"/>
      <c r="O15" s="39"/>
    </row>
    <row r="16" spans="1:15">
      <c r="A16" s="194"/>
      <c r="B16" s="71" t="s">
        <v>43</v>
      </c>
      <c r="C16" s="72" t="s">
        <v>40</v>
      </c>
      <c r="D16" s="73">
        <v>1014</v>
      </c>
      <c r="E16" s="73">
        <v>2014</v>
      </c>
      <c r="F16" s="74">
        <v>3014</v>
      </c>
      <c r="G16" s="39"/>
      <c r="I16" s="39"/>
      <c r="J16" s="39"/>
      <c r="M16" s="39"/>
      <c r="O16" s="39"/>
    </row>
    <row r="17" spans="1:15">
      <c r="A17" s="194"/>
      <c r="B17" s="71" t="s">
        <v>44</v>
      </c>
      <c r="C17" s="72" t="s">
        <v>40</v>
      </c>
      <c r="D17" s="73">
        <v>1015</v>
      </c>
      <c r="E17" s="75">
        <v>2015</v>
      </c>
      <c r="F17" s="74">
        <v>3015</v>
      </c>
      <c r="G17" s="39"/>
      <c r="I17" s="39"/>
      <c r="J17" s="39"/>
      <c r="M17" s="39"/>
      <c r="O17" s="39"/>
    </row>
    <row r="18" spans="1:15">
      <c r="A18" s="194"/>
      <c r="B18" s="71" t="s">
        <v>45</v>
      </c>
      <c r="C18" s="72" t="s">
        <v>40</v>
      </c>
      <c r="D18" s="73">
        <v>1016</v>
      </c>
      <c r="E18" s="73">
        <v>2016</v>
      </c>
      <c r="F18" s="74">
        <v>3016</v>
      </c>
      <c r="G18" s="39"/>
      <c r="I18" s="39"/>
      <c r="J18" s="39"/>
      <c r="M18" s="39"/>
      <c r="O18" s="39"/>
    </row>
    <row r="19" spans="1:15">
      <c r="A19" s="194"/>
      <c r="B19" s="71" t="s">
        <v>46</v>
      </c>
      <c r="C19" s="72" t="s">
        <v>40</v>
      </c>
      <c r="D19" s="73">
        <v>1017</v>
      </c>
      <c r="E19" s="75">
        <v>2017</v>
      </c>
      <c r="F19" s="74">
        <v>3017</v>
      </c>
      <c r="G19" s="39"/>
      <c r="I19" s="39"/>
      <c r="J19" s="39"/>
      <c r="M19" s="39"/>
      <c r="O19" s="39"/>
    </row>
    <row r="20" spans="1:15">
      <c r="A20" s="194"/>
      <c r="B20" s="71" t="s">
        <v>47</v>
      </c>
      <c r="C20" s="72" t="s">
        <v>40</v>
      </c>
      <c r="D20" s="73">
        <v>1018</v>
      </c>
      <c r="E20" s="73">
        <v>2018</v>
      </c>
      <c r="F20" s="74">
        <v>3018</v>
      </c>
      <c r="G20" s="39"/>
      <c r="I20" s="39"/>
      <c r="J20" s="39"/>
      <c r="M20" s="39"/>
      <c r="O20" s="39"/>
    </row>
    <row r="21" spans="1:15">
      <c r="A21" s="194"/>
      <c r="B21" s="71" t="s">
        <v>42</v>
      </c>
      <c r="C21" s="72" t="s">
        <v>40</v>
      </c>
      <c r="D21" s="73">
        <v>1019</v>
      </c>
      <c r="E21" s="73">
        <v>2019</v>
      </c>
      <c r="F21" s="74">
        <v>3019</v>
      </c>
      <c r="G21" s="39"/>
      <c r="I21" s="39"/>
      <c r="J21" s="39"/>
      <c r="M21" s="39"/>
      <c r="O21" s="39"/>
    </row>
    <row r="22" spans="1:15">
      <c r="A22" s="194"/>
      <c r="B22" s="71" t="s">
        <v>48</v>
      </c>
      <c r="C22" s="72" t="s">
        <v>40</v>
      </c>
      <c r="D22" s="73">
        <v>1020</v>
      </c>
      <c r="E22" s="73">
        <v>2020</v>
      </c>
      <c r="F22" s="74">
        <v>3020</v>
      </c>
      <c r="G22" s="39"/>
      <c r="I22" s="39"/>
      <c r="J22" s="39"/>
      <c r="M22" s="39"/>
      <c r="O22" s="39"/>
    </row>
    <row r="23" spans="1:15">
      <c r="A23" s="194"/>
      <c r="B23" s="71" t="s">
        <v>49</v>
      </c>
      <c r="C23" s="72" t="s">
        <v>40</v>
      </c>
      <c r="D23" s="73">
        <v>1021</v>
      </c>
      <c r="E23" s="73">
        <v>2021</v>
      </c>
      <c r="F23" s="74">
        <v>3021</v>
      </c>
      <c r="G23" s="39"/>
      <c r="I23" s="39"/>
      <c r="J23" s="39"/>
      <c r="M23" s="39"/>
      <c r="O23" s="39"/>
    </row>
    <row r="24" spans="1:15">
      <c r="A24" s="194"/>
      <c r="B24" s="71" t="s">
        <v>50</v>
      </c>
      <c r="C24" s="72" t="s">
        <v>40</v>
      </c>
      <c r="D24" s="73">
        <v>1022</v>
      </c>
      <c r="E24" s="73">
        <v>2022</v>
      </c>
      <c r="F24" s="74">
        <v>3022</v>
      </c>
      <c r="G24" s="39"/>
      <c r="I24" s="39"/>
      <c r="J24" s="39"/>
      <c r="M24" s="39"/>
      <c r="O24" s="39"/>
    </row>
    <row r="25" spans="1:15">
      <c r="A25" s="194"/>
      <c r="B25" s="71" t="s">
        <v>51</v>
      </c>
      <c r="C25" s="72" t="s">
        <v>40</v>
      </c>
      <c r="D25" s="73">
        <v>1023</v>
      </c>
      <c r="E25" s="75">
        <v>2023</v>
      </c>
      <c r="F25" s="74">
        <v>3023</v>
      </c>
      <c r="G25" s="39"/>
      <c r="I25" s="39"/>
      <c r="J25" s="39"/>
      <c r="M25" s="39"/>
      <c r="O25" s="39"/>
    </row>
    <row r="26" spans="1:15">
      <c r="A26" s="194"/>
      <c r="B26" s="71" t="s">
        <v>52</v>
      </c>
      <c r="C26" s="72" t="s">
        <v>40</v>
      </c>
      <c r="D26" s="73">
        <v>1024</v>
      </c>
      <c r="E26" s="75">
        <v>2024</v>
      </c>
      <c r="F26" s="74">
        <v>3024</v>
      </c>
      <c r="G26" s="39"/>
      <c r="I26" s="39"/>
      <c r="J26" s="39"/>
      <c r="M26" s="39"/>
      <c r="O26" s="39"/>
    </row>
    <row r="27" spans="1:15">
      <c r="A27" s="194"/>
      <c r="B27" s="71" t="s">
        <v>53</v>
      </c>
      <c r="C27" s="72" t="s">
        <v>40</v>
      </c>
      <c r="D27" s="73">
        <v>1025</v>
      </c>
      <c r="E27" s="75">
        <v>2025</v>
      </c>
      <c r="F27" s="74">
        <v>3025</v>
      </c>
      <c r="G27" s="39"/>
      <c r="I27" s="39"/>
      <c r="J27" s="39"/>
      <c r="M27" s="39"/>
      <c r="O27" s="39"/>
    </row>
    <row r="28" spans="1:15" ht="15" thickBot="1">
      <c r="A28" s="195"/>
      <c r="B28" s="44" t="s">
        <v>54</v>
      </c>
      <c r="C28" s="45" t="s">
        <v>40</v>
      </c>
      <c r="D28" s="46">
        <v>1026</v>
      </c>
      <c r="E28" s="76">
        <v>2026</v>
      </c>
      <c r="F28" s="77">
        <v>3026</v>
      </c>
      <c r="G28" s="39"/>
      <c r="I28" s="39"/>
      <c r="J28" s="39"/>
      <c r="M28" s="39"/>
      <c r="O28" s="39"/>
    </row>
    <row r="29" spans="1:15">
      <c r="A29" s="197" t="s">
        <v>8</v>
      </c>
      <c r="B29" s="40" t="s">
        <v>55</v>
      </c>
      <c r="C29" s="78"/>
      <c r="D29" s="79"/>
      <c r="E29" s="80"/>
      <c r="F29" s="81">
        <f>ROUND(F2+F3, 2)</f>
        <v>6001</v>
      </c>
      <c r="G29" s="39"/>
      <c r="I29" s="39"/>
      <c r="J29" s="39"/>
      <c r="M29" s="39"/>
      <c r="O29" s="39"/>
    </row>
    <row r="30" spans="1:15" ht="15" thickBot="1">
      <c r="A30" s="198"/>
      <c r="B30" s="82" t="s">
        <v>56</v>
      </c>
      <c r="C30" s="83"/>
      <c r="D30" s="84"/>
      <c r="E30" s="85"/>
      <c r="F30" s="86">
        <f>SUM(F4:F11) -SUM(F12:F13)+SUM(F14:F15)-SUM(F16:F28)</f>
        <v>-15212</v>
      </c>
      <c r="G30" s="39"/>
      <c r="I30" s="39"/>
      <c r="J30" s="39"/>
      <c r="M30" s="39"/>
      <c r="O30" s="39"/>
    </row>
    <row r="31" spans="1:15">
      <c r="F31" s="88">
        <f>F29-F30</f>
        <v>21213</v>
      </c>
      <c r="G31" s="39"/>
      <c r="I31" s="39"/>
      <c r="J31" s="39"/>
      <c r="M31" s="39"/>
      <c r="O31" s="39"/>
    </row>
    <row r="32" spans="1:15">
      <c r="G32" s="39"/>
      <c r="I32" s="39"/>
      <c r="J32" s="39"/>
      <c r="M32" s="39"/>
      <c r="O32" s="39"/>
    </row>
    <row r="33" spans="6:8">
      <c r="F33" s="1"/>
      <c r="H33" s="89"/>
    </row>
  </sheetData>
  <mergeCells count="4">
    <mergeCell ref="A11:A28"/>
    <mergeCell ref="A2:A3"/>
    <mergeCell ref="A29:A30"/>
    <mergeCell ref="A4:A10"/>
  </mergeCells>
  <conditionalFormatting sqref="F29">
    <cfRule type="expression" dxfId="3" priority="3" stopIfTrue="1">
      <formula>IF(ROUND(F29,2)=ROUND(F30,2), TRUE, FALSE)</formula>
    </cfRule>
    <cfRule type="expression" dxfId="2" priority="4">
      <formula>IF(ROUND(F29,2)&lt;&gt;ROUND(F30,2), TRUE, FALSE)</formula>
    </cfRule>
  </conditionalFormatting>
  <conditionalFormatting sqref="F30">
    <cfRule type="expression" dxfId="1" priority="1">
      <formula>IF(ROUND(F29,2)=ROUND(F30,2), TRUE, FALSE)</formula>
    </cfRule>
    <cfRule type="expression" dxfId="0" priority="2">
      <formula>IF(ROUND(F29,2)&lt;&gt;ROUND(F30,2), TRUE, FALSE)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4"/>
  <sheetViews>
    <sheetView zoomScale="70" zoomScaleNormal="70" zoomScalePageLayoutView="70" workbookViewId="0">
      <selection activeCell="G52" sqref="G52"/>
    </sheetView>
  </sheetViews>
  <sheetFormatPr baseColWidth="10" defaultColWidth="8.83203125" defaultRowHeight="14" x14ac:dyDescent="0"/>
  <cols>
    <col min="1" max="1" width="8.83203125" style="1"/>
    <col min="2" max="2" width="21.6640625" style="1" bestFit="1" customWidth="1"/>
    <col min="3" max="3" width="31.6640625" style="1" bestFit="1" customWidth="1"/>
    <col min="4" max="4" width="2.5" style="1" bestFit="1" customWidth="1"/>
    <col min="5" max="5" width="19.5" style="1" bestFit="1" customWidth="1"/>
    <col min="6" max="6" width="18.33203125" style="1" bestFit="1" customWidth="1"/>
    <col min="7" max="7" width="13.5" style="1" customWidth="1"/>
    <col min="8" max="8" width="14" style="1" customWidth="1"/>
    <col min="9" max="9" width="14.1640625" style="1" customWidth="1"/>
    <col min="10" max="10" width="8.83203125" style="1"/>
    <col min="11" max="11" width="11.6640625" style="1" bestFit="1" customWidth="1"/>
    <col min="12" max="12" width="10.6640625" style="1" bestFit="1" customWidth="1"/>
    <col min="13" max="13" width="8.83203125" style="1"/>
    <col min="14" max="14" width="9" style="1" bestFit="1" customWidth="1"/>
    <col min="15" max="15" width="28.6640625" style="1" bestFit="1" customWidth="1"/>
    <col min="16" max="16" width="10.1640625" style="1" bestFit="1" customWidth="1"/>
    <col min="17" max="17" width="17.83203125" style="1" bestFit="1" customWidth="1"/>
    <col min="18" max="18" width="11.6640625" style="1" bestFit="1" customWidth="1"/>
    <col min="19" max="19" width="8.83203125" style="1"/>
    <col min="20" max="20" width="10.6640625" style="24" bestFit="1" customWidth="1"/>
    <col min="21" max="21" width="5.83203125" style="1" bestFit="1" customWidth="1"/>
    <col min="22" max="16384" width="8.83203125" style="1"/>
  </cols>
  <sheetData>
    <row r="1" spans="2:21">
      <c r="B1" s="207" t="s">
        <v>11</v>
      </c>
      <c r="C1" s="208"/>
      <c r="D1" s="93"/>
      <c r="E1" s="202" t="s">
        <v>59</v>
      </c>
      <c r="F1" s="202"/>
      <c r="G1" s="94"/>
      <c r="H1" s="94"/>
      <c r="I1" s="95"/>
      <c r="K1" s="207" t="s">
        <v>57</v>
      </c>
      <c r="L1" s="208"/>
      <c r="M1" s="94"/>
      <c r="N1" s="202" t="s">
        <v>9</v>
      </c>
      <c r="O1" s="202"/>
      <c r="P1" s="94"/>
      <c r="Q1" s="202" t="s">
        <v>1</v>
      </c>
      <c r="R1" s="202"/>
      <c r="S1" s="94"/>
      <c r="T1" s="96" t="s">
        <v>69</v>
      </c>
      <c r="U1" s="97"/>
    </row>
    <row r="2" spans="2:21">
      <c r="B2" s="98"/>
      <c r="C2" s="99">
        <f>'E4. Net Sales'!E18</f>
        <v>83732.5</v>
      </c>
      <c r="D2" s="93"/>
      <c r="E2" s="95"/>
      <c r="F2" s="100">
        <f>'E5. Retained VAT'!E18</f>
        <v>5023.95</v>
      </c>
      <c r="G2" s="93"/>
      <c r="H2" s="93"/>
      <c r="I2" s="101"/>
      <c r="K2" s="102">
        <f>'E6. Bank Exp'!E30</f>
        <v>67.22999999999999</v>
      </c>
      <c r="L2" s="103"/>
      <c r="M2" s="93"/>
      <c r="N2" s="104">
        <f>'E7. Travel Exp'!E29</f>
        <v>1558.5</v>
      </c>
      <c r="O2" s="103"/>
      <c r="P2" s="93"/>
      <c r="Q2" s="104">
        <f>'E16. Office (Rent)'!E28</f>
        <v>10223.349999999999</v>
      </c>
      <c r="R2" s="103"/>
      <c r="S2" s="93"/>
      <c r="T2" s="100">
        <f>'E13. Fines'!E7</f>
        <v>0</v>
      </c>
      <c r="U2" s="102"/>
    </row>
    <row r="3" spans="2:21">
      <c r="B3" s="105">
        <f>C2</f>
        <v>83732.5</v>
      </c>
      <c r="C3" s="93"/>
      <c r="D3" s="93"/>
      <c r="E3" s="106">
        <f>F2</f>
        <v>5023.95</v>
      </c>
      <c r="F3" s="93"/>
      <c r="G3" s="93"/>
      <c r="H3" s="93"/>
      <c r="I3" s="101"/>
      <c r="K3" s="107"/>
      <c r="L3" s="108">
        <f>K2</f>
        <v>67.22999999999999</v>
      </c>
      <c r="M3" s="93"/>
      <c r="N3" s="109"/>
      <c r="O3" s="108">
        <f>N2</f>
        <v>1558.5</v>
      </c>
      <c r="P3" s="93"/>
      <c r="Q3" s="109"/>
      <c r="R3" s="108">
        <f>Q2</f>
        <v>10223.349999999999</v>
      </c>
      <c r="S3" s="93"/>
      <c r="T3" s="108"/>
      <c r="U3" s="105">
        <f>T2</f>
        <v>0</v>
      </c>
    </row>
    <row r="4" spans="2:21">
      <c r="B4" s="110"/>
      <c r="C4" s="111">
        <f>C2-B3</f>
        <v>0</v>
      </c>
      <c r="D4" s="93"/>
      <c r="E4" s="95"/>
      <c r="F4" s="112">
        <f>F2-E3</f>
        <v>0</v>
      </c>
      <c r="G4" s="93"/>
      <c r="H4" s="93"/>
      <c r="I4" s="101"/>
      <c r="K4" s="113">
        <f>K2-L3</f>
        <v>0</v>
      </c>
      <c r="L4" s="112"/>
      <c r="M4" s="93"/>
      <c r="N4" s="111">
        <f>N2-O3</f>
        <v>0</v>
      </c>
      <c r="O4" s="112"/>
      <c r="P4" s="93"/>
      <c r="Q4" s="111">
        <f>Q2-R3</f>
        <v>0</v>
      </c>
      <c r="R4" s="112"/>
      <c r="S4" s="93"/>
      <c r="T4" s="111">
        <f>T2-U3</f>
        <v>0</v>
      </c>
      <c r="U4" s="113"/>
    </row>
    <row r="5" spans="2:21">
      <c r="B5" s="114"/>
      <c r="C5" s="93"/>
      <c r="D5" s="93"/>
      <c r="E5" s="93"/>
      <c r="F5" s="93"/>
      <c r="G5" s="93"/>
      <c r="H5" s="93"/>
      <c r="I5" s="101"/>
      <c r="K5" s="114"/>
      <c r="L5" s="93"/>
      <c r="M5" s="93"/>
      <c r="N5" s="93"/>
      <c r="O5" s="93"/>
      <c r="P5" s="93"/>
      <c r="Q5" s="93"/>
      <c r="R5" s="93"/>
      <c r="S5" s="93"/>
      <c r="T5" s="115"/>
      <c r="U5" s="116"/>
    </row>
    <row r="6" spans="2:21">
      <c r="B6" s="114"/>
      <c r="C6" s="117" t="s">
        <v>58</v>
      </c>
      <c r="D6" s="117"/>
      <c r="E6" s="93"/>
      <c r="F6" s="93"/>
      <c r="G6" s="93"/>
      <c r="H6" s="93"/>
      <c r="I6" s="101"/>
      <c r="K6" s="114"/>
      <c r="L6" s="93"/>
      <c r="M6" s="93"/>
      <c r="N6" s="93"/>
      <c r="O6" s="93"/>
      <c r="P6" s="93"/>
      <c r="Q6" s="93"/>
      <c r="R6" s="93"/>
      <c r="S6" s="93"/>
      <c r="T6" s="115"/>
      <c r="U6" s="116"/>
    </row>
    <row r="7" spans="2:21">
      <c r="B7" s="114"/>
      <c r="C7" s="93"/>
      <c r="D7" s="93"/>
      <c r="E7" s="93"/>
      <c r="F7" s="93"/>
      <c r="G7" s="93"/>
      <c r="H7" s="118" t="s">
        <v>7</v>
      </c>
      <c r="I7" s="119" t="s">
        <v>6</v>
      </c>
      <c r="K7" s="203" t="s">
        <v>3</v>
      </c>
      <c r="L7" s="204"/>
      <c r="M7" s="93"/>
      <c r="N7" s="204" t="s">
        <v>2</v>
      </c>
      <c r="O7" s="204"/>
      <c r="P7" s="93"/>
      <c r="Q7" s="204" t="s">
        <v>14</v>
      </c>
      <c r="R7" s="204"/>
      <c r="S7" s="93"/>
      <c r="T7" s="120" t="s">
        <v>70</v>
      </c>
      <c r="U7" s="121"/>
    </row>
    <row r="8" spans="2:21">
      <c r="B8" s="114"/>
      <c r="C8" s="93"/>
      <c r="D8" s="93"/>
      <c r="E8" s="93"/>
      <c r="F8" s="93"/>
      <c r="G8" s="93"/>
      <c r="H8" s="93"/>
      <c r="I8" s="101"/>
      <c r="K8" s="102">
        <f>'E8. Comms Exp'!E53+'E15. Office (Comms)'!E18</f>
        <v>1229.4299999999998</v>
      </c>
      <c r="L8" s="103"/>
      <c r="M8" s="93"/>
      <c r="N8" s="104">
        <f>'E17. Office (Power)'!E32</f>
        <v>599.41999999999996</v>
      </c>
      <c r="O8" s="103"/>
      <c r="P8" s="93"/>
      <c r="Q8" s="104">
        <f>'E9. Sundry Exp'!E39+'E18. Office (Sundry)'!E23</f>
        <v>1596.9000000000003</v>
      </c>
      <c r="R8" s="103"/>
      <c r="S8" s="93"/>
      <c r="T8" s="100">
        <f>'E14. Co House'!E7</f>
        <v>26</v>
      </c>
      <c r="U8" s="102"/>
    </row>
    <row r="9" spans="2:21">
      <c r="B9" s="114"/>
      <c r="C9" s="93"/>
      <c r="D9" s="93"/>
      <c r="E9" s="93" t="s">
        <v>11</v>
      </c>
      <c r="F9" s="93"/>
      <c r="G9" s="93"/>
      <c r="H9" s="108">
        <f>C2</f>
        <v>83732.5</v>
      </c>
      <c r="I9" s="101"/>
      <c r="K9" s="107"/>
      <c r="L9" s="108">
        <f>K8</f>
        <v>1229.4299999999998</v>
      </c>
      <c r="M9" s="93"/>
      <c r="N9" s="109"/>
      <c r="O9" s="108">
        <f>N8</f>
        <v>599.41999999999996</v>
      </c>
      <c r="P9" s="93"/>
      <c r="Q9" s="109"/>
      <c r="R9" s="108">
        <f>Q8</f>
        <v>1596.9000000000003</v>
      </c>
      <c r="S9" s="93"/>
      <c r="T9" s="108"/>
      <c r="U9" s="105">
        <f>T8</f>
        <v>26</v>
      </c>
    </row>
    <row r="10" spans="2:21">
      <c r="B10" s="114"/>
      <c r="C10" s="93"/>
      <c r="D10" s="93"/>
      <c r="E10" s="93"/>
      <c r="F10" s="93"/>
      <c r="G10" s="93"/>
      <c r="H10" s="93"/>
      <c r="I10" s="101"/>
      <c r="K10" s="113">
        <f>K8-L9</f>
        <v>0</v>
      </c>
      <c r="L10" s="112"/>
      <c r="M10" s="93"/>
      <c r="N10" s="111">
        <f>N8-O9</f>
        <v>0</v>
      </c>
      <c r="O10" s="112"/>
      <c r="P10" s="93"/>
      <c r="Q10" s="111">
        <f>Q8-R9</f>
        <v>0</v>
      </c>
      <c r="R10" s="112"/>
      <c r="S10" s="93"/>
      <c r="T10" s="111">
        <f>T8-U9</f>
        <v>0</v>
      </c>
      <c r="U10" s="113"/>
    </row>
    <row r="11" spans="2:21">
      <c r="B11" s="114"/>
      <c r="C11" s="93"/>
      <c r="D11" s="93"/>
      <c r="E11" s="93" t="s">
        <v>59</v>
      </c>
      <c r="F11" s="93"/>
      <c r="G11" s="93"/>
      <c r="H11" s="108">
        <f>F2</f>
        <v>5023.95</v>
      </c>
      <c r="I11" s="101"/>
      <c r="K11" s="114"/>
      <c r="L11" s="93"/>
      <c r="M11" s="93"/>
      <c r="N11" s="93"/>
      <c r="O11" s="93"/>
      <c r="P11" s="93"/>
      <c r="Q11" s="93"/>
      <c r="R11" s="93"/>
      <c r="S11" s="93"/>
      <c r="T11" s="115"/>
      <c r="U11" s="101"/>
    </row>
    <row r="12" spans="2:21">
      <c r="B12" s="114"/>
      <c r="C12" s="93"/>
      <c r="D12" s="93"/>
      <c r="E12" s="93"/>
      <c r="F12" s="93"/>
      <c r="G12" s="93"/>
      <c r="H12" s="93"/>
      <c r="I12" s="101"/>
      <c r="K12" s="99"/>
      <c r="L12" s="115"/>
      <c r="M12" s="115"/>
      <c r="N12" s="115"/>
      <c r="O12" s="122" t="s">
        <v>60</v>
      </c>
      <c r="P12" s="115"/>
      <c r="Q12" s="115"/>
      <c r="R12" s="115"/>
      <c r="S12" s="115"/>
      <c r="T12" s="115"/>
      <c r="U12" s="116"/>
    </row>
    <row r="13" spans="2:21">
      <c r="B13" s="123"/>
      <c r="C13" s="124"/>
      <c r="D13" s="124"/>
      <c r="E13" s="124"/>
      <c r="F13" s="124" t="s">
        <v>61</v>
      </c>
      <c r="G13" s="124"/>
      <c r="H13" s="124"/>
      <c r="I13" s="125">
        <f>H9+H11</f>
        <v>88756.45</v>
      </c>
      <c r="K13" s="126" t="s">
        <v>71</v>
      </c>
      <c r="L13" s="120"/>
      <c r="M13" s="115"/>
      <c r="N13" s="115"/>
      <c r="O13" s="115"/>
      <c r="P13" s="115"/>
      <c r="Q13" s="115"/>
      <c r="R13" s="115"/>
      <c r="S13" s="115"/>
      <c r="T13" s="127" t="s">
        <v>7</v>
      </c>
      <c r="U13" s="128" t="s">
        <v>6</v>
      </c>
    </row>
    <row r="14" spans="2:21">
      <c r="K14" s="102">
        <f>'E10. Salary'!E20</f>
        <v>21332.870000000003</v>
      </c>
      <c r="L14" s="129"/>
      <c r="M14" s="115"/>
      <c r="N14" s="115"/>
      <c r="O14" s="115"/>
      <c r="P14" s="115"/>
      <c r="Q14" s="115"/>
      <c r="R14" s="115"/>
      <c r="S14" s="115"/>
      <c r="T14" s="115"/>
      <c r="U14" s="116"/>
    </row>
    <row r="15" spans="2:21">
      <c r="K15" s="130"/>
      <c r="L15" s="130">
        <f>K14</f>
        <v>21332.870000000003</v>
      </c>
      <c r="M15" s="115"/>
      <c r="N15" s="115"/>
      <c r="O15" s="115"/>
      <c r="P15" s="115"/>
      <c r="Q15" s="115" t="s">
        <v>62</v>
      </c>
      <c r="R15" s="115"/>
      <c r="S15" s="108"/>
      <c r="T15" s="108">
        <f>SUM(T17:T39)</f>
        <v>92917.5</v>
      </c>
      <c r="U15" s="106"/>
    </row>
    <row r="16" spans="2:21">
      <c r="B16" s="205" t="s">
        <v>62</v>
      </c>
      <c r="C16" s="206"/>
      <c r="E16" s="131" t="s">
        <v>63</v>
      </c>
      <c r="F16" s="94"/>
      <c r="G16" s="94"/>
      <c r="H16" s="94"/>
      <c r="I16" s="95"/>
      <c r="K16" s="113">
        <f>K14-L15</f>
        <v>0</v>
      </c>
      <c r="L16" s="132"/>
      <c r="M16" s="115"/>
      <c r="N16" s="115"/>
      <c r="O16" s="115"/>
      <c r="P16" s="115"/>
      <c r="Q16" s="115"/>
      <c r="R16" s="115"/>
      <c r="S16" s="108"/>
      <c r="T16" s="108"/>
      <c r="U16" s="106"/>
    </row>
    <row r="17" spans="2:21">
      <c r="B17" s="110"/>
      <c r="C17" s="133">
        <f>I13</f>
        <v>88756.45</v>
      </c>
      <c r="E17" s="114"/>
      <c r="F17" s="93"/>
      <c r="G17" s="93"/>
      <c r="H17" s="118" t="s">
        <v>7</v>
      </c>
      <c r="I17" s="119" t="s">
        <v>6</v>
      </c>
      <c r="K17" s="99"/>
      <c r="L17" s="115"/>
      <c r="M17" s="115"/>
      <c r="N17" s="115"/>
      <c r="O17" s="115"/>
      <c r="P17" s="115"/>
      <c r="Q17" s="115"/>
      <c r="R17" s="115" t="s">
        <v>4</v>
      </c>
      <c r="S17" s="108"/>
      <c r="T17" s="108">
        <f>K2</f>
        <v>67.22999999999999</v>
      </c>
      <c r="U17" s="134"/>
    </row>
    <row r="18" spans="2:21">
      <c r="B18" s="135">
        <f>T15</f>
        <v>92917.5</v>
      </c>
      <c r="C18" s="136"/>
      <c r="E18" s="114"/>
      <c r="F18" s="93"/>
      <c r="G18" s="93"/>
      <c r="H18" s="93"/>
      <c r="I18" s="101"/>
      <c r="K18" s="99"/>
      <c r="L18" s="115"/>
      <c r="M18" s="115"/>
      <c r="N18" s="115"/>
      <c r="O18" s="115"/>
      <c r="P18" s="115"/>
      <c r="R18" s="115"/>
      <c r="S18" s="108"/>
      <c r="T18" s="108"/>
      <c r="U18" s="134"/>
    </row>
    <row r="19" spans="2:21">
      <c r="B19" s="110"/>
      <c r="C19" s="133">
        <f>C17-B18</f>
        <v>-4161.0500000000029</v>
      </c>
      <c r="E19" s="114"/>
      <c r="F19" s="93" t="s">
        <v>61</v>
      </c>
      <c r="G19" s="93"/>
      <c r="H19" s="115">
        <f>C19</f>
        <v>-4161.0500000000029</v>
      </c>
      <c r="I19" s="101"/>
      <c r="K19" s="126" t="s">
        <v>72</v>
      </c>
      <c r="L19" s="120"/>
      <c r="M19" s="115"/>
      <c r="N19" s="115"/>
      <c r="O19" s="115"/>
      <c r="P19" s="115"/>
      <c r="Q19" s="115"/>
      <c r="R19" s="115" t="s">
        <v>9</v>
      </c>
      <c r="S19" s="108"/>
      <c r="T19" s="108">
        <f>N2</f>
        <v>1558.5</v>
      </c>
      <c r="U19" s="134"/>
    </row>
    <row r="20" spans="2:21">
      <c r="B20" s="98"/>
      <c r="C20" s="101"/>
      <c r="E20" s="114"/>
      <c r="F20" s="93"/>
      <c r="G20" s="93"/>
      <c r="H20" s="93"/>
      <c r="I20" s="101"/>
      <c r="K20" s="129">
        <f>'E11. Emp''ee tax &amp; NI'!E18+'E12. Emp''er NI'!E7</f>
        <v>5333.7999999999993</v>
      </c>
      <c r="L20" s="129"/>
      <c r="M20" s="115"/>
      <c r="N20" s="115"/>
      <c r="O20" s="115"/>
      <c r="P20" s="115"/>
      <c r="Q20" s="115"/>
      <c r="R20" s="115"/>
      <c r="S20" s="108"/>
      <c r="T20" s="108"/>
      <c r="U20" s="134"/>
    </row>
    <row r="21" spans="2:21">
      <c r="B21" s="137">
        <f>C19</f>
        <v>-4161.0500000000029</v>
      </c>
      <c r="C21" s="101"/>
      <c r="E21" s="114"/>
      <c r="F21" s="93"/>
      <c r="G21" s="93" t="s">
        <v>12</v>
      </c>
      <c r="H21" s="93"/>
      <c r="I21" s="116">
        <f>H19</f>
        <v>-4161.0500000000029</v>
      </c>
      <c r="K21" s="130"/>
      <c r="L21" s="130">
        <f>K20</f>
        <v>5333.7999999999993</v>
      </c>
      <c r="M21" s="115"/>
      <c r="N21" s="115"/>
      <c r="O21" s="115"/>
      <c r="P21" s="115"/>
      <c r="R21" s="115" t="s">
        <v>1</v>
      </c>
      <c r="S21" s="108"/>
      <c r="T21" s="108">
        <f>Q2</f>
        <v>10223.349999999999</v>
      </c>
      <c r="U21" s="134"/>
    </row>
    <row r="22" spans="2:21">
      <c r="B22" s="138"/>
      <c r="C22" s="139">
        <v>0</v>
      </c>
      <c r="E22" s="123"/>
      <c r="F22" s="124"/>
      <c r="G22" s="124"/>
      <c r="H22" s="124"/>
      <c r="I22" s="140"/>
      <c r="K22" s="113">
        <f>K20-L21</f>
        <v>0</v>
      </c>
      <c r="L22" s="132"/>
      <c r="M22" s="115"/>
      <c r="N22" s="115"/>
      <c r="O22" s="115"/>
      <c r="P22" s="115"/>
      <c r="Q22" s="115"/>
      <c r="R22" s="115"/>
      <c r="S22" s="108"/>
      <c r="T22" s="108"/>
      <c r="U22" s="134"/>
    </row>
    <row r="23" spans="2:21">
      <c r="K23" s="99"/>
      <c r="L23" s="115"/>
      <c r="M23" s="115"/>
      <c r="N23" s="115"/>
      <c r="O23" s="115"/>
      <c r="P23" s="24"/>
      <c r="Q23" s="115"/>
      <c r="R23" s="115" t="s">
        <v>3</v>
      </c>
      <c r="S23" s="108"/>
      <c r="T23" s="108">
        <f>K8</f>
        <v>1229.4299999999998</v>
      </c>
      <c r="U23" s="134"/>
    </row>
    <row r="24" spans="2:21">
      <c r="B24" s="141"/>
      <c r="C24" s="142" t="s">
        <v>64</v>
      </c>
      <c r="D24" s="142"/>
      <c r="E24" s="142"/>
      <c r="F24" s="142"/>
      <c r="G24" s="142"/>
      <c r="H24" s="143"/>
      <c r="I24" s="110"/>
      <c r="K24" s="144" t="s">
        <v>13</v>
      </c>
      <c r="L24" s="120"/>
      <c r="M24" s="115"/>
      <c r="N24" s="115"/>
      <c r="O24" s="115"/>
      <c r="P24" s="115"/>
      <c r="R24" s="115"/>
      <c r="S24" s="108"/>
      <c r="T24" s="108"/>
      <c r="U24" s="134"/>
    </row>
    <row r="25" spans="2:21">
      <c r="B25" s="145"/>
      <c r="C25" s="8"/>
      <c r="D25" s="8"/>
      <c r="E25" s="8"/>
      <c r="F25" s="8"/>
      <c r="G25" s="8"/>
      <c r="H25" s="146"/>
      <c r="I25" s="98"/>
      <c r="K25" s="129">
        <f>'E2. Withdrawal'!E20</f>
        <v>50950</v>
      </c>
      <c r="L25" s="129"/>
      <c r="M25" s="115"/>
      <c r="N25" s="115"/>
      <c r="O25" s="115"/>
      <c r="P25" s="93"/>
      <c r="Q25" s="115"/>
      <c r="R25" s="115" t="s">
        <v>2</v>
      </c>
      <c r="S25" s="108"/>
      <c r="T25" s="108">
        <f>N8</f>
        <v>599.41999999999996</v>
      </c>
      <c r="U25" s="134"/>
    </row>
    <row r="26" spans="2:21">
      <c r="B26" s="145" t="s">
        <v>16</v>
      </c>
      <c r="C26" s="8"/>
      <c r="D26" s="147" t="s">
        <v>65</v>
      </c>
      <c r="E26" s="148">
        <f>'A1. Cash'!E224</f>
        <v>13675.869999999981</v>
      </c>
      <c r="F26" s="8"/>
      <c r="G26" s="8"/>
      <c r="H26" s="149"/>
      <c r="I26" s="98"/>
      <c r="K26" s="130"/>
      <c r="L26" s="130">
        <f>K25</f>
        <v>50950</v>
      </c>
      <c r="M26" s="115"/>
      <c r="N26" s="115"/>
      <c r="O26" s="115"/>
      <c r="P26" s="115"/>
      <c r="Q26" s="115"/>
      <c r="R26" s="115"/>
      <c r="S26" s="108"/>
      <c r="T26" s="108"/>
      <c r="U26" s="134"/>
    </row>
    <row r="27" spans="2:21">
      <c r="B27" s="145" t="s">
        <v>66</v>
      </c>
      <c r="C27" s="8"/>
      <c r="D27" s="147" t="s">
        <v>65</v>
      </c>
      <c r="E27" s="150">
        <f>'A2. AR'!E32</f>
        <v>7200</v>
      </c>
      <c r="F27" s="8"/>
      <c r="G27" s="150"/>
      <c r="H27" s="146"/>
      <c r="I27" s="98"/>
      <c r="K27" s="113">
        <f>K25-L26</f>
        <v>0</v>
      </c>
      <c r="L27" s="132"/>
      <c r="M27" s="115"/>
      <c r="N27" s="115"/>
      <c r="O27" s="115"/>
      <c r="P27" s="115"/>
      <c r="R27" s="115" t="s">
        <v>14</v>
      </c>
      <c r="S27" s="108"/>
      <c r="T27" s="108">
        <f>Q8</f>
        <v>1596.9000000000003</v>
      </c>
      <c r="U27" s="134"/>
    </row>
    <row r="28" spans="2:21">
      <c r="B28" s="145"/>
      <c r="C28" s="8"/>
      <c r="D28" s="147"/>
      <c r="E28" s="8"/>
      <c r="F28" s="8"/>
      <c r="G28" s="150"/>
      <c r="H28" s="146"/>
      <c r="I28" s="98"/>
      <c r="K28" s="114"/>
      <c r="L28" s="93"/>
      <c r="M28" s="93"/>
      <c r="N28" s="93"/>
      <c r="O28" s="93"/>
      <c r="P28" s="93"/>
      <c r="R28" s="93"/>
      <c r="S28" s="151"/>
      <c r="T28" s="108"/>
      <c r="U28" s="152"/>
    </row>
    <row r="29" spans="2:21">
      <c r="B29" s="145"/>
      <c r="C29" s="8" t="s">
        <v>67</v>
      </c>
      <c r="D29" s="147"/>
      <c r="E29" s="8"/>
      <c r="F29" s="147" t="s">
        <v>65</v>
      </c>
      <c r="G29" s="150"/>
      <c r="H29" s="146"/>
      <c r="I29" s="98"/>
      <c r="K29" s="144" t="s">
        <v>18</v>
      </c>
      <c r="L29" s="120"/>
      <c r="M29" s="93"/>
      <c r="N29" s="93"/>
      <c r="O29" s="93"/>
      <c r="P29" s="115"/>
      <c r="Q29" s="93"/>
      <c r="R29" s="93" t="s">
        <v>71</v>
      </c>
      <c r="S29" s="93"/>
      <c r="T29" s="108">
        <f>K14</f>
        <v>21332.870000000003</v>
      </c>
      <c r="U29" s="134"/>
    </row>
    <row r="30" spans="2:21">
      <c r="B30" s="145"/>
      <c r="D30" s="147"/>
      <c r="E30" s="8" t="s">
        <v>19</v>
      </c>
      <c r="F30" s="147"/>
      <c r="G30" s="150">
        <f>'L5. Office Expenses'!E130</f>
        <v>-5059.2500000000091</v>
      </c>
      <c r="H30" s="146"/>
      <c r="I30" s="98"/>
      <c r="K30" s="129">
        <f>'E3. CT'!E7</f>
        <v>0</v>
      </c>
      <c r="L30" s="129"/>
      <c r="M30" s="93"/>
      <c r="N30" s="93"/>
      <c r="O30" s="93"/>
      <c r="P30" s="93"/>
      <c r="Q30" s="93"/>
      <c r="R30" s="93"/>
      <c r="S30" s="93"/>
      <c r="T30" s="115"/>
      <c r="U30" s="146"/>
    </row>
    <row r="31" spans="2:21">
      <c r="B31" s="145"/>
      <c r="D31" s="147"/>
      <c r="E31" s="8" t="s">
        <v>15</v>
      </c>
      <c r="F31" s="147"/>
      <c r="G31" s="150">
        <f>'L1. VAT'!E26</f>
        <v>1588.9999999999982</v>
      </c>
      <c r="H31" s="146"/>
      <c r="I31" s="98"/>
      <c r="K31" s="130"/>
      <c r="L31" s="130">
        <f>K30</f>
        <v>0</v>
      </c>
      <c r="M31" s="93"/>
      <c r="N31" s="93"/>
      <c r="O31" s="93"/>
      <c r="P31" s="115"/>
      <c r="Q31" s="93"/>
      <c r="R31" s="93" t="s">
        <v>72</v>
      </c>
      <c r="S31" s="151"/>
      <c r="T31" s="108">
        <f>K20</f>
        <v>5333.7999999999993</v>
      </c>
      <c r="U31" s="134"/>
    </row>
    <row r="32" spans="2:21">
      <c r="B32" s="145"/>
      <c r="D32" s="147"/>
      <c r="E32" s="8" t="s">
        <v>72</v>
      </c>
      <c r="F32" s="147"/>
      <c r="G32" s="150">
        <f>'L4. PAYE'!E31</f>
        <v>333.19999999999982</v>
      </c>
      <c r="H32" s="146"/>
      <c r="I32" s="98"/>
      <c r="K32" s="113">
        <f>K30-L31</f>
        <v>0</v>
      </c>
      <c r="L32" s="132"/>
      <c r="M32" s="93"/>
      <c r="N32" s="93"/>
      <c r="O32" s="93"/>
      <c r="P32" s="93"/>
      <c r="Q32" s="93"/>
      <c r="R32" s="93"/>
      <c r="S32" s="151"/>
      <c r="T32" s="108"/>
      <c r="U32" s="152"/>
    </row>
    <row r="33" spans="2:21">
      <c r="B33" s="145"/>
      <c r="D33" s="147"/>
      <c r="E33" s="8" t="s">
        <v>18</v>
      </c>
      <c r="F33" s="153"/>
      <c r="G33" s="150">
        <f>'L2. CT'!E9</f>
        <v>403.78000000000065</v>
      </c>
      <c r="H33" s="146"/>
      <c r="I33" s="98"/>
      <c r="K33" s="114"/>
      <c r="L33" s="93"/>
      <c r="M33" s="93"/>
      <c r="N33" s="93"/>
      <c r="O33" s="93"/>
      <c r="P33" s="93"/>
      <c r="Q33" s="93"/>
      <c r="R33" s="93" t="s">
        <v>69</v>
      </c>
      <c r="S33" s="151"/>
      <c r="T33" s="108">
        <f>T2</f>
        <v>0</v>
      </c>
      <c r="U33" s="134"/>
    </row>
    <row r="34" spans="2:21">
      <c r="B34" s="145"/>
      <c r="C34" s="153"/>
      <c r="D34" s="153"/>
      <c r="E34" s="8" t="s">
        <v>73</v>
      </c>
      <c r="F34" s="147"/>
      <c r="G34" s="150">
        <f>'L6. Misc'!E7</f>
        <v>0</v>
      </c>
      <c r="H34" s="146"/>
      <c r="I34" s="98"/>
      <c r="K34" s="114"/>
      <c r="L34" s="93"/>
      <c r="M34" s="93"/>
      <c r="N34" s="93"/>
      <c r="O34" s="93"/>
      <c r="P34" s="93"/>
      <c r="Q34" s="93"/>
      <c r="R34" s="8"/>
      <c r="S34" s="151"/>
      <c r="T34" s="108"/>
      <c r="U34" s="152"/>
    </row>
    <row r="35" spans="2:21">
      <c r="B35" s="145"/>
      <c r="C35" s="8"/>
      <c r="D35" s="147"/>
      <c r="E35" s="8" t="s">
        <v>71</v>
      </c>
      <c r="G35" s="24">
        <f>'L3. Salary'!E33</f>
        <v>0</v>
      </c>
      <c r="H35" s="146"/>
      <c r="I35" s="98"/>
      <c r="K35" s="114"/>
      <c r="L35" s="93"/>
      <c r="M35" s="93"/>
      <c r="N35" s="93"/>
      <c r="O35" s="93"/>
      <c r="P35" s="93"/>
      <c r="Q35" s="93"/>
      <c r="R35" s="93" t="s">
        <v>70</v>
      </c>
      <c r="S35" s="151"/>
      <c r="T35" s="108">
        <f>T8</f>
        <v>26</v>
      </c>
      <c r="U35" s="134"/>
    </row>
    <row r="36" spans="2:21">
      <c r="B36" s="145"/>
      <c r="C36" s="8"/>
      <c r="D36" s="147"/>
      <c r="E36" s="8" t="s">
        <v>80</v>
      </c>
      <c r="G36" s="24">
        <f>'L7. Directors'' Loans'!E14</f>
        <v>999</v>
      </c>
      <c r="H36" s="146"/>
      <c r="I36" s="98"/>
      <c r="K36" s="114"/>
      <c r="L36" s="93"/>
      <c r="M36" s="93"/>
      <c r="N36" s="93"/>
      <c r="O36" s="93"/>
      <c r="P36" s="93"/>
      <c r="Q36" s="93"/>
      <c r="R36" s="93"/>
      <c r="S36" s="93"/>
      <c r="T36" s="115"/>
      <c r="U36" s="101"/>
    </row>
    <row r="37" spans="2:21">
      <c r="B37" s="145"/>
      <c r="C37" s="8" t="s">
        <v>68</v>
      </c>
      <c r="D37" s="147"/>
      <c r="E37" s="8"/>
      <c r="G37" s="154">
        <f>'E1. Capital'!E7</f>
        <v>26771.19</v>
      </c>
      <c r="H37" s="146"/>
      <c r="I37" s="155" t="s">
        <v>84</v>
      </c>
      <c r="K37" s="114"/>
      <c r="L37" s="93"/>
      <c r="M37" s="93"/>
      <c r="N37" s="93"/>
      <c r="O37" s="93"/>
      <c r="P37" s="93"/>
      <c r="Q37" s="93"/>
      <c r="R37" s="156" t="s">
        <v>13</v>
      </c>
      <c r="S37" s="93"/>
      <c r="T37" s="108">
        <f>K25</f>
        <v>50950</v>
      </c>
      <c r="U37" s="101"/>
    </row>
    <row r="38" spans="2:21">
      <c r="B38" s="145"/>
      <c r="C38" s="8"/>
      <c r="D38" s="147"/>
      <c r="E38" s="8"/>
      <c r="F38" s="147"/>
      <c r="G38" s="8"/>
      <c r="H38" s="146"/>
      <c r="I38" s="98"/>
      <c r="K38" s="114"/>
      <c r="L38" s="93"/>
      <c r="M38" s="93"/>
      <c r="N38" s="93"/>
      <c r="O38" s="93"/>
      <c r="P38" s="93"/>
      <c r="Q38" s="93"/>
      <c r="U38" s="101"/>
    </row>
    <row r="39" spans="2:21">
      <c r="B39" s="141" t="s">
        <v>17</v>
      </c>
      <c r="C39" s="142" t="s">
        <v>82</v>
      </c>
      <c r="D39" s="157" t="s">
        <v>65</v>
      </c>
      <c r="E39" s="158">
        <f>SUM(E26:E38)</f>
        <v>20875.869999999981</v>
      </c>
      <c r="F39" s="157" t="s">
        <v>65</v>
      </c>
      <c r="G39" s="158">
        <f>SUM(G28:G38)</f>
        <v>25036.919999999987</v>
      </c>
      <c r="H39" s="143"/>
      <c r="I39" s="102">
        <f>G39-E39</f>
        <v>4161.0500000000065</v>
      </c>
      <c r="K39" s="114"/>
      <c r="L39" s="93"/>
      <c r="M39" s="93"/>
      <c r="N39" s="93"/>
      <c r="O39" s="93"/>
      <c r="P39" s="93"/>
      <c r="Q39" s="93"/>
      <c r="R39" s="93" t="s">
        <v>18</v>
      </c>
      <c r="S39" s="93"/>
      <c r="T39" s="108">
        <f>K30</f>
        <v>0</v>
      </c>
      <c r="U39" s="101"/>
    </row>
    <row r="40" spans="2:21">
      <c r="B40" s="145"/>
      <c r="C40" s="8"/>
      <c r="D40" s="147"/>
      <c r="E40" s="150"/>
      <c r="F40" s="147"/>
      <c r="G40" s="150"/>
      <c r="H40" s="146"/>
      <c r="I40" s="137"/>
      <c r="K40" s="114"/>
      <c r="L40" s="93"/>
      <c r="M40" s="93"/>
      <c r="N40" s="93"/>
      <c r="O40" s="93"/>
      <c r="P40" s="93"/>
      <c r="Q40" s="93"/>
      <c r="R40" s="93"/>
      <c r="S40" s="93"/>
      <c r="T40" s="108"/>
      <c r="U40" s="101"/>
    </row>
    <row r="41" spans="2:21">
      <c r="B41" s="145"/>
      <c r="C41" s="8" t="s">
        <v>63</v>
      </c>
      <c r="D41" s="147"/>
      <c r="E41" s="150"/>
      <c r="F41" s="147"/>
      <c r="G41" s="150">
        <f>I21</f>
        <v>-4161.0500000000029</v>
      </c>
      <c r="H41" s="146"/>
      <c r="I41" s="137"/>
      <c r="K41" s="114"/>
      <c r="L41" s="93"/>
      <c r="M41" s="93"/>
      <c r="N41" s="93"/>
      <c r="O41" s="93"/>
      <c r="P41" s="93"/>
      <c r="Q41" s="93"/>
      <c r="R41" s="93"/>
      <c r="S41" s="93"/>
      <c r="T41" s="108"/>
      <c r="U41" s="101"/>
    </row>
    <row r="42" spans="2:21">
      <c r="B42" s="159"/>
      <c r="C42" s="160" t="s">
        <v>83</v>
      </c>
      <c r="D42" s="161" t="s">
        <v>65</v>
      </c>
      <c r="E42" s="162">
        <f>E39</f>
        <v>20875.869999999981</v>
      </c>
      <c r="F42" s="161" t="s">
        <v>65</v>
      </c>
      <c r="G42" s="162">
        <f>G39+G41</f>
        <v>20875.869999999984</v>
      </c>
      <c r="H42" s="163"/>
      <c r="I42" s="164">
        <f>G42-E42</f>
        <v>0</v>
      </c>
      <c r="K42" s="123"/>
      <c r="L42" s="124"/>
      <c r="M42" s="124"/>
      <c r="N42" s="124"/>
      <c r="O42" s="124"/>
      <c r="P42" s="124"/>
      <c r="Q42" s="124"/>
      <c r="R42" s="124"/>
      <c r="S42" s="124"/>
      <c r="T42" s="165"/>
      <c r="U42" s="140"/>
    </row>
    <row r="43" spans="2:21">
      <c r="K43" s="93"/>
      <c r="L43" s="93"/>
      <c r="M43" s="93"/>
      <c r="N43" s="93"/>
      <c r="O43" s="93"/>
      <c r="P43" s="93"/>
      <c r="Q43" s="93"/>
      <c r="R43" s="93"/>
      <c r="S43" s="93"/>
      <c r="T43" s="115"/>
      <c r="U43" s="93"/>
    </row>
    <row r="44" spans="2:21">
      <c r="K44" s="93"/>
      <c r="L44" s="93"/>
      <c r="M44" s="93"/>
      <c r="N44" s="93"/>
      <c r="O44" s="93"/>
      <c r="P44" s="93"/>
      <c r="Q44" s="93"/>
      <c r="R44" s="93"/>
      <c r="S44" s="93"/>
      <c r="T44" s="115"/>
      <c r="U44" s="93"/>
    </row>
  </sheetData>
  <mergeCells count="9">
    <mergeCell ref="Q1:R1"/>
    <mergeCell ref="K7:L7"/>
    <mergeCell ref="N7:O7"/>
    <mergeCell ref="Q7:R7"/>
    <mergeCell ref="B16:C16"/>
    <mergeCell ref="B1:C1"/>
    <mergeCell ref="E1:F1"/>
    <mergeCell ref="K1:L1"/>
    <mergeCell ref="N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2.33203125" style="1" bestFit="1" customWidth="1"/>
    <col min="2" max="2" width="30.16406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15</v>
      </c>
      <c r="B1" s="192"/>
      <c r="C1" s="192"/>
      <c r="D1" s="192"/>
      <c r="E1" s="192"/>
    </row>
    <row r="2" spans="1:5" ht="14" customHeight="1">
      <c r="A2" s="2" t="s">
        <v>10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5">
        <v>42309</v>
      </c>
      <c r="B3" s="6" t="s">
        <v>85</v>
      </c>
      <c r="C3" s="7"/>
      <c r="D3" s="7">
        <v>2849.6999999999989</v>
      </c>
      <c r="E3" s="7">
        <f>D3-C3</f>
        <v>2849.6999999999989</v>
      </c>
    </row>
    <row r="4" spans="1:5" s="8" customFormat="1" ht="14" customHeight="1">
      <c r="A4" s="5">
        <v>42338</v>
      </c>
      <c r="B4" s="6"/>
      <c r="C4" s="7"/>
      <c r="D4" s="7">
        <v>669.9</v>
      </c>
      <c r="E4" s="24">
        <f>E3-C4+D4</f>
        <v>3519.599999999999</v>
      </c>
    </row>
    <row r="5" spans="1:5" ht="14" customHeight="1">
      <c r="A5" s="5">
        <v>42369</v>
      </c>
      <c r="B5" s="6"/>
      <c r="C5" s="7"/>
      <c r="D5" s="7">
        <v>1035.3</v>
      </c>
      <c r="E5" s="24">
        <f t="shared" ref="E5:E23" si="0">E4-C5+D5</f>
        <v>4554.8999999999987</v>
      </c>
    </row>
    <row r="6" spans="1:5" ht="14" customHeight="1">
      <c r="A6" s="170">
        <v>42381</v>
      </c>
      <c r="B6" s="1" t="s">
        <v>115</v>
      </c>
      <c r="C6" s="24">
        <v>3288.6</v>
      </c>
      <c r="D6" s="7"/>
      <c r="E6" s="24">
        <f t="shared" si="0"/>
        <v>1266.2999999999988</v>
      </c>
    </row>
    <row r="7" spans="1:5" ht="14" customHeight="1">
      <c r="A7" s="170">
        <v>42400</v>
      </c>
      <c r="C7" s="1"/>
      <c r="D7" s="1">
        <v>1126.6499999999999</v>
      </c>
      <c r="E7" s="24">
        <f t="shared" si="0"/>
        <v>2392.9499999999989</v>
      </c>
    </row>
    <row r="8" spans="1:5" ht="14" customHeight="1">
      <c r="A8" s="170">
        <v>42429</v>
      </c>
      <c r="C8" s="1"/>
      <c r="D8" s="1">
        <v>1218</v>
      </c>
      <c r="E8" s="24">
        <f t="shared" si="0"/>
        <v>3610.9499999999989</v>
      </c>
    </row>
    <row r="9" spans="1:5" ht="14" customHeight="1">
      <c r="A9" s="170">
        <v>42460</v>
      </c>
      <c r="C9" s="1"/>
      <c r="D9" s="1">
        <v>1278.8999999999999</v>
      </c>
      <c r="E9" s="24">
        <f t="shared" si="0"/>
        <v>4889.8499999999985</v>
      </c>
    </row>
    <row r="10" spans="1:5" ht="14" customHeight="1">
      <c r="A10" s="5"/>
      <c r="B10" s="6"/>
      <c r="C10" s="7"/>
      <c r="D10" s="7"/>
      <c r="E10" s="24">
        <f t="shared" si="0"/>
        <v>4889.8499999999985</v>
      </c>
    </row>
    <row r="11" spans="1:5" ht="14" customHeight="1">
      <c r="A11" s="170">
        <v>42472</v>
      </c>
      <c r="B11" s="1" t="s">
        <v>148</v>
      </c>
      <c r="C11" s="182">
        <v>3379.95</v>
      </c>
      <c r="D11" s="7"/>
      <c r="E11" s="24">
        <f t="shared" si="0"/>
        <v>1509.8999999999987</v>
      </c>
    </row>
    <row r="12" spans="1:5" ht="14" customHeight="1">
      <c r="A12" s="170">
        <v>42490</v>
      </c>
      <c r="C12" s="1"/>
      <c r="D12" s="1">
        <v>1218</v>
      </c>
      <c r="E12" s="24">
        <f t="shared" si="0"/>
        <v>2727.8999999999987</v>
      </c>
    </row>
    <row r="13" spans="1:5" ht="14" customHeight="1">
      <c r="A13" s="170">
        <v>42521</v>
      </c>
      <c r="C13" s="1"/>
      <c r="D13" s="1">
        <v>1035.3</v>
      </c>
      <c r="E13" s="24">
        <f t="shared" si="0"/>
        <v>3763.1999999999989</v>
      </c>
    </row>
    <row r="14" spans="1:5" ht="14" customHeight="1">
      <c r="A14" s="170">
        <v>42551</v>
      </c>
      <c r="C14" s="1"/>
      <c r="D14" s="1">
        <v>1278.8999999999999</v>
      </c>
      <c r="E14" s="24">
        <f t="shared" si="0"/>
        <v>5042.0999999999985</v>
      </c>
    </row>
    <row r="15" spans="1:5" ht="14" customHeight="1">
      <c r="A15" s="5"/>
      <c r="B15" s="6"/>
      <c r="C15" s="7"/>
      <c r="D15" s="7"/>
      <c r="E15" s="24">
        <f t="shared" si="0"/>
        <v>5042.0999999999985</v>
      </c>
    </row>
    <row r="16" spans="1:5" ht="14" customHeight="1">
      <c r="A16" s="170">
        <v>42563</v>
      </c>
      <c r="B16" s="1" t="s">
        <v>176</v>
      </c>
      <c r="C16" s="24">
        <v>3513.3</v>
      </c>
      <c r="D16" s="7"/>
      <c r="E16" s="24">
        <f t="shared" si="0"/>
        <v>1528.7999999999984</v>
      </c>
    </row>
    <row r="17" spans="1:5" ht="14" customHeight="1">
      <c r="A17" s="170">
        <v>42582</v>
      </c>
      <c r="C17" s="1"/>
      <c r="D17" s="1">
        <v>852.59999999999991</v>
      </c>
      <c r="E17" s="24">
        <f t="shared" si="0"/>
        <v>2381.3999999999983</v>
      </c>
    </row>
    <row r="18" spans="1:5" ht="14" customHeight="1">
      <c r="A18" s="170">
        <v>42613</v>
      </c>
      <c r="C18" s="1"/>
      <c r="D18" s="1">
        <v>609</v>
      </c>
      <c r="E18" s="24">
        <f t="shared" si="0"/>
        <v>2990.3999999999983</v>
      </c>
    </row>
    <row r="19" spans="1:5" ht="14" customHeight="1">
      <c r="A19" s="170">
        <v>42643</v>
      </c>
      <c r="C19" s="1"/>
      <c r="D19" s="1">
        <v>560</v>
      </c>
      <c r="E19" s="24">
        <f t="shared" si="0"/>
        <v>3550.3999999999983</v>
      </c>
    </row>
    <row r="20" spans="1:5" ht="14" customHeight="1">
      <c r="A20" s="170"/>
      <c r="D20" s="7"/>
      <c r="E20" s="24">
        <f t="shared" si="0"/>
        <v>3550.3999999999983</v>
      </c>
    </row>
    <row r="21" spans="1:5" ht="14" customHeight="1">
      <c r="A21" s="170">
        <v>42655</v>
      </c>
      <c r="B21" s="1" t="s">
        <v>212</v>
      </c>
      <c r="C21" s="24">
        <v>2801.4</v>
      </c>
      <c r="D21" s="7"/>
      <c r="E21" s="24">
        <f t="shared" si="0"/>
        <v>748.99999999999818</v>
      </c>
    </row>
    <row r="22" spans="1:5" ht="14" customHeight="1">
      <c r="A22" s="170">
        <v>42674</v>
      </c>
      <c r="C22" s="1"/>
      <c r="D22" s="1">
        <v>840</v>
      </c>
      <c r="E22" s="24">
        <f t="shared" si="0"/>
        <v>1588.9999999999982</v>
      </c>
    </row>
    <row r="23" spans="1:5" ht="14" customHeight="1">
      <c r="A23" s="9"/>
      <c r="B23" s="10"/>
      <c r="C23" s="11"/>
      <c r="D23" s="11"/>
      <c r="E23" s="24">
        <f t="shared" si="0"/>
        <v>1588.9999999999982</v>
      </c>
    </row>
    <row r="24" spans="1:5" ht="14" customHeight="1">
      <c r="A24" s="12"/>
      <c r="B24" s="12"/>
      <c r="C24" s="13"/>
      <c r="D24" s="13"/>
      <c r="E24" s="13"/>
    </row>
    <row r="25" spans="1:5" ht="14" customHeight="1">
      <c r="A25" s="14"/>
      <c r="B25" s="15" t="s">
        <v>17</v>
      </c>
      <c r="C25" s="16">
        <f>SUM(C2:C24)</f>
        <v>12983.249999999998</v>
      </c>
      <c r="D25" s="16">
        <f>SUM(D2:D24)</f>
        <v>14572.249999999996</v>
      </c>
      <c r="E25" s="16"/>
    </row>
    <row r="26" spans="1:5" ht="14" customHeight="1">
      <c r="A26" s="17"/>
      <c r="B26" s="17" t="s">
        <v>8</v>
      </c>
      <c r="C26" s="18">
        <f>IF(C25-D25&gt;0, C25-D25, 0)</f>
        <v>0</v>
      </c>
      <c r="D26" s="18">
        <f>IF(D25-C25&gt;0, D25-C25, 0)</f>
        <v>1588.9999999999982</v>
      </c>
      <c r="E26" s="18">
        <f>D26-C26</f>
        <v>1588.9999999999982</v>
      </c>
    </row>
    <row r="27" spans="1:5" ht="14" customHeight="1" thickBot="1">
      <c r="A27" s="19"/>
      <c r="B27" s="19"/>
      <c r="C27" s="20"/>
      <c r="D27" s="20"/>
      <c r="E27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2.33203125" style="1" bestFit="1" customWidth="1"/>
    <col min="2" max="2" width="48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18</v>
      </c>
      <c r="B1" s="192"/>
      <c r="C1" s="192"/>
      <c r="D1" s="192"/>
      <c r="E1" s="192"/>
    </row>
    <row r="2" spans="1:5" ht="14" customHeight="1">
      <c r="A2" s="2" t="s">
        <v>10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186">
        <v>42309</v>
      </c>
      <c r="B3" s="6" t="s">
        <v>85</v>
      </c>
      <c r="C3" s="7"/>
      <c r="D3" s="7">
        <v>10105.86</v>
      </c>
      <c r="E3" s="7">
        <f>D3-C3</f>
        <v>10105.86</v>
      </c>
    </row>
    <row r="4" spans="1:5" s="8" customFormat="1" ht="14" customHeight="1">
      <c r="A4" s="170">
        <v>42313</v>
      </c>
      <c r="B4" s="179" t="s">
        <v>89</v>
      </c>
      <c r="C4" s="7"/>
      <c r="D4" s="7">
        <v>241.58</v>
      </c>
      <c r="E4" s="7">
        <f>E3+D4-C4</f>
        <v>10347.44</v>
      </c>
    </row>
    <row r="5" spans="1:5" ht="14" customHeight="1">
      <c r="A5" s="170">
        <v>42583</v>
      </c>
      <c r="C5" s="1">
        <v>9943.66</v>
      </c>
      <c r="E5" s="7">
        <f>E4+D5-C5</f>
        <v>403.78000000000065</v>
      </c>
    </row>
    <row r="6" spans="1:5" ht="14" customHeight="1">
      <c r="A6" s="9"/>
      <c r="B6" s="10"/>
      <c r="C6" s="11"/>
      <c r="D6" s="11"/>
      <c r="E6" s="11"/>
    </row>
    <row r="7" spans="1:5" ht="14" customHeight="1">
      <c r="A7" s="12"/>
      <c r="B7" s="12"/>
      <c r="C7" s="13"/>
      <c r="D7" s="13"/>
      <c r="E7" s="13"/>
    </row>
    <row r="8" spans="1:5" ht="14" customHeight="1">
      <c r="A8" s="14"/>
      <c r="B8" s="15" t="s">
        <v>17</v>
      </c>
      <c r="C8" s="16">
        <f>SUM(C2:C7)</f>
        <v>9943.66</v>
      </c>
      <c r="D8" s="16">
        <f>SUM(D2:D7)</f>
        <v>10347.44</v>
      </c>
      <c r="E8" s="16"/>
    </row>
    <row r="9" spans="1:5" ht="14" customHeight="1">
      <c r="A9" s="17"/>
      <c r="B9" s="17" t="s">
        <v>8</v>
      </c>
      <c r="C9" s="18">
        <f>IF(C8-D8&gt;0, C8-D8, 0)</f>
        <v>0</v>
      </c>
      <c r="D9" s="18">
        <f>IF(D8-C8&gt;0, D8-C8, 0)</f>
        <v>403.78000000000065</v>
      </c>
      <c r="E9" s="18">
        <f>D9-C9</f>
        <v>403.78000000000065</v>
      </c>
    </row>
    <row r="10" spans="1:5" ht="14" customHeight="1" thickBot="1">
      <c r="A10" s="19"/>
      <c r="B10" s="19"/>
      <c r="C10" s="20"/>
      <c r="D10" s="20"/>
      <c r="E10" s="20"/>
    </row>
    <row r="12" spans="1:5" ht="14" customHeight="1">
      <c r="D12" s="1"/>
      <c r="E12" s="1"/>
    </row>
    <row r="13" spans="1:5" ht="14" customHeight="1">
      <c r="D13" s="1"/>
      <c r="E13" s="1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H12" sqref="H12"/>
    </sheetView>
  </sheetViews>
  <sheetFormatPr baseColWidth="10" defaultColWidth="8.83203125" defaultRowHeight="14" customHeight="1" x14ac:dyDescent="0"/>
  <cols>
    <col min="1" max="1" width="12.33203125" style="1" bestFit="1" customWidth="1"/>
    <col min="2" max="2" width="48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71</v>
      </c>
      <c r="B1" s="192"/>
      <c r="C1" s="192"/>
      <c r="D1" s="192"/>
      <c r="E1" s="192"/>
    </row>
    <row r="2" spans="1:5" ht="14" customHeight="1">
      <c r="A2" s="2" t="s">
        <v>10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5">
        <v>42309</v>
      </c>
      <c r="B3" s="6" t="s">
        <v>85</v>
      </c>
      <c r="C3" s="7"/>
      <c r="D3" s="7">
        <v>4666.7299999999996</v>
      </c>
      <c r="E3" s="24">
        <f>C3-D3</f>
        <v>-4666.7299999999996</v>
      </c>
    </row>
    <row r="4" spans="1:5" s="8" customFormat="1" ht="14" customHeight="1">
      <c r="A4" s="170">
        <v>42333</v>
      </c>
      <c r="B4" s="179" t="s">
        <v>101</v>
      </c>
      <c r="C4" s="7"/>
      <c r="D4" s="24">
        <v>2666.74</v>
      </c>
      <c r="E4" s="24">
        <f t="shared" ref="E4:E6" si="0">E3+C4-D4</f>
        <v>-7333.4699999999993</v>
      </c>
    </row>
    <row r="5" spans="1:5" ht="14" customHeight="1">
      <c r="A5" s="170">
        <v>42333</v>
      </c>
      <c r="B5" s="179"/>
      <c r="C5" s="24">
        <v>1333.47</v>
      </c>
      <c r="E5" s="24">
        <f t="shared" si="0"/>
        <v>-5999.9999999999991</v>
      </c>
    </row>
    <row r="6" spans="1:5" ht="14" customHeight="1">
      <c r="A6" s="170">
        <v>42346</v>
      </c>
      <c r="B6" s="1" t="s">
        <v>107</v>
      </c>
      <c r="C6" s="24">
        <v>6000</v>
      </c>
      <c r="D6" s="1"/>
      <c r="E6" s="24">
        <f t="shared" si="0"/>
        <v>9.0949470177292824E-13</v>
      </c>
    </row>
    <row r="7" spans="1:5" ht="14" customHeight="1">
      <c r="A7" s="183">
        <v>42368</v>
      </c>
      <c r="B7" s="167" t="s">
        <v>111</v>
      </c>
      <c r="C7" s="168"/>
      <c r="D7" s="168">
        <v>1333.07</v>
      </c>
      <c r="E7" s="7">
        <f t="shared" ref="E7:E30" si="1">E6+D7-C7</f>
        <v>1333.0700000000008</v>
      </c>
    </row>
    <row r="8" spans="1:5" ht="14" customHeight="1">
      <c r="A8" s="183">
        <v>42368</v>
      </c>
      <c r="B8" s="6"/>
      <c r="C8" s="168">
        <v>1333.07</v>
      </c>
      <c r="D8" s="7"/>
      <c r="E8" s="7">
        <f t="shared" si="1"/>
        <v>0</v>
      </c>
    </row>
    <row r="9" spans="1:5" ht="14" customHeight="1">
      <c r="A9" s="170">
        <v>42395</v>
      </c>
      <c r="B9" s="1" t="s">
        <v>121</v>
      </c>
      <c r="C9" s="7"/>
      <c r="D9" s="1">
        <v>1333.27</v>
      </c>
      <c r="E9" s="7">
        <f t="shared" si="1"/>
        <v>1333.27</v>
      </c>
    </row>
    <row r="10" spans="1:5" ht="14" customHeight="1">
      <c r="A10" s="170">
        <v>42395</v>
      </c>
      <c r="B10" s="6"/>
      <c r="C10" s="1">
        <v>1333.27</v>
      </c>
      <c r="D10" s="7"/>
      <c r="E10" s="7">
        <f t="shared" si="1"/>
        <v>0</v>
      </c>
    </row>
    <row r="11" spans="1:5" ht="14" customHeight="1">
      <c r="A11" s="170">
        <v>42426</v>
      </c>
      <c r="B11" s="1" t="s">
        <v>131</v>
      </c>
      <c r="C11" s="7"/>
      <c r="D11" s="1">
        <v>1333.07</v>
      </c>
      <c r="E11" s="7">
        <f t="shared" si="1"/>
        <v>1333.07</v>
      </c>
    </row>
    <row r="12" spans="1:5" ht="14" customHeight="1">
      <c r="A12" s="170">
        <v>42426</v>
      </c>
      <c r="B12" s="6"/>
      <c r="C12" s="1">
        <v>1333.07</v>
      </c>
      <c r="D12" s="7"/>
      <c r="E12" s="7">
        <f t="shared" si="1"/>
        <v>0</v>
      </c>
    </row>
    <row r="13" spans="1:5" ht="14" customHeight="1">
      <c r="A13" s="170">
        <v>42436</v>
      </c>
      <c r="B13" s="1" t="s">
        <v>133</v>
      </c>
      <c r="C13" s="7"/>
      <c r="D13" s="1">
        <v>1333.23</v>
      </c>
      <c r="E13" s="7">
        <f t="shared" si="1"/>
        <v>1333.23</v>
      </c>
    </row>
    <row r="14" spans="1:5" ht="14" customHeight="1">
      <c r="A14" s="170">
        <v>42436</v>
      </c>
      <c r="C14" s="1">
        <v>1333.23</v>
      </c>
      <c r="D14" s="7"/>
      <c r="E14" s="7">
        <f t="shared" si="1"/>
        <v>0</v>
      </c>
    </row>
    <row r="15" spans="1:5" ht="14" customHeight="1">
      <c r="A15" s="187">
        <v>42436</v>
      </c>
      <c r="B15" s="153" t="s">
        <v>135</v>
      </c>
      <c r="C15" s="153"/>
      <c r="D15" s="7">
        <v>4000</v>
      </c>
      <c r="E15" s="7">
        <f t="shared" si="1"/>
        <v>4000</v>
      </c>
    </row>
    <row r="16" spans="1:5" ht="14" customHeight="1">
      <c r="A16" s="187">
        <v>42436</v>
      </c>
      <c r="B16" s="153"/>
      <c r="C16" s="153">
        <v>4000</v>
      </c>
      <c r="D16" s="7"/>
      <c r="E16" s="7">
        <f t="shared" si="1"/>
        <v>0</v>
      </c>
    </row>
    <row r="17" spans="1:5" ht="14" customHeight="1">
      <c r="A17" s="170">
        <v>42473</v>
      </c>
      <c r="B17" s="1" t="s">
        <v>149</v>
      </c>
      <c r="D17" s="1">
        <v>1333.47</v>
      </c>
      <c r="E17" s="7">
        <f t="shared" si="1"/>
        <v>1333.47</v>
      </c>
    </row>
    <row r="18" spans="1:5" ht="14" customHeight="1">
      <c r="A18" s="170">
        <v>42473</v>
      </c>
      <c r="C18" s="1">
        <v>1333.47</v>
      </c>
      <c r="D18" s="1"/>
      <c r="E18" s="7">
        <f t="shared" si="1"/>
        <v>0</v>
      </c>
    </row>
    <row r="19" spans="1:5" ht="14" customHeight="1">
      <c r="A19" s="170">
        <v>42515</v>
      </c>
      <c r="B19" s="1" t="s">
        <v>160</v>
      </c>
      <c r="D19" s="1">
        <v>1333.27</v>
      </c>
      <c r="E19" s="7">
        <f t="shared" si="1"/>
        <v>1333.27</v>
      </c>
    </row>
    <row r="20" spans="1:5" ht="14" customHeight="1">
      <c r="A20" s="170">
        <v>42515</v>
      </c>
      <c r="C20" s="1">
        <v>1333.27</v>
      </c>
      <c r="E20" s="7">
        <f t="shared" si="1"/>
        <v>0</v>
      </c>
    </row>
    <row r="21" spans="1:5" ht="14" customHeight="1">
      <c r="A21" s="170">
        <v>42548</v>
      </c>
      <c r="B21" s="1" t="s">
        <v>170</v>
      </c>
      <c r="D21" s="1">
        <v>1333.27</v>
      </c>
      <c r="E21" s="7">
        <f t="shared" si="1"/>
        <v>1333.27</v>
      </c>
    </row>
    <row r="22" spans="1:5" ht="14" customHeight="1">
      <c r="A22" s="170">
        <v>42548</v>
      </c>
      <c r="C22" s="1">
        <v>1333.27</v>
      </c>
      <c r="E22" s="7">
        <f t="shared" si="1"/>
        <v>0</v>
      </c>
    </row>
    <row r="23" spans="1:5" ht="14" customHeight="1">
      <c r="A23" s="170">
        <v>42578</v>
      </c>
      <c r="B23" s="1" t="s">
        <v>182</v>
      </c>
      <c r="D23" s="1">
        <v>1333.47</v>
      </c>
      <c r="E23" s="7">
        <f t="shared" si="1"/>
        <v>1333.47</v>
      </c>
    </row>
    <row r="24" spans="1:5" ht="14" customHeight="1">
      <c r="A24" s="170">
        <v>42578</v>
      </c>
      <c r="C24" s="1">
        <v>1333.47</v>
      </c>
      <c r="E24" s="7">
        <f t="shared" si="1"/>
        <v>0</v>
      </c>
    </row>
    <row r="25" spans="1:5" ht="14" customHeight="1">
      <c r="A25" s="170">
        <v>42607</v>
      </c>
      <c r="B25" s="1" t="s">
        <v>201</v>
      </c>
      <c r="D25" s="1">
        <v>1333.27</v>
      </c>
      <c r="E25" s="7">
        <f t="shared" si="1"/>
        <v>1333.27</v>
      </c>
    </row>
    <row r="26" spans="1:5" ht="14" customHeight="1">
      <c r="A26" s="170">
        <v>42607</v>
      </c>
      <c r="C26" s="1">
        <v>1333.27</v>
      </c>
      <c r="E26" s="7">
        <f t="shared" si="1"/>
        <v>0</v>
      </c>
    </row>
    <row r="27" spans="1:5" ht="14" customHeight="1">
      <c r="A27" s="170">
        <v>42639</v>
      </c>
      <c r="B27" s="1" t="s">
        <v>209</v>
      </c>
      <c r="D27" s="1">
        <v>1333.27</v>
      </c>
      <c r="E27" s="7">
        <f t="shared" si="1"/>
        <v>1333.27</v>
      </c>
    </row>
    <row r="28" spans="1:5" ht="14" customHeight="1">
      <c r="A28" s="170">
        <v>42639</v>
      </c>
      <c r="C28" s="1">
        <v>1333.27</v>
      </c>
      <c r="E28" s="7">
        <f t="shared" si="1"/>
        <v>0</v>
      </c>
    </row>
    <row r="29" spans="1:5" ht="14" customHeight="1">
      <c r="A29" s="170">
        <v>42668</v>
      </c>
      <c r="B29" s="1" t="s">
        <v>219</v>
      </c>
      <c r="D29" s="1">
        <v>1333.47</v>
      </c>
      <c r="E29" s="7">
        <f t="shared" si="1"/>
        <v>1333.47</v>
      </c>
    </row>
    <row r="30" spans="1:5" ht="14" customHeight="1">
      <c r="A30" s="170">
        <v>42668</v>
      </c>
      <c r="B30" s="6"/>
      <c r="C30" s="1">
        <v>1333.47</v>
      </c>
      <c r="D30" s="1"/>
      <c r="E30" s="7">
        <f t="shared" si="1"/>
        <v>0</v>
      </c>
    </row>
    <row r="31" spans="1:5" ht="14" customHeight="1">
      <c r="A31" s="12"/>
      <c r="B31" s="12"/>
      <c r="C31" s="13"/>
      <c r="D31" s="13"/>
      <c r="E31" s="13"/>
    </row>
    <row r="32" spans="1:5" ht="14" customHeight="1">
      <c r="A32" s="14"/>
      <c r="B32" s="15" t="s">
        <v>17</v>
      </c>
      <c r="C32" s="16">
        <f>SUM(C2:C31)</f>
        <v>25999.600000000006</v>
      </c>
      <c r="D32" s="16">
        <f>SUM(D2:D31)</f>
        <v>25999.600000000006</v>
      </c>
      <c r="E32" s="16"/>
    </row>
    <row r="33" spans="1:5" ht="14" customHeight="1">
      <c r="A33" s="17"/>
      <c r="B33" s="17" t="s">
        <v>8</v>
      </c>
      <c r="C33" s="18">
        <f>IF(C32-D32&gt;0, C32-D32, 0)</f>
        <v>0</v>
      </c>
      <c r="D33" s="18">
        <f>IF(D32-C32&gt;0, D32-C32, 0)</f>
        <v>0</v>
      </c>
      <c r="E33" s="18">
        <f>D33-C33</f>
        <v>0</v>
      </c>
    </row>
    <row r="34" spans="1:5" ht="14" customHeight="1" thickBot="1">
      <c r="A34" s="19"/>
      <c r="B34" s="19"/>
      <c r="C34" s="20"/>
      <c r="D34" s="20"/>
      <c r="E34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15" sqref="C15"/>
    </sheetView>
  </sheetViews>
  <sheetFormatPr baseColWidth="10" defaultColWidth="8.83203125" defaultRowHeight="14" customHeight="1" x14ac:dyDescent="0"/>
  <cols>
    <col min="1" max="1" width="12.33203125" style="1" bestFit="1" customWidth="1"/>
    <col min="2" max="2" width="50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72</v>
      </c>
      <c r="B1" s="192"/>
      <c r="C1" s="192"/>
      <c r="D1" s="192"/>
      <c r="E1" s="192"/>
    </row>
    <row r="2" spans="1:5" ht="14" customHeight="1">
      <c r="A2" s="2" t="s">
        <v>10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5">
        <v>42309</v>
      </c>
      <c r="B3" s="6" t="s">
        <v>85</v>
      </c>
      <c r="C3" s="7">
        <v>333.4</v>
      </c>
      <c r="D3" s="7"/>
      <c r="E3" s="7">
        <f>D3-C3</f>
        <v>-333.4</v>
      </c>
    </row>
    <row r="4" spans="1:5" s="8" customFormat="1" ht="14" customHeight="1">
      <c r="A4" s="170">
        <v>42333</v>
      </c>
      <c r="B4" s="179" t="s">
        <v>100</v>
      </c>
      <c r="C4" s="150"/>
      <c r="D4" s="24">
        <v>666.6</v>
      </c>
      <c r="E4" s="7">
        <f>E3+D4-C4</f>
        <v>333.20000000000005</v>
      </c>
    </row>
    <row r="5" spans="1:5" ht="14" customHeight="1">
      <c r="A5" s="170">
        <v>42333</v>
      </c>
      <c r="B5" s="179"/>
      <c r="C5" s="24">
        <v>333.2</v>
      </c>
      <c r="E5" s="7">
        <f t="shared" ref="E5:E28" si="0">E4+D5-C5</f>
        <v>0</v>
      </c>
    </row>
    <row r="6" spans="1:5" ht="14" customHeight="1">
      <c r="A6" s="170">
        <v>42368</v>
      </c>
      <c r="B6" s="1" t="s">
        <v>110</v>
      </c>
      <c r="D6" s="24">
        <v>333.6</v>
      </c>
      <c r="E6" s="7">
        <f t="shared" si="0"/>
        <v>333.6</v>
      </c>
    </row>
    <row r="7" spans="1:5" ht="14" customHeight="1">
      <c r="A7" s="170">
        <v>42368</v>
      </c>
      <c r="B7" s="6"/>
      <c r="C7" s="24">
        <v>333.6</v>
      </c>
      <c r="D7" s="7"/>
      <c r="E7" s="7">
        <f t="shared" si="0"/>
        <v>0</v>
      </c>
    </row>
    <row r="8" spans="1:5" ht="14" customHeight="1">
      <c r="A8" s="170">
        <v>42395</v>
      </c>
      <c r="B8" s="1" t="s">
        <v>120</v>
      </c>
      <c r="D8" s="24">
        <v>333.4</v>
      </c>
      <c r="E8" s="7">
        <f t="shared" si="0"/>
        <v>333.4</v>
      </c>
    </row>
    <row r="9" spans="1:5" ht="14" customHeight="1">
      <c r="A9" s="170">
        <v>42395</v>
      </c>
      <c r="C9" s="24">
        <v>333.4</v>
      </c>
      <c r="E9" s="7">
        <f t="shared" si="0"/>
        <v>0</v>
      </c>
    </row>
    <row r="10" spans="1:5" ht="14" customHeight="1">
      <c r="A10" s="170">
        <v>42426</v>
      </c>
      <c r="B10" s="1" t="s">
        <v>130</v>
      </c>
      <c r="D10" s="24">
        <v>333.6</v>
      </c>
      <c r="E10" s="7">
        <f t="shared" si="0"/>
        <v>333.6</v>
      </c>
    </row>
    <row r="11" spans="1:5" ht="14" customHeight="1">
      <c r="A11" s="170">
        <v>42426</v>
      </c>
      <c r="C11" s="24">
        <v>333.6</v>
      </c>
      <c r="E11" s="7">
        <f t="shared" si="0"/>
        <v>0</v>
      </c>
    </row>
    <row r="12" spans="1:5" ht="14" customHeight="1">
      <c r="A12" s="170">
        <v>42436</v>
      </c>
      <c r="B12" s="1" t="s">
        <v>134</v>
      </c>
      <c r="D12" s="24">
        <v>1333.4</v>
      </c>
      <c r="E12" s="7">
        <f t="shared" si="0"/>
        <v>1333.4</v>
      </c>
    </row>
    <row r="13" spans="1:5" ht="14" customHeight="1">
      <c r="A13" s="170">
        <v>42436</v>
      </c>
      <c r="C13" s="24">
        <v>1333.4</v>
      </c>
      <c r="E13" s="7">
        <f t="shared" si="0"/>
        <v>0</v>
      </c>
    </row>
    <row r="14" spans="1:5" ht="14" customHeight="1">
      <c r="A14" s="170">
        <v>42473</v>
      </c>
      <c r="B14" s="1" t="s">
        <v>243</v>
      </c>
      <c r="D14" s="169">
        <v>333.2</v>
      </c>
      <c r="E14" s="7">
        <f t="shared" si="0"/>
        <v>333.2</v>
      </c>
    </row>
    <row r="15" spans="1:5" ht="14" customHeight="1">
      <c r="A15" s="170">
        <v>42473</v>
      </c>
      <c r="E15" s="7">
        <f t="shared" si="0"/>
        <v>333.2</v>
      </c>
    </row>
    <row r="16" spans="1:5" ht="14" customHeight="1">
      <c r="A16" s="170">
        <v>42515</v>
      </c>
      <c r="B16" s="1" t="s">
        <v>159</v>
      </c>
      <c r="D16" s="24">
        <v>333.4</v>
      </c>
      <c r="E16" s="7">
        <f t="shared" si="0"/>
        <v>666.59999999999991</v>
      </c>
    </row>
    <row r="17" spans="1:5" ht="14" customHeight="1">
      <c r="A17" s="170">
        <v>42515</v>
      </c>
      <c r="C17" s="24">
        <v>333.4</v>
      </c>
      <c r="E17" s="7">
        <f t="shared" si="0"/>
        <v>333.19999999999993</v>
      </c>
    </row>
    <row r="18" spans="1:5" ht="14" customHeight="1">
      <c r="A18" s="170">
        <v>42548</v>
      </c>
      <c r="B18" s="1" t="s">
        <v>169</v>
      </c>
      <c r="D18" s="24">
        <v>333.4</v>
      </c>
      <c r="E18" s="7">
        <f t="shared" si="0"/>
        <v>666.59999999999991</v>
      </c>
    </row>
    <row r="19" spans="1:5" ht="14" customHeight="1">
      <c r="A19" s="170">
        <v>42548</v>
      </c>
      <c r="C19" s="24">
        <v>333.4</v>
      </c>
      <c r="E19" s="7">
        <f t="shared" si="0"/>
        <v>333.19999999999993</v>
      </c>
    </row>
    <row r="20" spans="1:5" ht="14" customHeight="1">
      <c r="A20" s="170">
        <v>42578</v>
      </c>
      <c r="B20" s="1" t="s">
        <v>181</v>
      </c>
      <c r="D20" s="24">
        <v>333.2</v>
      </c>
      <c r="E20" s="7">
        <f t="shared" si="0"/>
        <v>666.39999999999986</v>
      </c>
    </row>
    <row r="21" spans="1:5" ht="14" customHeight="1">
      <c r="A21" s="170">
        <v>42578</v>
      </c>
      <c r="C21" s="24">
        <v>333.2</v>
      </c>
      <c r="E21" s="7">
        <f t="shared" si="0"/>
        <v>333.19999999999987</v>
      </c>
    </row>
    <row r="22" spans="1:5" ht="14" customHeight="1">
      <c r="A22" s="170">
        <v>42607</v>
      </c>
      <c r="B22" s="1" t="s">
        <v>200</v>
      </c>
      <c r="D22" s="24">
        <v>333.4</v>
      </c>
      <c r="E22" s="7">
        <f t="shared" si="0"/>
        <v>666.59999999999991</v>
      </c>
    </row>
    <row r="23" spans="1:5" ht="14" customHeight="1">
      <c r="A23" s="170">
        <v>42607</v>
      </c>
      <c r="C23" s="24">
        <v>333.4</v>
      </c>
      <c r="E23" s="7">
        <f t="shared" si="0"/>
        <v>333.19999999999993</v>
      </c>
    </row>
    <row r="24" spans="1:5" ht="14" customHeight="1">
      <c r="A24" s="170">
        <v>42639</v>
      </c>
      <c r="B24" s="1" t="s">
        <v>208</v>
      </c>
      <c r="D24" s="24">
        <v>333.4</v>
      </c>
      <c r="E24" s="7">
        <f t="shared" si="0"/>
        <v>666.59999999999991</v>
      </c>
    </row>
    <row r="25" spans="1:5" ht="14" customHeight="1">
      <c r="A25" s="170">
        <v>42639</v>
      </c>
      <c r="C25" s="24">
        <v>333.4</v>
      </c>
      <c r="E25" s="7">
        <f t="shared" si="0"/>
        <v>333.19999999999993</v>
      </c>
    </row>
    <row r="26" spans="1:5" ht="14" customHeight="1">
      <c r="A26" s="170">
        <v>42668</v>
      </c>
      <c r="B26" s="1" t="s">
        <v>218</v>
      </c>
      <c r="D26" s="24">
        <v>333.2</v>
      </c>
      <c r="E26" s="7">
        <f t="shared" si="0"/>
        <v>666.39999999999986</v>
      </c>
    </row>
    <row r="27" spans="1:5" ht="14" customHeight="1">
      <c r="A27" s="170">
        <v>42668</v>
      </c>
      <c r="C27" s="24">
        <v>333.2</v>
      </c>
      <c r="E27" s="7">
        <f t="shared" si="0"/>
        <v>333.19999999999987</v>
      </c>
    </row>
    <row r="28" spans="1:5" ht="14" customHeight="1">
      <c r="A28" s="9"/>
      <c r="B28" s="10"/>
      <c r="C28" s="11"/>
      <c r="D28" s="11"/>
      <c r="E28" s="7">
        <f t="shared" si="0"/>
        <v>333.19999999999987</v>
      </c>
    </row>
    <row r="29" spans="1:5" ht="14" customHeight="1">
      <c r="A29" s="12"/>
      <c r="B29" s="12"/>
      <c r="C29" s="13"/>
      <c r="D29" s="13"/>
      <c r="E29" s="13"/>
    </row>
    <row r="30" spans="1:5" ht="14" customHeight="1">
      <c r="A30" s="14"/>
      <c r="B30" s="15" t="s">
        <v>17</v>
      </c>
      <c r="C30" s="16">
        <f>SUM(C2:C28)</f>
        <v>5000.5999999999995</v>
      </c>
      <c r="D30" s="16">
        <f>SUM(D2:D28)</f>
        <v>5333.7999999999993</v>
      </c>
      <c r="E30" s="16"/>
    </row>
    <row r="31" spans="1:5" ht="14" customHeight="1">
      <c r="A31" s="17"/>
      <c r="B31" s="17" t="s">
        <v>8</v>
      </c>
      <c r="C31" s="18">
        <f>IF(C30-D30&gt;0, C30-D30, 0)</f>
        <v>0</v>
      </c>
      <c r="D31" s="18">
        <f>IF(D30-C30&gt;0, D30-C30, 0)</f>
        <v>333.19999999999982</v>
      </c>
      <c r="E31" s="18">
        <f>D31-C31</f>
        <v>333.19999999999982</v>
      </c>
    </row>
    <row r="32" spans="1:5" ht="14" customHeight="1" thickBot="1">
      <c r="A32" s="19"/>
      <c r="B32" s="19"/>
      <c r="C32" s="20"/>
      <c r="D32" s="20"/>
      <c r="E32" s="20"/>
    </row>
  </sheetData>
  <mergeCells count="1">
    <mergeCell ref="A1:E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41.332031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19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5">
        <v>42309</v>
      </c>
      <c r="B3" s="6" t="s">
        <v>85</v>
      </c>
      <c r="C3" s="7"/>
      <c r="D3" s="7">
        <v>5084.1699999999983</v>
      </c>
      <c r="E3" s="7">
        <f>D3-C3</f>
        <v>5084.1699999999983</v>
      </c>
    </row>
    <row r="4" spans="1:5" s="8" customFormat="1" ht="14" customHeight="1">
      <c r="A4" s="170">
        <v>42320</v>
      </c>
      <c r="B4" s="179" t="s">
        <v>92</v>
      </c>
      <c r="C4" s="24">
        <v>3637.87</v>
      </c>
      <c r="E4" s="150">
        <f>E3+D4-C4</f>
        <v>1446.2999999999984</v>
      </c>
    </row>
    <row r="5" spans="1:5" ht="14" customHeight="1">
      <c r="A5" s="170">
        <v>42339</v>
      </c>
      <c r="B5" s="1" t="s">
        <v>103</v>
      </c>
      <c r="C5" s="24">
        <v>1456.67</v>
      </c>
      <c r="D5" s="1"/>
      <c r="E5" s="150">
        <f t="shared" ref="E5:E68" si="0">E4+D5-C5</f>
        <v>-10.37000000000171</v>
      </c>
    </row>
    <row r="6" spans="1:5" ht="14" customHeight="1">
      <c r="A6" s="170">
        <v>42310</v>
      </c>
      <c r="B6" s="1" t="s">
        <v>250</v>
      </c>
      <c r="D6" s="150">
        <v>3.86</v>
      </c>
      <c r="E6" s="150">
        <f t="shared" si="0"/>
        <v>-6.5100000000017104</v>
      </c>
    </row>
    <row r="7" spans="1:5" ht="14" customHeight="1">
      <c r="A7" s="170">
        <v>42310</v>
      </c>
      <c r="B7" s="1" t="s">
        <v>245</v>
      </c>
      <c r="D7" s="24">
        <v>18.5</v>
      </c>
      <c r="E7" s="150">
        <f t="shared" si="0"/>
        <v>11.98999999999829</v>
      </c>
    </row>
    <row r="8" spans="1:5" ht="14" customHeight="1">
      <c r="A8" s="170">
        <v>42310</v>
      </c>
      <c r="B8" s="1" t="s">
        <v>249</v>
      </c>
      <c r="D8" s="24">
        <v>6</v>
      </c>
      <c r="E8" s="150">
        <f t="shared" si="0"/>
        <v>17.98999999999829</v>
      </c>
    </row>
    <row r="9" spans="1:5" ht="14" customHeight="1">
      <c r="A9" s="170">
        <v>42310</v>
      </c>
      <c r="B9" s="1" t="s">
        <v>248</v>
      </c>
      <c r="D9" s="24">
        <v>10.75</v>
      </c>
      <c r="E9" s="150">
        <f t="shared" si="0"/>
        <v>28.73999999999829</v>
      </c>
    </row>
    <row r="10" spans="1:5" ht="14" customHeight="1">
      <c r="A10" s="170">
        <v>42317</v>
      </c>
      <c r="B10" s="1" t="s">
        <v>251</v>
      </c>
      <c r="D10" s="24">
        <v>10.42</v>
      </c>
      <c r="E10" s="150">
        <f t="shared" si="0"/>
        <v>39.159999999998291</v>
      </c>
    </row>
    <row r="11" spans="1:5" ht="14" customHeight="1">
      <c r="A11" s="170">
        <v>42326</v>
      </c>
      <c r="B11" s="1" t="s">
        <v>246</v>
      </c>
      <c r="D11" s="24">
        <v>218</v>
      </c>
      <c r="E11" s="150">
        <f t="shared" si="0"/>
        <v>257.15999999999826</v>
      </c>
    </row>
    <row r="12" spans="1:5" ht="14" customHeight="1">
      <c r="A12" s="170">
        <v>42339</v>
      </c>
      <c r="B12" s="1" t="s">
        <v>250</v>
      </c>
      <c r="D12" s="24">
        <v>3.86</v>
      </c>
      <c r="E12" s="150">
        <f t="shared" si="0"/>
        <v>261.01999999999828</v>
      </c>
    </row>
    <row r="13" spans="1:5" ht="14" customHeight="1">
      <c r="A13" s="170">
        <v>42339</v>
      </c>
      <c r="B13" s="1" t="s">
        <v>249</v>
      </c>
      <c r="D13" s="24">
        <v>6</v>
      </c>
      <c r="E13" s="150">
        <f t="shared" si="0"/>
        <v>267.01999999999828</v>
      </c>
    </row>
    <row r="14" spans="1:5" ht="14" customHeight="1">
      <c r="A14" s="170">
        <v>42339</v>
      </c>
      <c r="B14" s="1" t="s">
        <v>248</v>
      </c>
      <c r="D14" s="24">
        <v>10.75</v>
      </c>
      <c r="E14" s="150">
        <f t="shared" si="0"/>
        <v>277.76999999999828</v>
      </c>
    </row>
    <row r="15" spans="1:5" ht="14" customHeight="1">
      <c r="A15" s="170">
        <v>42339</v>
      </c>
      <c r="B15" s="1" t="s">
        <v>245</v>
      </c>
      <c r="D15" s="24">
        <v>18.5</v>
      </c>
      <c r="E15" s="150">
        <f t="shared" si="0"/>
        <v>296.26999999999828</v>
      </c>
    </row>
    <row r="16" spans="1:5" ht="14" customHeight="1">
      <c r="A16" s="170">
        <v>42345</v>
      </c>
      <c r="B16" s="1" t="s">
        <v>251</v>
      </c>
      <c r="D16" s="24">
        <v>10.42</v>
      </c>
      <c r="E16" s="150">
        <f t="shared" si="0"/>
        <v>306.68999999999829</v>
      </c>
    </row>
    <row r="17" spans="1:5" ht="14" customHeight="1">
      <c r="A17" s="170">
        <v>42360</v>
      </c>
      <c r="B17" s="1" t="s">
        <v>246</v>
      </c>
      <c r="D17" s="24">
        <v>220.09</v>
      </c>
      <c r="E17" s="150">
        <f t="shared" si="0"/>
        <v>526.77999999999827</v>
      </c>
    </row>
    <row r="18" spans="1:5" ht="14" customHeight="1">
      <c r="A18" s="170">
        <v>42373</v>
      </c>
      <c r="B18" s="1" t="s">
        <v>250</v>
      </c>
      <c r="D18" s="24">
        <v>3.86</v>
      </c>
      <c r="E18" s="150">
        <f t="shared" si="0"/>
        <v>530.63999999999828</v>
      </c>
    </row>
    <row r="19" spans="1:5" ht="14" customHeight="1">
      <c r="A19" s="170">
        <v>42373</v>
      </c>
      <c r="B19" s="1" t="s">
        <v>249</v>
      </c>
      <c r="D19" s="24">
        <v>6</v>
      </c>
      <c r="E19" s="150">
        <f t="shared" si="0"/>
        <v>536.63999999999828</v>
      </c>
    </row>
    <row r="20" spans="1:5" ht="14" customHeight="1">
      <c r="A20" s="170">
        <v>42373</v>
      </c>
      <c r="B20" s="1" t="s">
        <v>248</v>
      </c>
      <c r="D20" s="24">
        <v>10.75</v>
      </c>
      <c r="E20" s="150">
        <f t="shared" si="0"/>
        <v>547.38999999999828</v>
      </c>
    </row>
    <row r="21" spans="1:5" ht="14" customHeight="1">
      <c r="A21" s="170">
        <v>42373</v>
      </c>
      <c r="B21" s="1" t="s">
        <v>245</v>
      </c>
      <c r="D21" s="24">
        <v>18.5</v>
      </c>
      <c r="E21" s="150">
        <f t="shared" si="0"/>
        <v>565.88999999999828</v>
      </c>
    </row>
    <row r="22" spans="1:5" ht="14" customHeight="1">
      <c r="A22" s="170">
        <v>42376</v>
      </c>
      <c r="B22" s="1" t="s">
        <v>251</v>
      </c>
      <c r="D22" s="24">
        <v>10.42</v>
      </c>
      <c r="E22" s="150">
        <f t="shared" si="0"/>
        <v>576.30999999999824</v>
      </c>
    </row>
    <row r="23" spans="1:5" ht="14" customHeight="1">
      <c r="A23" s="170">
        <v>42390</v>
      </c>
      <c r="B23" s="1" t="s">
        <v>246</v>
      </c>
      <c r="D23" s="24">
        <v>220.09</v>
      </c>
      <c r="E23" s="150">
        <f t="shared" si="0"/>
        <v>796.39999999999827</v>
      </c>
    </row>
    <row r="24" spans="1:5" ht="14" customHeight="1">
      <c r="A24" s="170">
        <v>42401</v>
      </c>
      <c r="B24" s="1" t="s">
        <v>246</v>
      </c>
      <c r="D24" s="24">
        <v>220.09</v>
      </c>
      <c r="E24" s="150">
        <f t="shared" si="0"/>
        <v>1016.4899999999983</v>
      </c>
    </row>
    <row r="25" spans="1:5" ht="14" customHeight="1">
      <c r="A25" s="170">
        <v>42401</v>
      </c>
      <c r="B25" s="1" t="s">
        <v>248</v>
      </c>
      <c r="D25" s="24">
        <v>10.75</v>
      </c>
      <c r="E25" s="150">
        <f t="shared" si="0"/>
        <v>1027.2399999999984</v>
      </c>
    </row>
    <row r="26" spans="1:5" ht="14" customHeight="1">
      <c r="A26" s="170">
        <v>42401</v>
      </c>
      <c r="B26" s="1" t="s">
        <v>249</v>
      </c>
      <c r="D26" s="24">
        <v>6</v>
      </c>
      <c r="E26" s="150">
        <f t="shared" si="0"/>
        <v>1033.2399999999984</v>
      </c>
    </row>
    <row r="27" spans="1:5" ht="14" customHeight="1">
      <c r="A27" s="178">
        <v>42401</v>
      </c>
      <c r="B27" s="8" t="s">
        <v>250</v>
      </c>
      <c r="C27" s="150"/>
      <c r="D27" s="150">
        <v>3.86</v>
      </c>
      <c r="E27" s="150">
        <f t="shared" si="0"/>
        <v>1037.0999999999983</v>
      </c>
    </row>
    <row r="28" spans="1:5" ht="14" customHeight="1">
      <c r="A28" s="178">
        <v>42407</v>
      </c>
      <c r="B28" s="8" t="s">
        <v>251</v>
      </c>
      <c r="C28" s="150"/>
      <c r="D28" s="150">
        <v>10.42</v>
      </c>
      <c r="E28" s="150">
        <f t="shared" si="0"/>
        <v>1047.5199999999984</v>
      </c>
    </row>
    <row r="29" spans="1:5" ht="14" customHeight="1">
      <c r="A29" s="170">
        <v>42430</v>
      </c>
      <c r="B29" s="1" t="s">
        <v>248</v>
      </c>
      <c r="D29" s="24">
        <v>43</v>
      </c>
      <c r="E29" s="150">
        <f t="shared" si="0"/>
        <v>1090.5199999999984</v>
      </c>
    </row>
    <row r="30" spans="1:5" ht="14" customHeight="1">
      <c r="A30" s="170">
        <v>42430</v>
      </c>
      <c r="B30" s="1" t="s">
        <v>246</v>
      </c>
      <c r="D30" s="24">
        <v>880.36</v>
      </c>
      <c r="E30" s="150">
        <f t="shared" si="0"/>
        <v>1970.8799999999983</v>
      </c>
    </row>
    <row r="31" spans="1:5" ht="14" customHeight="1">
      <c r="A31" s="170">
        <v>42430</v>
      </c>
      <c r="B31" s="1" t="s">
        <v>249</v>
      </c>
      <c r="D31" s="24">
        <v>24</v>
      </c>
      <c r="E31" s="150">
        <f t="shared" si="0"/>
        <v>1994.8799999999983</v>
      </c>
    </row>
    <row r="32" spans="1:5" ht="14" customHeight="1">
      <c r="A32" s="170">
        <v>42430</v>
      </c>
      <c r="B32" s="1" t="s">
        <v>250</v>
      </c>
      <c r="D32" s="24">
        <v>4.0599999999999996</v>
      </c>
      <c r="E32" s="150">
        <f t="shared" si="0"/>
        <v>1998.9399999999982</v>
      </c>
    </row>
    <row r="33" spans="1:5" ht="14" customHeight="1">
      <c r="A33" s="170">
        <v>42436</v>
      </c>
      <c r="B33" s="1" t="s">
        <v>251</v>
      </c>
      <c r="D33" s="24">
        <v>10.92</v>
      </c>
      <c r="E33" s="150">
        <f t="shared" si="0"/>
        <v>2009.8599999999983</v>
      </c>
    </row>
    <row r="34" spans="1:5" ht="14" customHeight="1">
      <c r="A34" s="170">
        <v>42458</v>
      </c>
      <c r="B34" s="1" t="s">
        <v>246</v>
      </c>
      <c r="C34" s="24">
        <v>880.36</v>
      </c>
      <c r="E34" s="150">
        <f t="shared" si="0"/>
        <v>1129.4999999999982</v>
      </c>
    </row>
    <row r="35" spans="1:5" ht="14" customHeight="1">
      <c r="A35" s="170">
        <v>42458</v>
      </c>
      <c r="B35" s="1" t="s">
        <v>252</v>
      </c>
      <c r="C35" s="24">
        <v>808.36</v>
      </c>
      <c r="E35" s="150">
        <f t="shared" si="0"/>
        <v>321.13999999999817</v>
      </c>
    </row>
    <row r="36" spans="1:5" ht="14" customHeight="1">
      <c r="A36" s="170">
        <v>42461</v>
      </c>
      <c r="B36" s="1" t="s">
        <v>246</v>
      </c>
      <c r="D36" s="24">
        <v>880.36</v>
      </c>
      <c r="E36" s="150">
        <f t="shared" si="0"/>
        <v>1201.4999999999982</v>
      </c>
    </row>
    <row r="37" spans="1:5" ht="14" customHeight="1">
      <c r="A37" s="170">
        <v>42461</v>
      </c>
      <c r="B37" s="1" t="s">
        <v>245</v>
      </c>
      <c r="D37" s="24">
        <v>491.49</v>
      </c>
      <c r="E37" s="150">
        <f t="shared" si="0"/>
        <v>1692.9899999999982</v>
      </c>
    </row>
    <row r="38" spans="1:5" ht="14" customHeight="1">
      <c r="A38" s="170">
        <v>42461</v>
      </c>
      <c r="B38" s="1" t="s">
        <v>250</v>
      </c>
      <c r="D38" s="24">
        <v>4.05</v>
      </c>
      <c r="E38" s="150">
        <f t="shared" si="0"/>
        <v>1697.0399999999981</v>
      </c>
    </row>
    <row r="39" spans="1:5" ht="14" customHeight="1">
      <c r="A39" s="170">
        <v>42461</v>
      </c>
      <c r="B39" s="1" t="s">
        <v>248</v>
      </c>
      <c r="D39" s="24">
        <v>58.5</v>
      </c>
      <c r="E39" s="150">
        <f t="shared" si="0"/>
        <v>1755.5399999999981</v>
      </c>
    </row>
    <row r="40" spans="1:5" ht="14" customHeight="1">
      <c r="A40" s="170">
        <v>42467</v>
      </c>
      <c r="B40" s="1" t="s">
        <v>251</v>
      </c>
      <c r="D40" s="24">
        <v>10.92</v>
      </c>
      <c r="E40" s="150">
        <f t="shared" si="0"/>
        <v>1766.4599999999982</v>
      </c>
    </row>
    <row r="41" spans="1:5" ht="14" customHeight="1">
      <c r="A41" s="170">
        <v>42468</v>
      </c>
      <c r="B41" s="1" t="s">
        <v>245</v>
      </c>
      <c r="C41" s="24">
        <v>491.49</v>
      </c>
      <c r="E41" s="150">
        <f t="shared" si="0"/>
        <v>1274.9699999999982</v>
      </c>
    </row>
    <row r="42" spans="1:5" ht="14" customHeight="1">
      <c r="A42" s="170">
        <v>42468</v>
      </c>
      <c r="B42" s="1" t="s">
        <v>253</v>
      </c>
      <c r="C42" s="24">
        <v>982.97</v>
      </c>
      <c r="E42" s="150">
        <f t="shared" si="0"/>
        <v>291.99999999999818</v>
      </c>
    </row>
    <row r="43" spans="1:5" ht="14" customHeight="1">
      <c r="A43" s="170">
        <v>42474</v>
      </c>
      <c r="B43" s="1" t="s">
        <v>246</v>
      </c>
      <c r="C43" s="24">
        <v>880.36</v>
      </c>
      <c r="E43" s="150">
        <f t="shared" si="0"/>
        <v>-588.36000000000183</v>
      </c>
    </row>
    <row r="44" spans="1:5" ht="14" customHeight="1">
      <c r="A44" s="170">
        <v>42474</v>
      </c>
      <c r="B44" s="1" t="s">
        <v>252</v>
      </c>
      <c r="C44" s="24">
        <v>808.36</v>
      </c>
      <c r="E44" s="150">
        <f t="shared" si="0"/>
        <v>-1396.7200000000018</v>
      </c>
    </row>
    <row r="45" spans="1:5" ht="14" customHeight="1">
      <c r="A45" s="170">
        <v>42478</v>
      </c>
      <c r="B45" s="1" t="s">
        <v>248</v>
      </c>
      <c r="C45" s="24">
        <v>58.5</v>
      </c>
      <c r="E45" s="150">
        <f t="shared" si="0"/>
        <v>-1455.2200000000018</v>
      </c>
    </row>
    <row r="46" spans="1:5" ht="14" customHeight="1">
      <c r="A46" s="170">
        <v>42478</v>
      </c>
      <c r="B46" s="1" t="s">
        <v>254</v>
      </c>
      <c r="C46" s="24">
        <v>58.5</v>
      </c>
      <c r="E46" s="150">
        <f t="shared" si="0"/>
        <v>-1513.7200000000018</v>
      </c>
    </row>
    <row r="47" spans="1:5" ht="14" customHeight="1">
      <c r="A47" s="170">
        <v>42491</v>
      </c>
      <c r="B47" s="1" t="s">
        <v>247</v>
      </c>
      <c r="D47" s="24">
        <v>184.83</v>
      </c>
      <c r="E47" s="150">
        <f t="shared" si="0"/>
        <v>-1328.8900000000019</v>
      </c>
    </row>
    <row r="48" spans="1:5" ht="14" customHeight="1">
      <c r="A48" s="170">
        <v>42491</v>
      </c>
      <c r="B48" s="1" t="s">
        <v>250</v>
      </c>
      <c r="D48" s="24">
        <v>4.05</v>
      </c>
      <c r="E48" s="150">
        <f t="shared" si="0"/>
        <v>-1324.840000000002</v>
      </c>
    </row>
    <row r="49" spans="1:5" ht="14" customHeight="1">
      <c r="A49" s="170">
        <v>42491</v>
      </c>
      <c r="B49" s="1" t="s">
        <v>246</v>
      </c>
      <c r="D49" s="24">
        <v>880.36</v>
      </c>
      <c r="E49" s="150">
        <f t="shared" si="0"/>
        <v>-444.48000000000195</v>
      </c>
    </row>
    <row r="50" spans="1:5" ht="14" customHeight="1">
      <c r="A50" s="170">
        <v>42497</v>
      </c>
      <c r="B50" s="1" t="s">
        <v>251</v>
      </c>
      <c r="D50" s="24">
        <v>10.92</v>
      </c>
      <c r="E50" s="150">
        <f t="shared" si="0"/>
        <v>-433.56000000000193</v>
      </c>
    </row>
    <row r="51" spans="1:5" ht="14" customHeight="1">
      <c r="A51" s="170">
        <v>42502</v>
      </c>
      <c r="B51" s="1" t="s">
        <v>247</v>
      </c>
      <c r="C51" s="24">
        <v>184.83</v>
      </c>
      <c r="E51" s="150">
        <f t="shared" si="0"/>
        <v>-618.39000000000192</v>
      </c>
    </row>
    <row r="52" spans="1:5" ht="14" customHeight="1">
      <c r="A52" s="170">
        <v>42502</v>
      </c>
      <c r="B52" s="1" t="s">
        <v>255</v>
      </c>
      <c r="C52" s="24">
        <v>184.83</v>
      </c>
      <c r="E52" s="150">
        <f t="shared" si="0"/>
        <v>-803.22000000000196</v>
      </c>
    </row>
    <row r="53" spans="1:5" ht="14" customHeight="1">
      <c r="A53" s="170">
        <v>42515</v>
      </c>
      <c r="B53" s="1" t="s">
        <v>246</v>
      </c>
      <c r="C53" s="24">
        <v>880.36</v>
      </c>
      <c r="E53" s="150">
        <f t="shared" si="0"/>
        <v>-1683.580000000002</v>
      </c>
    </row>
    <row r="54" spans="1:5" ht="14" customHeight="1">
      <c r="A54" s="170">
        <v>42515</v>
      </c>
      <c r="B54" s="1" t="s">
        <v>252</v>
      </c>
      <c r="C54" s="24">
        <v>808.36</v>
      </c>
      <c r="E54" s="150">
        <f t="shared" si="0"/>
        <v>-2491.9400000000019</v>
      </c>
    </row>
    <row r="55" spans="1:5" ht="14" customHeight="1">
      <c r="A55" s="170">
        <v>42522</v>
      </c>
      <c r="B55" s="1" t="s">
        <v>250</v>
      </c>
      <c r="D55" s="24">
        <v>4.05</v>
      </c>
      <c r="E55" s="150">
        <f t="shared" si="0"/>
        <v>-2487.8900000000017</v>
      </c>
    </row>
    <row r="56" spans="1:5" ht="14" customHeight="1">
      <c r="A56" s="170">
        <v>42522</v>
      </c>
      <c r="B56" s="1" t="s">
        <v>246</v>
      </c>
      <c r="D56" s="24">
        <v>880.36</v>
      </c>
      <c r="E56" s="150">
        <f t="shared" si="0"/>
        <v>-1607.5300000000016</v>
      </c>
    </row>
    <row r="57" spans="1:5" ht="14" customHeight="1">
      <c r="A57" s="170">
        <v>42522</v>
      </c>
      <c r="B57" s="1" t="s">
        <v>256</v>
      </c>
      <c r="C57" s="24">
        <v>14.5</v>
      </c>
      <c r="E57" s="150">
        <f t="shared" si="0"/>
        <v>-1622.0300000000016</v>
      </c>
    </row>
    <row r="58" spans="1:5" ht="14" customHeight="1">
      <c r="A58" s="170">
        <v>42522</v>
      </c>
      <c r="B58" s="1" t="s">
        <v>249</v>
      </c>
      <c r="C58" s="24">
        <v>14.5</v>
      </c>
      <c r="E58" s="150">
        <f t="shared" si="0"/>
        <v>-1636.5300000000016</v>
      </c>
    </row>
    <row r="59" spans="1:5" ht="14" customHeight="1">
      <c r="A59" s="170">
        <v>42522</v>
      </c>
      <c r="B59" s="1" t="s">
        <v>248</v>
      </c>
      <c r="C59" s="24">
        <v>44</v>
      </c>
      <c r="E59" s="150">
        <f t="shared" si="0"/>
        <v>-1680.5300000000016</v>
      </c>
    </row>
    <row r="60" spans="1:5" ht="14" customHeight="1">
      <c r="A60" s="170">
        <v>42522</v>
      </c>
      <c r="B60" s="1" t="s">
        <v>254</v>
      </c>
      <c r="C60" s="24">
        <v>44</v>
      </c>
      <c r="E60" s="150">
        <f t="shared" si="0"/>
        <v>-1724.5300000000016</v>
      </c>
    </row>
    <row r="61" spans="1:5" ht="14" customHeight="1">
      <c r="A61" s="170">
        <v>42522</v>
      </c>
      <c r="B61" s="1" t="s">
        <v>249</v>
      </c>
      <c r="D61" s="24">
        <v>14.5</v>
      </c>
      <c r="E61" s="150">
        <f t="shared" si="0"/>
        <v>-1710.0300000000016</v>
      </c>
    </row>
    <row r="62" spans="1:5" ht="14" customHeight="1">
      <c r="A62" s="170">
        <v>42522</v>
      </c>
      <c r="B62" s="1" t="s">
        <v>248</v>
      </c>
      <c r="D62" s="24">
        <v>44</v>
      </c>
      <c r="E62" s="150">
        <f t="shared" si="0"/>
        <v>-1666.0300000000016</v>
      </c>
    </row>
    <row r="63" spans="1:5" ht="14" customHeight="1">
      <c r="A63" s="170">
        <v>42530</v>
      </c>
      <c r="B63" s="1" t="s">
        <v>252</v>
      </c>
      <c r="C63" s="24">
        <v>808.36</v>
      </c>
      <c r="E63" s="150">
        <f t="shared" si="0"/>
        <v>-2474.3900000000017</v>
      </c>
    </row>
    <row r="64" spans="1:5" ht="14" customHeight="1">
      <c r="A64" s="170">
        <v>42530</v>
      </c>
      <c r="B64" s="1" t="s">
        <v>246</v>
      </c>
      <c r="C64" s="24">
        <v>880.36</v>
      </c>
      <c r="E64" s="150">
        <f t="shared" si="0"/>
        <v>-3354.7500000000018</v>
      </c>
    </row>
    <row r="65" spans="1:5" ht="14" customHeight="1">
      <c r="A65" s="170">
        <v>42552</v>
      </c>
      <c r="B65" s="1" t="s">
        <v>256</v>
      </c>
      <c r="C65" s="24">
        <v>14.5</v>
      </c>
      <c r="E65" s="150">
        <f t="shared" si="0"/>
        <v>-3369.2500000000018</v>
      </c>
    </row>
    <row r="66" spans="1:5" ht="14" customHeight="1">
      <c r="A66" s="170">
        <v>42552</v>
      </c>
      <c r="B66" s="1" t="s">
        <v>246</v>
      </c>
      <c r="D66" s="24">
        <v>880.36</v>
      </c>
      <c r="E66" s="150">
        <f t="shared" si="0"/>
        <v>-2488.8900000000017</v>
      </c>
    </row>
    <row r="67" spans="1:5" ht="14" customHeight="1">
      <c r="A67" s="170">
        <v>42552</v>
      </c>
      <c r="B67" s="1" t="s">
        <v>250</v>
      </c>
      <c r="D67" s="24">
        <v>4.05</v>
      </c>
      <c r="E67" s="150">
        <f t="shared" si="0"/>
        <v>-2484.8400000000015</v>
      </c>
    </row>
    <row r="68" spans="1:5" ht="14" customHeight="1">
      <c r="A68" s="170">
        <v>42552</v>
      </c>
      <c r="B68" s="1" t="s">
        <v>249</v>
      </c>
      <c r="C68" s="24">
        <v>14.5</v>
      </c>
      <c r="E68" s="150">
        <f t="shared" si="0"/>
        <v>-2499.3400000000015</v>
      </c>
    </row>
    <row r="69" spans="1:5" ht="14" customHeight="1">
      <c r="A69" s="170">
        <v>42552</v>
      </c>
      <c r="B69" s="1" t="s">
        <v>248</v>
      </c>
      <c r="D69" s="24">
        <v>44</v>
      </c>
      <c r="E69" s="150">
        <f t="shared" ref="E69:E127" si="1">E68+D69-C69</f>
        <v>-2455.3400000000015</v>
      </c>
    </row>
    <row r="70" spans="1:5" ht="14" customHeight="1">
      <c r="A70" s="170">
        <v>42552</v>
      </c>
      <c r="B70" s="1" t="s">
        <v>248</v>
      </c>
      <c r="C70" s="24">
        <v>44</v>
      </c>
      <c r="E70" s="150">
        <f t="shared" si="1"/>
        <v>-2499.3400000000015</v>
      </c>
    </row>
    <row r="71" spans="1:5" ht="14" customHeight="1">
      <c r="A71" s="170">
        <v>42552</v>
      </c>
      <c r="B71" s="1" t="s">
        <v>254</v>
      </c>
      <c r="C71" s="24">
        <v>44</v>
      </c>
      <c r="E71" s="150">
        <f t="shared" si="1"/>
        <v>-2543.3400000000015</v>
      </c>
    </row>
    <row r="72" spans="1:5" ht="14" customHeight="1">
      <c r="A72" s="170">
        <v>42552</v>
      </c>
      <c r="B72" s="1" t="s">
        <v>249</v>
      </c>
      <c r="D72" s="24">
        <v>14.5</v>
      </c>
      <c r="E72" s="150">
        <f t="shared" si="1"/>
        <v>-2528.8400000000015</v>
      </c>
    </row>
    <row r="73" spans="1:5" ht="14" customHeight="1">
      <c r="A73" s="170">
        <v>42558</v>
      </c>
      <c r="B73" s="1" t="s">
        <v>251</v>
      </c>
      <c r="D73" s="24">
        <v>10.92</v>
      </c>
      <c r="E73" s="150">
        <f t="shared" si="1"/>
        <v>-2517.9200000000014</v>
      </c>
    </row>
    <row r="74" spans="1:5" ht="14" customHeight="1">
      <c r="A74" s="170">
        <v>42558</v>
      </c>
      <c r="B74" s="1" t="s">
        <v>251</v>
      </c>
      <c r="D74" s="24">
        <v>10.92</v>
      </c>
      <c r="E74" s="150">
        <f t="shared" si="1"/>
        <v>-2507.0000000000014</v>
      </c>
    </row>
    <row r="75" spans="1:5" ht="14" customHeight="1">
      <c r="A75" s="170">
        <v>42583</v>
      </c>
      <c r="B75" s="1" t="s">
        <v>246</v>
      </c>
      <c r="D75" s="24">
        <v>880.36</v>
      </c>
      <c r="E75" s="150">
        <f t="shared" si="1"/>
        <v>-1626.6400000000012</v>
      </c>
    </row>
    <row r="76" spans="1:5" ht="14" customHeight="1">
      <c r="A76" s="170">
        <v>42583</v>
      </c>
      <c r="B76" s="1" t="s">
        <v>254</v>
      </c>
      <c r="C76" s="24">
        <v>44</v>
      </c>
      <c r="E76" s="150">
        <f t="shared" si="1"/>
        <v>-1670.6400000000012</v>
      </c>
    </row>
    <row r="77" spans="1:5" ht="14" customHeight="1">
      <c r="A77" s="170">
        <v>42583</v>
      </c>
      <c r="B77" s="1" t="s">
        <v>256</v>
      </c>
      <c r="C77" s="24">
        <v>14.5</v>
      </c>
      <c r="E77" s="150">
        <f t="shared" si="1"/>
        <v>-1685.1400000000012</v>
      </c>
    </row>
    <row r="78" spans="1:5" ht="14" customHeight="1">
      <c r="A78" s="170">
        <v>42583</v>
      </c>
      <c r="B78" s="1" t="s">
        <v>249</v>
      </c>
      <c r="C78" s="24">
        <v>14.5</v>
      </c>
      <c r="E78" s="150">
        <f t="shared" si="1"/>
        <v>-1699.6400000000012</v>
      </c>
    </row>
    <row r="79" spans="1:5" ht="14" customHeight="1">
      <c r="A79" s="170">
        <v>42583</v>
      </c>
      <c r="B79" s="1" t="s">
        <v>249</v>
      </c>
      <c r="D79" s="24">
        <v>14.5</v>
      </c>
      <c r="E79" s="150">
        <f t="shared" si="1"/>
        <v>-1685.1400000000012</v>
      </c>
    </row>
    <row r="80" spans="1:5" ht="14" customHeight="1">
      <c r="A80" s="170">
        <v>42583</v>
      </c>
      <c r="B80" s="1" t="s">
        <v>248</v>
      </c>
      <c r="D80" s="24">
        <v>44</v>
      </c>
      <c r="E80" s="150">
        <f t="shared" si="1"/>
        <v>-1641.1400000000012</v>
      </c>
    </row>
    <row r="81" spans="1:5" ht="14" customHeight="1">
      <c r="A81" s="170">
        <v>42583</v>
      </c>
      <c r="B81" s="1" t="s">
        <v>248</v>
      </c>
      <c r="C81" s="24">
        <v>44</v>
      </c>
      <c r="E81" s="150">
        <f t="shared" si="1"/>
        <v>-1685.1400000000012</v>
      </c>
    </row>
    <row r="82" spans="1:5" ht="14" customHeight="1">
      <c r="A82" s="170">
        <v>42583</v>
      </c>
      <c r="B82" s="1" t="s">
        <v>250</v>
      </c>
      <c r="D82" s="24">
        <v>4.05</v>
      </c>
      <c r="E82" s="150">
        <f t="shared" si="1"/>
        <v>-1681.0900000000013</v>
      </c>
    </row>
    <row r="83" spans="1:5" ht="14" customHeight="1">
      <c r="A83" s="170">
        <v>42585</v>
      </c>
      <c r="B83" s="1" t="s">
        <v>252</v>
      </c>
      <c r="C83" s="24">
        <v>808.36</v>
      </c>
      <c r="E83" s="150">
        <f t="shared" si="1"/>
        <v>-2489.4500000000012</v>
      </c>
    </row>
    <row r="84" spans="1:5" ht="14" customHeight="1">
      <c r="A84" s="170">
        <v>42585</v>
      </c>
      <c r="B84" s="1" t="s">
        <v>246</v>
      </c>
      <c r="C84" s="24">
        <v>880.36</v>
      </c>
      <c r="E84" s="150">
        <f t="shared" si="1"/>
        <v>-3369.8100000000013</v>
      </c>
    </row>
    <row r="85" spans="1:5" ht="14" customHeight="1">
      <c r="A85" s="170">
        <v>42589</v>
      </c>
      <c r="B85" s="1" t="s">
        <v>251</v>
      </c>
      <c r="D85" s="24">
        <v>10.92</v>
      </c>
      <c r="E85" s="150">
        <f t="shared" si="1"/>
        <v>-3358.8900000000012</v>
      </c>
    </row>
    <row r="86" spans="1:5" ht="14" customHeight="1">
      <c r="A86" s="170">
        <v>42592</v>
      </c>
      <c r="B86" s="1" t="s">
        <v>246</v>
      </c>
      <c r="C86" s="24">
        <v>880.36</v>
      </c>
      <c r="E86" s="150">
        <f t="shared" si="1"/>
        <v>-4239.2500000000009</v>
      </c>
    </row>
    <row r="87" spans="1:5" ht="14" customHeight="1">
      <c r="A87" s="170">
        <v>42592</v>
      </c>
      <c r="B87" s="1" t="s">
        <v>252</v>
      </c>
      <c r="C87" s="24">
        <v>808.36</v>
      </c>
      <c r="E87" s="150">
        <f t="shared" si="1"/>
        <v>-5047.6100000000006</v>
      </c>
    </row>
    <row r="88" spans="1:5" ht="14" customHeight="1">
      <c r="A88" s="170">
        <v>42614</v>
      </c>
      <c r="B88" s="1" t="s">
        <v>250</v>
      </c>
      <c r="D88" s="24">
        <v>4.05</v>
      </c>
      <c r="E88" s="150">
        <f t="shared" si="1"/>
        <v>-5043.5600000000004</v>
      </c>
    </row>
    <row r="89" spans="1:5" ht="14" customHeight="1">
      <c r="A89" s="170">
        <v>42614</v>
      </c>
      <c r="B89" s="1" t="s">
        <v>246</v>
      </c>
      <c r="D89" s="24">
        <v>880.36</v>
      </c>
      <c r="E89" s="150">
        <f t="shared" si="1"/>
        <v>-4163.2000000000007</v>
      </c>
    </row>
    <row r="90" spans="1:5" ht="14" customHeight="1">
      <c r="A90" s="170">
        <v>42614</v>
      </c>
      <c r="B90" s="1" t="s">
        <v>249</v>
      </c>
      <c r="C90" s="24">
        <v>14.5</v>
      </c>
      <c r="E90" s="150">
        <f t="shared" si="1"/>
        <v>-4177.7000000000007</v>
      </c>
    </row>
    <row r="91" spans="1:5" ht="14" customHeight="1">
      <c r="A91" s="170">
        <v>42614</v>
      </c>
      <c r="B91" s="1" t="s">
        <v>248</v>
      </c>
      <c r="D91" s="24">
        <v>44</v>
      </c>
      <c r="E91" s="150">
        <f t="shared" si="1"/>
        <v>-4133.7000000000007</v>
      </c>
    </row>
    <row r="92" spans="1:5" ht="14" customHeight="1">
      <c r="A92" s="170">
        <v>42614</v>
      </c>
      <c r="B92" s="1" t="s">
        <v>248</v>
      </c>
      <c r="C92" s="24">
        <v>44</v>
      </c>
      <c r="E92" s="150">
        <f t="shared" si="1"/>
        <v>-4177.7000000000007</v>
      </c>
    </row>
    <row r="93" spans="1:5" ht="14" customHeight="1">
      <c r="A93" s="170">
        <v>42614</v>
      </c>
      <c r="B93" s="1" t="s">
        <v>254</v>
      </c>
      <c r="C93" s="24">
        <v>44</v>
      </c>
      <c r="E93" s="150">
        <f t="shared" si="1"/>
        <v>-4221.7000000000007</v>
      </c>
    </row>
    <row r="94" spans="1:5" ht="14" customHeight="1">
      <c r="A94" s="170">
        <v>42614</v>
      </c>
      <c r="B94" s="1" t="s">
        <v>249</v>
      </c>
      <c r="D94" s="24">
        <v>14.5</v>
      </c>
      <c r="E94" s="150">
        <f t="shared" si="1"/>
        <v>-4207.2000000000007</v>
      </c>
    </row>
    <row r="95" spans="1:5" ht="14" customHeight="1">
      <c r="A95" s="170">
        <v>42614</v>
      </c>
      <c r="B95" s="1" t="s">
        <v>256</v>
      </c>
      <c r="C95" s="24">
        <v>14.5</v>
      </c>
      <c r="E95" s="150">
        <f t="shared" si="1"/>
        <v>-4221.7000000000007</v>
      </c>
    </row>
    <row r="96" spans="1:5" ht="14" customHeight="1">
      <c r="A96" s="170">
        <v>42620</v>
      </c>
      <c r="B96" s="1" t="s">
        <v>251</v>
      </c>
      <c r="D96" s="24">
        <v>11.67</v>
      </c>
      <c r="E96" s="150">
        <f t="shared" si="1"/>
        <v>-4210.0300000000007</v>
      </c>
    </row>
    <row r="97" spans="1:5" ht="14" customHeight="1">
      <c r="A97" s="170">
        <v>42621</v>
      </c>
      <c r="B97" s="1" t="s">
        <v>246</v>
      </c>
      <c r="C97" s="24">
        <v>880.36</v>
      </c>
      <c r="E97" s="150">
        <f t="shared" si="1"/>
        <v>-5090.3900000000003</v>
      </c>
    </row>
    <row r="98" spans="1:5" ht="14" customHeight="1">
      <c r="A98" s="170">
        <v>42621</v>
      </c>
      <c r="B98" s="1" t="s">
        <v>252</v>
      </c>
      <c r="C98" s="24">
        <v>808.36</v>
      </c>
      <c r="E98" s="150">
        <f t="shared" si="1"/>
        <v>-5898.75</v>
      </c>
    </row>
    <row r="99" spans="1:5" ht="14" customHeight="1">
      <c r="A99" s="170">
        <v>42644</v>
      </c>
      <c r="B99" s="1" t="s">
        <v>246</v>
      </c>
      <c r="D99" s="24">
        <v>880.36</v>
      </c>
      <c r="E99" s="150">
        <f t="shared" si="1"/>
        <v>-5018.3900000000003</v>
      </c>
    </row>
    <row r="100" spans="1:5" ht="14" customHeight="1">
      <c r="A100" s="170">
        <v>42644</v>
      </c>
      <c r="B100" s="1" t="s">
        <v>250</v>
      </c>
      <c r="D100" s="24">
        <v>4.05</v>
      </c>
      <c r="E100" s="150">
        <f t="shared" si="1"/>
        <v>-5014.34</v>
      </c>
    </row>
    <row r="101" spans="1:5" ht="14" customHeight="1">
      <c r="A101" s="170">
        <v>42644</v>
      </c>
      <c r="B101" s="1" t="s">
        <v>248</v>
      </c>
      <c r="D101" s="24">
        <v>44</v>
      </c>
      <c r="E101" s="150">
        <f t="shared" si="1"/>
        <v>-4970.34</v>
      </c>
    </row>
    <row r="102" spans="1:5" ht="14" customHeight="1">
      <c r="A102" s="170">
        <v>42644</v>
      </c>
      <c r="B102" s="1" t="s">
        <v>249</v>
      </c>
      <c r="D102" s="24">
        <v>14.5</v>
      </c>
      <c r="E102" s="150">
        <f t="shared" si="1"/>
        <v>-4955.84</v>
      </c>
    </row>
    <row r="103" spans="1:5" ht="14" customHeight="1">
      <c r="A103" s="170">
        <v>42646</v>
      </c>
      <c r="B103" s="1" t="s">
        <v>249</v>
      </c>
      <c r="C103" s="24">
        <v>14.5</v>
      </c>
      <c r="E103" s="150">
        <f t="shared" si="1"/>
        <v>-4970.34</v>
      </c>
    </row>
    <row r="104" spans="1:5" ht="14" customHeight="1">
      <c r="A104" s="170">
        <v>42646</v>
      </c>
      <c r="B104" s="1" t="s">
        <v>254</v>
      </c>
      <c r="C104" s="24">
        <v>44</v>
      </c>
      <c r="E104" s="150">
        <f t="shared" si="1"/>
        <v>-5014.34</v>
      </c>
    </row>
    <row r="105" spans="1:5" ht="14" customHeight="1">
      <c r="A105" s="170">
        <v>42646</v>
      </c>
      <c r="B105" s="1" t="s">
        <v>256</v>
      </c>
      <c r="C105" s="24">
        <v>14.5</v>
      </c>
      <c r="E105" s="150">
        <f t="shared" si="1"/>
        <v>-5028.84</v>
      </c>
    </row>
    <row r="106" spans="1:5" ht="14" customHeight="1">
      <c r="A106" s="170">
        <v>42646</v>
      </c>
      <c r="B106" s="1" t="s">
        <v>248</v>
      </c>
      <c r="C106" s="24">
        <v>44</v>
      </c>
      <c r="E106" s="150">
        <f t="shared" si="1"/>
        <v>-5072.84</v>
      </c>
    </row>
    <row r="107" spans="1:5" ht="14" customHeight="1">
      <c r="A107" s="170">
        <v>42650</v>
      </c>
      <c r="B107" s="1" t="s">
        <v>251</v>
      </c>
      <c r="D107" s="24">
        <v>11.67</v>
      </c>
      <c r="E107" s="150">
        <f t="shared" si="1"/>
        <v>-5061.17</v>
      </c>
    </row>
    <row r="108" spans="1:5" ht="14" customHeight="1">
      <c r="A108" s="170">
        <v>42655</v>
      </c>
      <c r="B108" s="1" t="s">
        <v>246</v>
      </c>
      <c r="C108" s="24">
        <v>880.36</v>
      </c>
      <c r="E108" s="150">
        <f t="shared" si="1"/>
        <v>-5941.53</v>
      </c>
    </row>
    <row r="109" spans="1:5" ht="14" customHeight="1">
      <c r="A109" s="170">
        <v>42655</v>
      </c>
      <c r="B109" s="1" t="s">
        <v>252</v>
      </c>
      <c r="C109" s="24">
        <v>808.36</v>
      </c>
      <c r="E109" s="150">
        <f t="shared" si="1"/>
        <v>-6749.8899999999994</v>
      </c>
    </row>
    <row r="110" spans="1:5" ht="14" customHeight="1">
      <c r="A110" s="170"/>
      <c r="C110" s="1"/>
      <c r="D110" s="1"/>
      <c r="E110" s="150">
        <f t="shared" si="1"/>
        <v>-6749.8899999999994</v>
      </c>
    </row>
    <row r="111" spans="1:5" ht="14" customHeight="1">
      <c r="A111" s="170">
        <v>42035</v>
      </c>
      <c r="B111" s="1" t="s">
        <v>235</v>
      </c>
      <c r="C111" s="1">
        <v>0</v>
      </c>
      <c r="D111" s="1">
        <v>323.45999999999998</v>
      </c>
      <c r="E111" s="150">
        <f t="shared" si="1"/>
        <v>-6426.4299999999994</v>
      </c>
    </row>
    <row r="112" spans="1:5" ht="14" customHeight="1">
      <c r="A112" s="170">
        <v>42035</v>
      </c>
      <c r="B112" s="1" t="s">
        <v>236</v>
      </c>
      <c r="C112" s="1">
        <v>0</v>
      </c>
      <c r="D112" s="1">
        <v>16.68</v>
      </c>
      <c r="E112" s="150">
        <f t="shared" si="1"/>
        <v>-6409.7499999999991</v>
      </c>
    </row>
    <row r="113" spans="1:5" ht="14" customHeight="1">
      <c r="A113" s="170">
        <v>42035</v>
      </c>
      <c r="B113" s="1" t="s">
        <v>237</v>
      </c>
      <c r="C113" s="1">
        <v>0</v>
      </c>
      <c r="D113" s="1">
        <v>0</v>
      </c>
      <c r="E113" s="150">
        <f t="shared" si="1"/>
        <v>-6409.7499999999991</v>
      </c>
    </row>
    <row r="114" spans="1:5" ht="14" customHeight="1">
      <c r="A114" s="170">
        <v>42035</v>
      </c>
      <c r="B114" s="1" t="s">
        <v>238</v>
      </c>
      <c r="C114" s="1">
        <v>0</v>
      </c>
      <c r="D114" s="1">
        <v>0</v>
      </c>
      <c r="E114" s="150">
        <f t="shared" si="1"/>
        <v>-6409.7499999999991</v>
      </c>
    </row>
    <row r="115" spans="1:5" ht="14" customHeight="1">
      <c r="A115" s="170">
        <v>42124</v>
      </c>
      <c r="B115" s="1" t="s">
        <v>235</v>
      </c>
      <c r="C115" s="1">
        <v>0</v>
      </c>
      <c r="D115" s="1">
        <v>310.64999999999998</v>
      </c>
      <c r="E115" s="150">
        <f t="shared" si="1"/>
        <v>-6099.0999999999995</v>
      </c>
    </row>
    <row r="116" spans="1:5" ht="14" customHeight="1">
      <c r="A116" s="170">
        <v>42124</v>
      </c>
      <c r="B116" s="1" t="s">
        <v>236</v>
      </c>
      <c r="C116" s="1">
        <v>0</v>
      </c>
      <c r="D116" s="1">
        <v>45.72</v>
      </c>
      <c r="E116" s="150">
        <f t="shared" si="1"/>
        <v>-6053.3799999999992</v>
      </c>
    </row>
    <row r="117" spans="1:5" ht="14" customHeight="1">
      <c r="A117" s="170">
        <v>42124</v>
      </c>
      <c r="B117" s="1" t="s">
        <v>237</v>
      </c>
      <c r="C117" s="1">
        <v>0</v>
      </c>
      <c r="D117" s="1">
        <v>0</v>
      </c>
      <c r="E117" s="150">
        <f t="shared" si="1"/>
        <v>-6053.3799999999992</v>
      </c>
    </row>
    <row r="118" spans="1:5" ht="14" customHeight="1">
      <c r="A118" s="170">
        <v>42124</v>
      </c>
      <c r="B118" s="1" t="s">
        <v>238</v>
      </c>
      <c r="C118" s="1">
        <v>0</v>
      </c>
      <c r="D118" s="1">
        <v>5.84</v>
      </c>
      <c r="E118" s="150">
        <f t="shared" si="1"/>
        <v>-6047.5399999999991</v>
      </c>
    </row>
    <row r="119" spans="1:5" ht="14" customHeight="1">
      <c r="A119" s="170">
        <v>42216</v>
      </c>
      <c r="B119" s="1" t="s">
        <v>235</v>
      </c>
      <c r="C119" s="1">
        <v>0</v>
      </c>
      <c r="D119" s="1">
        <v>397.66</v>
      </c>
      <c r="E119" s="150">
        <f t="shared" si="1"/>
        <v>-5649.8799999999992</v>
      </c>
    </row>
    <row r="120" spans="1:5" ht="14" customHeight="1">
      <c r="A120" s="170">
        <v>42216</v>
      </c>
      <c r="B120" s="1" t="s">
        <v>236</v>
      </c>
      <c r="C120" s="1">
        <v>0</v>
      </c>
      <c r="D120" s="1">
        <v>29.92</v>
      </c>
      <c r="E120" s="150">
        <f t="shared" si="1"/>
        <v>-5619.9599999999991</v>
      </c>
    </row>
    <row r="121" spans="1:5" ht="14" customHeight="1">
      <c r="A121" s="170">
        <v>42216</v>
      </c>
      <c r="B121" s="1" t="s">
        <v>237</v>
      </c>
      <c r="C121" s="1">
        <v>0</v>
      </c>
      <c r="D121" s="1">
        <v>0</v>
      </c>
      <c r="E121" s="150">
        <f t="shared" si="1"/>
        <v>-5619.9599999999991</v>
      </c>
    </row>
    <row r="122" spans="1:5" ht="14" customHeight="1">
      <c r="A122" s="170">
        <v>42216</v>
      </c>
      <c r="B122" s="1" t="s">
        <v>238</v>
      </c>
      <c r="C122" s="1">
        <v>0</v>
      </c>
      <c r="D122" s="1">
        <v>0</v>
      </c>
      <c r="E122" s="150">
        <f t="shared" si="1"/>
        <v>-5619.9599999999991</v>
      </c>
    </row>
    <row r="123" spans="1:5" ht="14" customHeight="1">
      <c r="A123" s="170">
        <v>42308</v>
      </c>
      <c r="B123" s="1" t="s">
        <v>235</v>
      </c>
      <c r="C123" s="1">
        <v>0</v>
      </c>
      <c r="D123" s="1">
        <v>538.61</v>
      </c>
      <c r="E123" s="150">
        <f t="shared" si="1"/>
        <v>-5081.3499999999995</v>
      </c>
    </row>
    <row r="124" spans="1:5" ht="14" customHeight="1">
      <c r="A124" s="170">
        <v>42308</v>
      </c>
      <c r="B124" s="1" t="s">
        <v>236</v>
      </c>
      <c r="C124" s="1">
        <v>0</v>
      </c>
      <c r="D124" s="1">
        <v>22.1</v>
      </c>
      <c r="E124" s="150">
        <f t="shared" si="1"/>
        <v>-5059.2499999999991</v>
      </c>
    </row>
    <row r="125" spans="1:5" ht="14" customHeight="1">
      <c r="A125" s="170">
        <v>42308</v>
      </c>
      <c r="B125" s="1" t="s">
        <v>237</v>
      </c>
      <c r="C125" s="1">
        <v>0</v>
      </c>
      <c r="D125" s="1">
        <v>0</v>
      </c>
      <c r="E125" s="150">
        <f t="shared" si="1"/>
        <v>-5059.2499999999991</v>
      </c>
    </row>
    <row r="126" spans="1:5" ht="14" customHeight="1">
      <c r="A126" s="170">
        <v>42308</v>
      </c>
      <c r="B126" s="1" t="s">
        <v>238</v>
      </c>
      <c r="C126" s="1">
        <v>0</v>
      </c>
      <c r="D126" s="1">
        <v>0</v>
      </c>
      <c r="E126" s="150">
        <f t="shared" si="1"/>
        <v>-5059.2499999999991</v>
      </c>
    </row>
    <row r="127" spans="1:5" ht="14" customHeight="1">
      <c r="A127" s="9"/>
      <c r="B127" s="10"/>
      <c r="C127" s="11"/>
      <c r="D127" s="11"/>
      <c r="E127" s="150">
        <f t="shared" si="1"/>
        <v>-5059.2499999999991</v>
      </c>
    </row>
    <row r="128" spans="1:5" ht="14" customHeight="1">
      <c r="A128" s="12"/>
      <c r="B128" s="12"/>
      <c r="C128" s="13"/>
      <c r="D128" s="13"/>
      <c r="E128" s="13"/>
    </row>
    <row r="129" spans="1:5" ht="14" customHeight="1">
      <c r="A129" s="14"/>
      <c r="B129" s="15" t="s">
        <v>17</v>
      </c>
      <c r="C129" s="16">
        <f>SUM(C2:C128)</f>
        <v>21150.420000000006</v>
      </c>
      <c r="D129" s="16">
        <f>SUM(D2:D128)</f>
        <v>16091.169999999996</v>
      </c>
      <c r="E129" s="16"/>
    </row>
    <row r="130" spans="1:5" ht="14" customHeight="1">
      <c r="A130" s="17"/>
      <c r="B130" s="17" t="s">
        <v>8</v>
      </c>
      <c r="C130" s="18">
        <f>IF(C129-D129&gt;0, C129-D129, 0)</f>
        <v>5059.2500000000091</v>
      </c>
      <c r="D130" s="18">
        <f>IF(D129-C129&gt;0, D129-C129, 0)</f>
        <v>0</v>
      </c>
      <c r="E130" s="18">
        <f>D130-C130</f>
        <v>-5059.2500000000091</v>
      </c>
    </row>
    <row r="131" spans="1:5" ht="14" customHeight="1" thickBot="1">
      <c r="A131" s="19"/>
      <c r="B131" s="19"/>
      <c r="C131" s="20"/>
      <c r="D131" s="20"/>
      <c r="E131" s="20"/>
    </row>
  </sheetData>
  <mergeCells count="1">
    <mergeCell ref="A1:E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30.164062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73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5"/>
      <c r="B3" s="6"/>
      <c r="C3" s="7"/>
      <c r="D3" s="7"/>
      <c r="E3" s="7"/>
    </row>
    <row r="4" spans="1:5" s="8" customFormat="1" ht="14" customHeight="1">
      <c r="A4" s="9"/>
      <c r="B4" s="10"/>
      <c r="C4" s="11"/>
      <c r="D4" s="11"/>
      <c r="E4" s="11"/>
    </row>
    <row r="5" spans="1:5" ht="14" customHeight="1">
      <c r="A5" s="12"/>
      <c r="B5" s="12"/>
      <c r="C5" s="13"/>
      <c r="D5" s="13"/>
      <c r="E5" s="13"/>
    </row>
    <row r="6" spans="1:5" ht="14" customHeight="1">
      <c r="A6" s="14"/>
      <c r="B6" s="15" t="s">
        <v>17</v>
      </c>
      <c r="C6" s="16">
        <f>SUM(C2:C5)</f>
        <v>0</v>
      </c>
      <c r="D6" s="16">
        <f>SUM(D2:D5)</f>
        <v>0</v>
      </c>
      <c r="E6" s="16"/>
    </row>
    <row r="7" spans="1:5" ht="14" customHeight="1">
      <c r="A7" s="17"/>
      <c r="B7" s="17" t="s">
        <v>8</v>
      </c>
      <c r="C7" s="18">
        <f>IF(C6-D6&gt;0, C6-D6, 0)</f>
        <v>0</v>
      </c>
      <c r="D7" s="18">
        <f>IF(D6-C6&gt;0, D6-C6, 0)</f>
        <v>0</v>
      </c>
      <c r="E7" s="18">
        <f>D7-C7</f>
        <v>0</v>
      </c>
    </row>
    <row r="8" spans="1:5" ht="14" customHeight="1" thickBot="1">
      <c r="A8" s="19"/>
      <c r="B8" s="19"/>
      <c r="C8" s="20"/>
      <c r="D8" s="20"/>
      <c r="E8" s="20"/>
    </row>
  </sheetData>
  <mergeCells count="1">
    <mergeCell ref="A1:E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7" sqref="E17"/>
    </sheetView>
  </sheetViews>
  <sheetFormatPr baseColWidth="10" defaultColWidth="8.83203125" defaultRowHeight="14" customHeight="1" x14ac:dyDescent="0"/>
  <cols>
    <col min="1" max="1" width="14" style="1" bestFit="1" customWidth="1"/>
    <col min="2" max="2" width="47.5" style="1" customWidth="1"/>
    <col min="3" max="5" width="13.1640625" style="24" customWidth="1"/>
    <col min="6" max="16384" width="8.83203125" style="1"/>
  </cols>
  <sheetData>
    <row r="1" spans="1:5" ht="21" customHeight="1">
      <c r="A1" s="191" t="s">
        <v>80</v>
      </c>
      <c r="B1" s="192"/>
      <c r="C1" s="192"/>
      <c r="D1" s="192"/>
      <c r="E1" s="192"/>
    </row>
    <row r="2" spans="1:5" ht="14" customHeight="1">
      <c r="A2" s="2" t="s">
        <v>5</v>
      </c>
      <c r="B2" s="3" t="s">
        <v>0</v>
      </c>
      <c r="C2" s="4" t="s">
        <v>7</v>
      </c>
      <c r="D2" s="4" t="s">
        <v>6</v>
      </c>
      <c r="E2" s="4" t="s">
        <v>8</v>
      </c>
    </row>
    <row r="3" spans="1:5" s="8" customFormat="1" ht="14" customHeight="1">
      <c r="A3" s="5">
        <v>42309</v>
      </c>
      <c r="B3" s="6" t="s">
        <v>85</v>
      </c>
      <c r="C3" s="7"/>
      <c r="D3" s="7">
        <v>999</v>
      </c>
      <c r="E3" s="7">
        <f>C3-D3</f>
        <v>-999</v>
      </c>
    </row>
    <row r="4" spans="1:5" s="8" customFormat="1" ht="14" customHeight="1">
      <c r="A4" s="170">
        <v>42465</v>
      </c>
      <c r="B4" s="1" t="s">
        <v>117</v>
      </c>
      <c r="C4" s="1">
        <v>435</v>
      </c>
      <c r="D4" s="1">
        <v>0</v>
      </c>
      <c r="E4" s="7">
        <f>E3+C4-D4</f>
        <v>-564</v>
      </c>
    </row>
    <row r="5" spans="1:5" ht="14" customHeight="1">
      <c r="A5" s="170">
        <v>42465</v>
      </c>
      <c r="B5" s="1" t="s">
        <v>141</v>
      </c>
      <c r="C5" s="1">
        <v>0</v>
      </c>
      <c r="D5" s="1">
        <v>435</v>
      </c>
      <c r="E5" s="7">
        <f t="shared" ref="E5:E9" si="0">E4+C5-D5</f>
        <v>-999</v>
      </c>
    </row>
    <row r="6" spans="1:5" ht="14" customHeight="1">
      <c r="A6" s="180">
        <v>42471</v>
      </c>
      <c r="B6" s="181" t="s">
        <v>146</v>
      </c>
      <c r="C6" s="181">
        <v>200</v>
      </c>
      <c r="D6" s="181">
        <v>0</v>
      </c>
      <c r="E6" s="7">
        <f t="shared" si="0"/>
        <v>-799</v>
      </c>
    </row>
    <row r="7" spans="1:5" ht="14" customHeight="1">
      <c r="A7" s="180">
        <v>42471</v>
      </c>
      <c r="B7" s="181" t="s">
        <v>147</v>
      </c>
      <c r="C7" s="181">
        <v>50</v>
      </c>
      <c r="D7" s="181">
        <v>0</v>
      </c>
      <c r="E7" s="7">
        <f t="shared" si="0"/>
        <v>-749</v>
      </c>
    </row>
    <row r="8" spans="1:5" ht="14" customHeight="1">
      <c r="A8" s="180">
        <v>42474</v>
      </c>
      <c r="B8" s="181" t="s">
        <v>150</v>
      </c>
      <c r="C8" s="181">
        <v>0</v>
      </c>
      <c r="D8" s="181">
        <v>200</v>
      </c>
      <c r="E8" s="7">
        <f t="shared" si="0"/>
        <v>-949</v>
      </c>
    </row>
    <row r="9" spans="1:5" ht="14" customHeight="1">
      <c r="A9" s="180">
        <v>42474</v>
      </c>
      <c r="B9" s="181" t="s">
        <v>150</v>
      </c>
      <c r="C9" s="181">
        <v>0</v>
      </c>
      <c r="D9" s="181">
        <v>50</v>
      </c>
      <c r="E9" s="7">
        <f t="shared" si="0"/>
        <v>-999</v>
      </c>
    </row>
    <row r="10" spans="1:5" ht="14" customHeight="1">
      <c r="A10" s="5"/>
      <c r="B10" s="6"/>
      <c r="C10" s="7"/>
      <c r="D10" s="7"/>
      <c r="E10" s="7"/>
    </row>
    <row r="11" spans="1:5" ht="14" customHeight="1">
      <c r="A11" s="9"/>
      <c r="B11" s="10"/>
      <c r="C11" s="11"/>
      <c r="D11" s="11"/>
      <c r="E11" s="11">
        <f>E3+C11-D11</f>
        <v>-999</v>
      </c>
    </row>
    <row r="12" spans="1:5" ht="14" customHeight="1">
      <c r="A12" s="12"/>
      <c r="B12" s="12"/>
      <c r="C12" s="13"/>
      <c r="D12" s="13"/>
      <c r="E12" s="13"/>
    </row>
    <row r="13" spans="1:5" ht="14" customHeight="1">
      <c r="A13" s="14"/>
      <c r="B13" s="15" t="s">
        <v>17</v>
      </c>
      <c r="C13" s="16">
        <f>SUM(C2:C12)</f>
        <v>685</v>
      </c>
      <c r="D13" s="16">
        <f>SUM(D2:D12)</f>
        <v>1684</v>
      </c>
      <c r="E13" s="16"/>
    </row>
    <row r="14" spans="1:5" ht="14" customHeight="1">
      <c r="A14" s="17"/>
      <c r="B14" s="17" t="s">
        <v>8</v>
      </c>
      <c r="C14" s="18">
        <f>IF(C13-D13&gt;0, C13-D13, 0)</f>
        <v>0</v>
      </c>
      <c r="D14" s="18">
        <f>IF(D13-C13&gt;0, D13-C13, 0)</f>
        <v>999</v>
      </c>
      <c r="E14" s="18">
        <f>D14-C14</f>
        <v>999</v>
      </c>
    </row>
    <row r="15" spans="1:5" ht="14" customHeight="1" thickBot="1">
      <c r="A15" s="19"/>
      <c r="B15" s="19"/>
      <c r="C15" s="20"/>
      <c r="D15" s="20"/>
      <c r="E15" s="20"/>
    </row>
  </sheetData>
  <mergeCells count="1">
    <mergeCell ref="A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A1. Cash</vt:lpstr>
      <vt:lpstr>A2. AR</vt:lpstr>
      <vt:lpstr>L1. VAT</vt:lpstr>
      <vt:lpstr>L2. CT</vt:lpstr>
      <vt:lpstr>L3. Salary</vt:lpstr>
      <vt:lpstr>L4. PAYE</vt:lpstr>
      <vt:lpstr>L5. Office Expenses</vt:lpstr>
      <vt:lpstr>L6. Misc</vt:lpstr>
      <vt:lpstr>L7. Directors' Loans</vt:lpstr>
      <vt:lpstr>E1. Capital</vt:lpstr>
      <vt:lpstr>E2. Withdrawal</vt:lpstr>
      <vt:lpstr>E3. CT</vt:lpstr>
      <vt:lpstr>E4. Net Sales</vt:lpstr>
      <vt:lpstr>E5. Retained VAT</vt:lpstr>
      <vt:lpstr>E6. Bank Exp</vt:lpstr>
      <vt:lpstr>E7. Travel Exp</vt:lpstr>
      <vt:lpstr>E8. Comms Exp</vt:lpstr>
      <vt:lpstr>E9. Sundry Exp</vt:lpstr>
      <vt:lpstr>E10. Salary</vt:lpstr>
      <vt:lpstr>E11. Emp'ee tax &amp; NI</vt:lpstr>
      <vt:lpstr>E12. Emp'er NI</vt:lpstr>
      <vt:lpstr>E13. Fines</vt:lpstr>
      <vt:lpstr>E14. Co House</vt:lpstr>
      <vt:lpstr>E15. Office (Comms)</vt:lpstr>
      <vt:lpstr>E16. Office (Rent)</vt:lpstr>
      <vt:lpstr>E17. Office (Power)</vt:lpstr>
      <vt:lpstr>E18. Office (Sundry)</vt:lpstr>
      <vt:lpstr>Accounts Summary</vt:lpstr>
      <vt:lpstr>Closing to Capital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</dc:creator>
  <cp:lastModifiedBy>F3M3</cp:lastModifiedBy>
  <dcterms:created xsi:type="dcterms:W3CDTF">2012-11-06T14:25:27Z</dcterms:created>
  <dcterms:modified xsi:type="dcterms:W3CDTF">2018-10-21T20:43:23Z</dcterms:modified>
</cp:coreProperties>
</file>