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PROYECTO-IS-II\DocumentacionFinal\"/>
    </mc:Choice>
  </mc:AlternateContent>
  <bookViews>
    <workbookView xWindow="22236" yWindow="-120" windowWidth="20736" windowHeight="111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D14" i="1"/>
  <c r="I13" i="1"/>
  <c r="D13" i="1"/>
  <c r="N17" i="1" l="1"/>
  <c r="N16" i="1"/>
  <c r="N15" i="1"/>
  <c r="N14" i="1"/>
  <c r="N13" i="1"/>
  <c r="I16" i="1"/>
  <c r="I15" i="1"/>
  <c r="I14" i="1"/>
  <c r="I17" i="1"/>
  <c r="D17" i="1"/>
  <c r="D16" i="1"/>
  <c r="D15" i="1"/>
  <c r="F13" i="1"/>
  <c r="P17" i="1" l="1"/>
  <c r="P16" i="1"/>
  <c r="P15" i="1"/>
  <c r="P14" i="1"/>
  <c r="P13" i="1"/>
  <c r="P18" i="1" s="1"/>
  <c r="K17" i="1"/>
  <c r="K16" i="1"/>
  <c r="K15" i="1"/>
  <c r="K14" i="1"/>
  <c r="K13" i="1"/>
  <c r="K18" i="1" l="1"/>
  <c r="F17" i="1"/>
  <c r="F16" i="1"/>
  <c r="F14" i="1"/>
  <c r="F15" i="1"/>
  <c r="F18" i="1" l="1"/>
  <c r="D33" i="1" s="1"/>
  <c r="B39" i="1" s="1"/>
  <c r="B41" i="1" s="1"/>
  <c r="B42" i="1" s="1"/>
  <c r="B43" i="1" s="1"/>
  <c r="D58" i="1" l="1"/>
  <c r="D60" i="1"/>
  <c r="D62" i="1" s="1"/>
  <c r="D63" i="1" l="1"/>
  <c r="C65" i="1"/>
</calcChain>
</file>

<file path=xl/sharedStrings.xml><?xml version="1.0" encoding="utf-8"?>
<sst xmlns="http://schemas.openxmlformats.org/spreadsheetml/2006/main" count="105" uniqueCount="75">
  <si>
    <t>media</t>
  </si>
  <si>
    <t>Características generales del sistema</t>
  </si>
  <si>
    <t>1- Comunicación de datos</t>
  </si>
  <si>
    <t>2- Procesamiento distribuido</t>
  </si>
  <si>
    <t>3- Perfomance (desempeño)</t>
  </si>
  <si>
    <t>4-Configuración del equipamiento</t>
  </si>
  <si>
    <t>5- Volumen de transacciones</t>
  </si>
  <si>
    <r>
      <t>6- Entrada de datos </t>
    </r>
    <r>
      <rPr>
        <b/>
        <i/>
        <sz val="10"/>
        <color theme="1"/>
        <rFont val="Trebuchet MS"/>
        <family val="2"/>
      </rPr>
      <t>on-line</t>
    </r>
  </si>
  <si>
    <t>7- Interfase con el usuario</t>
  </si>
  <si>
    <r>
      <t>8- Actualización </t>
    </r>
    <r>
      <rPr>
        <b/>
        <i/>
        <sz val="10"/>
        <color theme="1"/>
        <rFont val="Trebuchet MS"/>
        <family val="2"/>
      </rPr>
      <t>on-line</t>
    </r>
  </si>
  <si>
    <t>9- Procesamiento complejo</t>
  </si>
  <si>
    <t>10- Reusabilidad</t>
  </si>
  <si>
    <t>11-Facilidad de implementación</t>
  </si>
  <si>
    <t>12- Facilidad de operación</t>
  </si>
  <si>
    <t>13- Múltiples locales</t>
  </si>
  <si>
    <t>14- Facilidad de cambios</t>
  </si>
  <si>
    <t>Nivel de influecia</t>
  </si>
  <si>
    <t>EI</t>
  </si>
  <si>
    <t>EO</t>
  </si>
  <si>
    <t>EQ</t>
  </si>
  <si>
    <t>ILF</t>
  </si>
  <si>
    <t>EIF</t>
  </si>
  <si>
    <t>CANTIDAD</t>
  </si>
  <si>
    <t>VALORES</t>
  </si>
  <si>
    <t>TIPO</t>
  </si>
  <si>
    <t>TOTAL</t>
  </si>
  <si>
    <t>TOTAL PFSA</t>
  </si>
  <si>
    <t>BUSCAR</t>
  </si>
  <si>
    <t>ACTUALIZAR</t>
  </si>
  <si>
    <t>INSERTAR</t>
  </si>
  <si>
    <t>LISTAR</t>
  </si>
  <si>
    <t>ELIMINAR</t>
  </si>
  <si>
    <t>INFORMES REPORTES</t>
  </si>
  <si>
    <t>TABLAS BD</t>
  </si>
  <si>
    <t>ARCHIVO LOGICO</t>
  </si>
  <si>
    <t>REQUERIMIENTOS</t>
  </si>
  <si>
    <t>COMPLEJIDAD</t>
  </si>
  <si>
    <t>EI2</t>
  </si>
  <si>
    <t>EI3</t>
  </si>
  <si>
    <t>EO4</t>
  </si>
  <si>
    <t>H/H</t>
  </si>
  <si>
    <t>DESARROLLADORES</t>
  </si>
  <si>
    <t>HORAS/DESARROLLADORES</t>
  </si>
  <si>
    <t xml:space="preserve">SALARIO PROMEDIO </t>
  </si>
  <si>
    <t>OTROS</t>
  </si>
  <si>
    <t>DURACION/DIAS</t>
  </si>
  <si>
    <t>DURACION/MESES</t>
  </si>
  <si>
    <t>Costo = (Desarrolladores * Duración del proyecto en meses * sueldos )+ otros</t>
  </si>
  <si>
    <t>HORAS PF PROMEDIO HOMBRE</t>
  </si>
  <si>
    <t>1. Encuesta a usuario, Formulario virtual que permitirá a los Hospitales privados recoger información de salud sobre sus pacientes</t>
  </si>
  <si>
    <t>3. Consejos de la aplicación, el usuario podrá visualizar consejos que ayuden a mitigar el contagio, dependiendo si se encuentra en una zona de riesgo.</t>
  </si>
  <si>
    <t>4. Zonas de riesgo, dependiendo de la cantidad de personas contagiadas, la aplicación mostrará un semáforo para alertar de zonas más riesgosas.</t>
  </si>
  <si>
    <t>5. Acceder a la ubicación del dispositivo del usuario, conocida la ubicación del usuario, la aplicación mostrará la semaforización de las zonas de riesgo.</t>
  </si>
  <si>
    <t>6. Usar un web service para conectar las bases de datos de los hospitales con la aplicación, la aplicación se conectará a dichas bases para obtener los datos específicos de casos positivos de COVID 19 para realizar la semaforización y enviará los datos obtenidos de la encuesta al paciente.</t>
  </si>
  <si>
    <t>baja</t>
  </si>
  <si>
    <t>alta</t>
  </si>
  <si>
    <t>-&gt;</t>
  </si>
  <si>
    <t>4ta generación</t>
  </si>
  <si>
    <t>ARRIENDO OFICINA</t>
  </si>
  <si>
    <t>SERVICIOS BASICOS</t>
  </si>
  <si>
    <t>LUZ</t>
  </si>
  <si>
    <t>AGUA</t>
  </si>
  <si>
    <t>RESERVA DE CONTINGENCIA</t>
  </si>
  <si>
    <t>UTILIDAD (5%)</t>
  </si>
  <si>
    <t>TOTAL OTROS</t>
  </si>
  <si>
    <t>TELEFONO + INTERNET</t>
  </si>
  <si>
    <t xml:space="preserve">SUBTOTAL </t>
  </si>
  <si>
    <t>RESERVA DE GESTION (1%)</t>
  </si>
  <si>
    <t>LINEA BASE</t>
  </si>
  <si>
    <t>7. Validador de cédula, el número de cédula ingresado debe ser un número real y se utilizará un algoritmo dígito validador de cédulas,  se podrá elegir entre pasaporte o cédula.</t>
  </si>
  <si>
    <t>BAJA</t>
  </si>
  <si>
    <t>MEDIA</t>
  </si>
  <si>
    <t>ALTA</t>
  </si>
  <si>
    <t>PFA</t>
  </si>
  <si>
    <t>2. Autentificación de usuario, es necesario su número de cédula o pasaporte para poder ingresar a la aplicación a visualizar la información.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</si>
</sst>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0"/>
      <color rgb="FFFF0000"/>
      <name val="Trebuchet MS"/>
      <family val="2"/>
    </font>
    <font>
      <b/>
      <sz val="10"/>
      <color theme="1"/>
      <name val="Trebuchet MS"/>
      <family val="2"/>
    </font>
    <font>
      <b/>
      <i/>
      <sz val="10"/>
      <color theme="1"/>
      <name val="Trebuchet MS"/>
      <family val="2"/>
    </font>
    <font>
      <b/>
      <sz val="10"/>
      <color rgb="FF800080"/>
      <name val="Trebuchet MS"/>
      <family val="2"/>
    </font>
    <font>
      <b/>
      <sz val="11"/>
      <color rgb="FF3F3F3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B4C6E7"/>
      </left>
      <right style="medium">
        <color rgb="FFB4C6E7"/>
      </right>
      <top style="medium">
        <color rgb="FFB4C6E7"/>
      </top>
      <bottom style="thick">
        <color rgb="FF8EAADB"/>
      </bottom>
      <diagonal/>
    </border>
    <border>
      <left style="medium">
        <color rgb="FFB4C6E7"/>
      </left>
      <right style="medium">
        <color rgb="FFB4C6E7"/>
      </right>
      <top/>
      <bottom style="medium">
        <color rgb="FFB4C6E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3" borderId="2" applyNumberFormat="0" applyAlignment="0" applyProtection="0"/>
    <xf numFmtId="0" fontId="7" fillId="4" borderId="0" applyNumberFormat="0" applyBorder="0" applyAlignment="0" applyProtection="0"/>
    <xf numFmtId="0" fontId="8" fillId="5" borderId="5" applyNumberFormat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2" xfId="1"/>
    <xf numFmtId="0" fontId="6" fillId="0" borderId="3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7" fillId="4" borderId="0" xfId="2"/>
    <xf numFmtId="0" fontId="8" fillId="5" borderId="5" xfId="3"/>
    <xf numFmtId="0" fontId="0" fillId="0" borderId="6" xfId="0" applyBorder="1"/>
    <xf numFmtId="0" fontId="0" fillId="6" borderId="0" xfId="0" applyFill="1"/>
    <xf numFmtId="0" fontId="0" fillId="7" borderId="0" xfId="0" applyFill="1"/>
    <xf numFmtId="0" fontId="9" fillId="8" borderId="0" xfId="0" applyFont="1" applyFill="1"/>
    <xf numFmtId="0" fontId="9" fillId="8" borderId="0" xfId="0" quotePrefix="1" applyFont="1" applyFill="1"/>
    <xf numFmtId="0" fontId="6" fillId="0" borderId="6" xfId="0" applyFont="1" applyFill="1" applyBorder="1" applyAlignment="1">
      <alignment horizontal="right" vertical="center"/>
    </xf>
    <xf numFmtId="0" fontId="9" fillId="0" borderId="6" xfId="0" applyFont="1" applyBorder="1"/>
  </cellXfs>
  <cellStyles count="4">
    <cellStyle name="Bueno" xfId="2" builtinId="26"/>
    <cellStyle name="Entrada" xfId="3" builtinId="20"/>
    <cellStyle name="Normal" xfId="0" builtinId="0"/>
    <cellStyle name="Salida" xfId="1" builtinId="21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a4" displayName="Tabla4" ref="A1:J9" totalsRowShown="0">
  <autoFilter ref="A1:J9"/>
  <tableColumns count="10">
    <tableColumn id="1" name="REQUERIMIENTOS" dataDxfId="0"/>
    <tableColumn id="3" name="COMPLEJIDAD"/>
    <tableColumn id="4" name="EQ"/>
    <tableColumn id="5" name="EI"/>
    <tableColumn id="6" name="EI2"/>
    <tableColumn id="7" name="EO"/>
    <tableColumn id="8" name="EI3"/>
    <tableColumn id="9" name="EO4"/>
    <tableColumn id="10" name="ILF"/>
    <tableColumn id="11" name="EIF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zoomScale="90" zoomScaleNormal="90" workbookViewId="0">
      <selection activeCell="F8" sqref="F8"/>
    </sheetView>
  </sheetViews>
  <sheetFormatPr baseColWidth="10" defaultRowHeight="14.4" x14ac:dyDescent="0.3"/>
  <cols>
    <col min="1" max="1" width="69.21875" customWidth="1"/>
    <col min="2" max="2" width="15.5546875" customWidth="1"/>
    <col min="3" max="3" width="13.88671875" customWidth="1"/>
    <col min="4" max="4" width="13" customWidth="1"/>
    <col min="8" max="8" width="19.6640625" bestFit="1" customWidth="1"/>
    <col min="9" max="9" width="10.44140625" bestFit="1" customWidth="1"/>
    <col min="10" max="10" width="16.44140625" bestFit="1" customWidth="1"/>
  </cols>
  <sheetData>
    <row r="1" spans="1:16" x14ac:dyDescent="0.3">
      <c r="A1" t="s">
        <v>35</v>
      </c>
      <c r="B1" t="s">
        <v>36</v>
      </c>
      <c r="C1" t="s">
        <v>19</v>
      </c>
      <c r="D1" t="s">
        <v>17</v>
      </c>
      <c r="E1" t="s">
        <v>37</v>
      </c>
      <c r="F1" t="s">
        <v>18</v>
      </c>
      <c r="G1" t="s">
        <v>38</v>
      </c>
      <c r="H1" t="s">
        <v>39</v>
      </c>
      <c r="I1" t="s">
        <v>20</v>
      </c>
      <c r="J1" t="s">
        <v>21</v>
      </c>
    </row>
    <row r="2" spans="1:16" x14ac:dyDescent="0.3"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</row>
    <row r="3" spans="1:16" ht="28.8" x14ac:dyDescent="0.3">
      <c r="A3" s="1" t="s">
        <v>49</v>
      </c>
      <c r="B3" t="s">
        <v>54</v>
      </c>
      <c r="C3">
        <v>1</v>
      </c>
      <c r="D3">
        <v>1</v>
      </c>
      <c r="E3">
        <v>1</v>
      </c>
      <c r="F3">
        <v>0</v>
      </c>
      <c r="G3">
        <v>0</v>
      </c>
      <c r="H3">
        <v>1</v>
      </c>
      <c r="I3">
        <v>2</v>
      </c>
      <c r="J3">
        <v>1</v>
      </c>
    </row>
    <row r="4" spans="1:16" ht="28.8" x14ac:dyDescent="0.3">
      <c r="A4" s="1" t="s">
        <v>74</v>
      </c>
      <c r="B4" t="s">
        <v>54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</row>
    <row r="5" spans="1:16" ht="28.8" x14ac:dyDescent="0.3">
      <c r="A5" s="1" t="s">
        <v>50</v>
      </c>
      <c r="B5" t="s">
        <v>54</v>
      </c>
      <c r="C5">
        <v>3</v>
      </c>
      <c r="D5">
        <v>3</v>
      </c>
      <c r="E5">
        <v>1</v>
      </c>
      <c r="F5">
        <v>4</v>
      </c>
      <c r="G5">
        <v>0</v>
      </c>
      <c r="H5">
        <v>4</v>
      </c>
      <c r="I5">
        <v>2</v>
      </c>
      <c r="J5">
        <v>4</v>
      </c>
    </row>
    <row r="6" spans="1:16" ht="28.8" x14ac:dyDescent="0.3">
      <c r="A6" s="1" t="s">
        <v>51</v>
      </c>
      <c r="B6" t="s">
        <v>0</v>
      </c>
      <c r="C6">
        <v>3</v>
      </c>
      <c r="D6">
        <v>3</v>
      </c>
      <c r="E6">
        <v>0</v>
      </c>
      <c r="F6">
        <v>4</v>
      </c>
      <c r="G6">
        <v>0</v>
      </c>
      <c r="H6">
        <v>5</v>
      </c>
      <c r="I6">
        <v>1</v>
      </c>
      <c r="J6">
        <v>3</v>
      </c>
    </row>
    <row r="7" spans="1:16" ht="28.8" x14ac:dyDescent="0.3">
      <c r="A7" s="1" t="s">
        <v>52</v>
      </c>
      <c r="B7" t="s">
        <v>55</v>
      </c>
      <c r="C7">
        <v>3</v>
      </c>
      <c r="D7">
        <v>4</v>
      </c>
      <c r="E7">
        <v>0</v>
      </c>
      <c r="F7">
        <v>3</v>
      </c>
      <c r="G7">
        <v>0</v>
      </c>
      <c r="H7">
        <v>3</v>
      </c>
      <c r="I7">
        <v>1</v>
      </c>
      <c r="J7">
        <v>3</v>
      </c>
    </row>
    <row r="8" spans="1:16" ht="57.6" x14ac:dyDescent="0.3">
      <c r="A8" s="1" t="s">
        <v>53</v>
      </c>
      <c r="B8" t="s">
        <v>0</v>
      </c>
      <c r="C8">
        <v>5</v>
      </c>
      <c r="D8">
        <v>5</v>
      </c>
      <c r="E8">
        <v>2</v>
      </c>
      <c r="F8">
        <v>3</v>
      </c>
      <c r="G8">
        <v>0</v>
      </c>
      <c r="H8">
        <v>5</v>
      </c>
      <c r="I8">
        <v>2</v>
      </c>
      <c r="J8">
        <v>4</v>
      </c>
    </row>
    <row r="9" spans="1:16" ht="43.2" x14ac:dyDescent="0.3">
      <c r="A9" s="1" t="s">
        <v>69</v>
      </c>
      <c r="B9" t="s">
        <v>54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2</v>
      </c>
    </row>
    <row r="10" spans="1:16" x14ac:dyDescent="0.3">
      <c r="A10" s="1"/>
    </row>
    <row r="11" spans="1:16" x14ac:dyDescent="0.3">
      <c r="E11" s="12" t="s">
        <v>70</v>
      </c>
      <c r="J11" s="12" t="s">
        <v>71</v>
      </c>
      <c r="N11" s="12" t="s">
        <v>72</v>
      </c>
    </row>
    <row r="12" spans="1:16" x14ac:dyDescent="0.3">
      <c r="C12" s="10" t="s">
        <v>24</v>
      </c>
      <c r="D12" s="10" t="s">
        <v>22</v>
      </c>
      <c r="E12" s="10" t="s">
        <v>23</v>
      </c>
      <c r="F12" s="10" t="s">
        <v>25</v>
      </c>
      <c r="H12" s="10" t="s">
        <v>24</v>
      </c>
      <c r="I12" s="10" t="s">
        <v>22</v>
      </c>
      <c r="J12" s="10" t="s">
        <v>23</v>
      </c>
      <c r="K12" s="10" t="s">
        <v>25</v>
      </c>
      <c r="M12" s="10" t="s">
        <v>24</v>
      </c>
      <c r="N12" s="10" t="s">
        <v>22</v>
      </c>
      <c r="O12" s="10" t="s">
        <v>23</v>
      </c>
      <c r="P12" s="10" t="s">
        <v>25</v>
      </c>
    </row>
    <row r="13" spans="1:16" x14ac:dyDescent="0.3">
      <c r="C13" s="10" t="s">
        <v>17</v>
      </c>
      <c r="D13" s="10">
        <f>SUM(D3:E5,G3:G5,D9:E9,G9)</f>
        <v>6</v>
      </c>
      <c r="E13" s="10">
        <v>3</v>
      </c>
      <c r="F13" s="10">
        <f>D13*E13</f>
        <v>18</v>
      </c>
      <c r="H13" s="10" t="s">
        <v>17</v>
      </c>
      <c r="I13" s="10">
        <f>SUM(D6:E6,G6,D8:E8,G8)</f>
        <v>10</v>
      </c>
      <c r="J13" s="10">
        <v>4</v>
      </c>
      <c r="K13" s="10">
        <f>I13*J13</f>
        <v>40</v>
      </c>
      <c r="M13" s="10" t="s">
        <v>17</v>
      </c>
      <c r="N13" s="10">
        <f>SUM(D7:E7,G7)</f>
        <v>4</v>
      </c>
      <c r="O13" s="10">
        <v>6</v>
      </c>
      <c r="P13" s="10">
        <f>N13*O13</f>
        <v>24</v>
      </c>
    </row>
    <row r="14" spans="1:16" x14ac:dyDescent="0.3">
      <c r="C14" s="10" t="s">
        <v>18</v>
      </c>
      <c r="D14" s="10">
        <f>SUM(F3:F5,H3:H5,F9,H9)</f>
        <v>11</v>
      </c>
      <c r="E14" s="10">
        <v>4</v>
      </c>
      <c r="F14" s="10">
        <f>D14*E14</f>
        <v>44</v>
      </c>
      <c r="H14" s="10" t="s">
        <v>18</v>
      </c>
      <c r="I14" s="10">
        <f>SUM(F6,H6,F8,H8)</f>
        <v>17</v>
      </c>
      <c r="J14" s="10">
        <v>5</v>
      </c>
      <c r="K14" s="10">
        <f>I14*J14</f>
        <v>85</v>
      </c>
      <c r="M14" s="10" t="s">
        <v>18</v>
      </c>
      <c r="N14" s="10">
        <f>SUM(F7,H7)</f>
        <v>6</v>
      </c>
      <c r="O14" s="10">
        <v>7</v>
      </c>
      <c r="P14" s="10">
        <f>N14*O14</f>
        <v>42</v>
      </c>
    </row>
    <row r="15" spans="1:16" x14ac:dyDescent="0.3">
      <c r="C15" s="10" t="s">
        <v>19</v>
      </c>
      <c r="D15" s="10">
        <f>SUM(C3:C5,C9)</f>
        <v>6</v>
      </c>
      <c r="E15" s="10">
        <v>3</v>
      </c>
      <c r="F15" s="10">
        <f>D15*E15</f>
        <v>18</v>
      </c>
      <c r="H15" s="10" t="s">
        <v>19</v>
      </c>
      <c r="I15" s="10">
        <f>SUM(C6,C8)</f>
        <v>8</v>
      </c>
      <c r="J15" s="10">
        <v>4</v>
      </c>
      <c r="K15" s="10">
        <f>I15*J15</f>
        <v>32</v>
      </c>
      <c r="M15" s="10" t="s">
        <v>19</v>
      </c>
      <c r="N15" s="10">
        <f>SUM(C7)</f>
        <v>3</v>
      </c>
      <c r="O15" s="10">
        <v>6</v>
      </c>
      <c r="P15" s="10">
        <f>N15*O15</f>
        <v>18</v>
      </c>
    </row>
    <row r="16" spans="1:16" x14ac:dyDescent="0.3">
      <c r="C16" s="10" t="s">
        <v>20</v>
      </c>
      <c r="D16" s="10">
        <f>SUM(I3:I5,I9)</f>
        <v>5</v>
      </c>
      <c r="E16" s="10">
        <v>7</v>
      </c>
      <c r="F16" s="10">
        <f>D16*E16</f>
        <v>35</v>
      </c>
      <c r="H16" s="10" t="s">
        <v>20</v>
      </c>
      <c r="I16" s="10">
        <f>SUM(I6,I8)</f>
        <v>3</v>
      </c>
      <c r="J16" s="10">
        <v>10</v>
      </c>
      <c r="K16" s="10">
        <f>I16*J16</f>
        <v>30</v>
      </c>
      <c r="M16" s="10" t="s">
        <v>20</v>
      </c>
      <c r="N16" s="10">
        <f>SUM(I7)</f>
        <v>1</v>
      </c>
      <c r="O16" s="10">
        <v>15</v>
      </c>
      <c r="P16" s="10">
        <f>N16*O16</f>
        <v>15</v>
      </c>
    </row>
    <row r="17" spans="1:16" x14ac:dyDescent="0.3">
      <c r="C17" s="10" t="s">
        <v>21</v>
      </c>
      <c r="D17" s="10">
        <f>SUM(J3:J5,J9)</f>
        <v>8</v>
      </c>
      <c r="E17" s="10">
        <v>5</v>
      </c>
      <c r="F17" s="10">
        <f>D17*E17</f>
        <v>40</v>
      </c>
      <c r="H17" s="10" t="s">
        <v>21</v>
      </c>
      <c r="I17" s="10">
        <f>SUM(J6,J8)</f>
        <v>7</v>
      </c>
      <c r="J17" s="10">
        <v>7</v>
      </c>
      <c r="K17" s="10">
        <f>I17*J17</f>
        <v>49</v>
      </c>
      <c r="M17" s="10" t="s">
        <v>21</v>
      </c>
      <c r="N17" s="10">
        <f>SUM(J7)</f>
        <v>3</v>
      </c>
      <c r="O17" s="10">
        <v>10</v>
      </c>
      <c r="P17" s="10">
        <f>N17*O17</f>
        <v>30</v>
      </c>
    </row>
    <row r="18" spans="1:16" x14ac:dyDescent="0.3">
      <c r="E18" s="11" t="s">
        <v>26</v>
      </c>
      <c r="F18" s="11">
        <f>SUM(F13:F17)</f>
        <v>155</v>
      </c>
      <c r="J18" s="11" t="s">
        <v>26</v>
      </c>
      <c r="K18" s="11">
        <f>SUM(K13:K17)</f>
        <v>236</v>
      </c>
      <c r="O18" s="11" t="s">
        <v>26</v>
      </c>
      <c r="P18" s="11">
        <f>SUM(P13:P17)</f>
        <v>129</v>
      </c>
    </row>
    <row r="21" spans="1:16" ht="15" thickBot="1" x14ac:dyDescent="0.35">
      <c r="A21" s="2" t="s">
        <v>1</v>
      </c>
      <c r="B21" s="5"/>
    </row>
    <row r="22" spans="1:16" ht="15" thickBot="1" x14ac:dyDescent="0.35">
      <c r="A22" s="3" t="s">
        <v>2</v>
      </c>
      <c r="B22" s="6">
        <v>5</v>
      </c>
    </row>
    <row r="23" spans="1:16" ht="15.6" thickTop="1" thickBot="1" x14ac:dyDescent="0.35">
      <c r="A23" s="3" t="s">
        <v>3</v>
      </c>
      <c r="B23" s="7">
        <v>4</v>
      </c>
    </row>
    <row r="24" spans="1:16" ht="15" thickBot="1" x14ac:dyDescent="0.35">
      <c r="A24" s="3" t="s">
        <v>4</v>
      </c>
      <c r="B24" s="7">
        <v>4</v>
      </c>
    </row>
    <row r="25" spans="1:16" ht="15" thickBot="1" x14ac:dyDescent="0.35">
      <c r="A25" s="3" t="s">
        <v>5</v>
      </c>
      <c r="B25" s="7">
        <v>3</v>
      </c>
    </row>
    <row r="26" spans="1:16" ht="15" thickBot="1" x14ac:dyDescent="0.35">
      <c r="A26" s="3" t="s">
        <v>6</v>
      </c>
      <c r="B26" s="7">
        <v>3</v>
      </c>
    </row>
    <row r="27" spans="1:16" ht="15" thickBot="1" x14ac:dyDescent="0.35">
      <c r="A27" s="3" t="s">
        <v>7</v>
      </c>
      <c r="B27" s="7">
        <v>5</v>
      </c>
    </row>
    <row r="28" spans="1:16" ht="15" thickBot="1" x14ac:dyDescent="0.35">
      <c r="A28" s="3" t="s">
        <v>8</v>
      </c>
      <c r="B28" s="7">
        <v>5</v>
      </c>
    </row>
    <row r="29" spans="1:16" ht="15" thickBot="1" x14ac:dyDescent="0.35">
      <c r="A29" s="3" t="s">
        <v>9</v>
      </c>
      <c r="B29" s="7">
        <v>0</v>
      </c>
    </row>
    <row r="30" spans="1:16" ht="15" thickBot="1" x14ac:dyDescent="0.35">
      <c r="A30" s="3" t="s">
        <v>10</v>
      </c>
      <c r="B30" s="7">
        <v>3</v>
      </c>
    </row>
    <row r="31" spans="1:16" ht="15" thickBot="1" x14ac:dyDescent="0.35">
      <c r="A31" s="3" t="s">
        <v>11</v>
      </c>
      <c r="B31" s="7">
        <v>3</v>
      </c>
    </row>
    <row r="32" spans="1:16" ht="15" thickBot="1" x14ac:dyDescent="0.35">
      <c r="A32" s="3" t="s">
        <v>12</v>
      </c>
      <c r="B32" s="7">
        <v>1</v>
      </c>
    </row>
    <row r="33" spans="1:6" ht="15" thickBot="1" x14ac:dyDescent="0.35">
      <c r="A33" s="3" t="s">
        <v>13</v>
      </c>
      <c r="B33" s="7">
        <v>1</v>
      </c>
      <c r="C33" s="13" t="s">
        <v>73</v>
      </c>
      <c r="D33" s="13">
        <f>(F18+K18+P18)*(0.65+(0.01*B36))</f>
        <v>582.40000000000009</v>
      </c>
      <c r="E33" s="14" t="s">
        <v>56</v>
      </c>
      <c r="F33" s="13">
        <v>582</v>
      </c>
    </row>
    <row r="34" spans="1:6" ht="15" thickBot="1" x14ac:dyDescent="0.35">
      <c r="A34" s="3" t="s">
        <v>14</v>
      </c>
      <c r="B34" s="7">
        <v>5</v>
      </c>
    </row>
    <row r="35" spans="1:6" ht="15" thickBot="1" x14ac:dyDescent="0.35">
      <c r="A35" s="3" t="s">
        <v>15</v>
      </c>
      <c r="B35" s="7">
        <v>5</v>
      </c>
    </row>
    <row r="36" spans="1:6" ht="15" thickBot="1" x14ac:dyDescent="0.35">
      <c r="A36" s="4" t="s">
        <v>16</v>
      </c>
      <c r="B36" s="7">
        <f>SUM(B22:B35)</f>
        <v>47</v>
      </c>
    </row>
    <row r="38" spans="1:6" x14ac:dyDescent="0.3">
      <c r="A38" s="10" t="s">
        <v>48</v>
      </c>
      <c r="B38" s="15">
        <v>8</v>
      </c>
      <c r="C38" s="16" t="s">
        <v>57</v>
      </c>
      <c r="D38" s="10"/>
    </row>
    <row r="39" spans="1:6" x14ac:dyDescent="0.3">
      <c r="A39" s="10" t="s">
        <v>40</v>
      </c>
      <c r="B39" s="10">
        <f>B38*D33</f>
        <v>4659.2000000000007</v>
      </c>
      <c r="C39" s="10"/>
      <c r="D39" s="10"/>
    </row>
    <row r="40" spans="1:6" x14ac:dyDescent="0.3">
      <c r="A40" s="10" t="s">
        <v>41</v>
      </c>
      <c r="B40" s="10">
        <v>8</v>
      </c>
      <c r="C40" s="10"/>
      <c r="D40" s="10"/>
    </row>
    <row r="41" spans="1:6" x14ac:dyDescent="0.3">
      <c r="A41" s="10" t="s">
        <v>42</v>
      </c>
      <c r="B41" s="10">
        <f>B39/B40</f>
        <v>582.40000000000009</v>
      </c>
      <c r="C41" s="10"/>
      <c r="D41" s="10"/>
    </row>
    <row r="42" spans="1:6" x14ac:dyDescent="0.3">
      <c r="A42" s="10" t="s">
        <v>45</v>
      </c>
      <c r="B42" s="10">
        <f>B41/5</f>
        <v>116.48000000000002</v>
      </c>
      <c r="C42" s="10"/>
      <c r="D42" s="10"/>
    </row>
    <row r="43" spans="1:6" x14ac:dyDescent="0.3">
      <c r="A43" s="10" t="s">
        <v>46</v>
      </c>
      <c r="B43" s="10">
        <f>B42/20</f>
        <v>5.8240000000000007</v>
      </c>
      <c r="C43" s="10"/>
      <c r="D43" s="10"/>
    </row>
    <row r="44" spans="1:6" x14ac:dyDescent="0.3">
      <c r="A44" s="10"/>
      <c r="B44" s="10"/>
      <c r="C44" s="10"/>
      <c r="D44" s="10"/>
    </row>
    <row r="45" spans="1:6" x14ac:dyDescent="0.3">
      <c r="A45" s="10" t="s">
        <v>43</v>
      </c>
      <c r="B45" s="10">
        <v>500</v>
      </c>
      <c r="C45" s="10"/>
      <c r="D45" s="10"/>
    </row>
    <row r="46" spans="1:6" x14ac:dyDescent="0.3">
      <c r="A46" s="10"/>
      <c r="B46" s="10"/>
      <c r="C46" s="10"/>
      <c r="D46" s="10"/>
    </row>
    <row r="47" spans="1:6" x14ac:dyDescent="0.3">
      <c r="A47" s="10" t="s">
        <v>44</v>
      </c>
      <c r="B47" s="10"/>
      <c r="C47" s="10"/>
      <c r="D47" s="10"/>
    </row>
    <row r="48" spans="1:6" x14ac:dyDescent="0.3">
      <c r="A48" s="10"/>
      <c r="B48" s="10" t="s">
        <v>58</v>
      </c>
      <c r="C48" s="10"/>
      <c r="D48" s="10">
        <v>500</v>
      </c>
    </row>
    <row r="49" spans="1:6" x14ac:dyDescent="0.3">
      <c r="A49" s="10"/>
      <c r="B49" s="10" t="s">
        <v>59</v>
      </c>
      <c r="C49" s="10"/>
      <c r="D49" s="10"/>
    </row>
    <row r="50" spans="1:6" x14ac:dyDescent="0.3">
      <c r="A50" s="10"/>
      <c r="B50" s="10"/>
      <c r="C50" s="10" t="s">
        <v>60</v>
      </c>
      <c r="D50" s="10">
        <v>80</v>
      </c>
    </row>
    <row r="51" spans="1:6" x14ac:dyDescent="0.3">
      <c r="A51" s="10"/>
      <c r="B51" s="10"/>
      <c r="C51" s="10" t="s">
        <v>61</v>
      </c>
      <c r="D51" s="10">
        <v>20</v>
      </c>
    </row>
    <row r="52" spans="1:6" x14ac:dyDescent="0.3">
      <c r="A52" s="10"/>
      <c r="B52" s="10"/>
      <c r="C52" s="10" t="s">
        <v>65</v>
      </c>
      <c r="D52" s="10">
        <v>100</v>
      </c>
    </row>
    <row r="58" spans="1:6" x14ac:dyDescent="0.3">
      <c r="B58" s="11" t="s">
        <v>64</v>
      </c>
      <c r="C58" s="11"/>
      <c r="D58" s="11">
        <f>SUM(D48:D52) *B43</f>
        <v>4076.8000000000006</v>
      </c>
    </row>
    <row r="60" spans="1:6" x14ac:dyDescent="0.3">
      <c r="A60" s="9" t="s">
        <v>47</v>
      </c>
      <c r="B60" s="9" t="s">
        <v>66</v>
      </c>
      <c r="C60" s="9"/>
      <c r="D60" s="9">
        <f>(B40*B43*B45)+D58</f>
        <v>27372.800000000003</v>
      </c>
      <c r="E60" s="9"/>
      <c r="F60" s="9" t="s">
        <v>68</v>
      </c>
    </row>
    <row r="61" spans="1:6" x14ac:dyDescent="0.3">
      <c r="B61" t="s">
        <v>62</v>
      </c>
      <c r="D61">
        <v>600</v>
      </c>
    </row>
    <row r="62" spans="1:6" x14ac:dyDescent="0.3">
      <c r="B62" t="s">
        <v>67</v>
      </c>
      <c r="D62">
        <f>D60*0.01</f>
        <v>273.72800000000001</v>
      </c>
    </row>
    <row r="63" spans="1:6" x14ac:dyDescent="0.3">
      <c r="B63" t="s">
        <v>63</v>
      </c>
      <c r="D63">
        <f>D60*(0.05)</f>
        <v>1368.6400000000003</v>
      </c>
    </row>
    <row r="65" spans="1:3" x14ac:dyDescent="0.3">
      <c r="A65" s="8" t="s">
        <v>25</v>
      </c>
      <c r="B65" s="8"/>
      <c r="C65" s="8">
        <f>SUM(D60:D63)</f>
        <v>29615.168000000001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Usuario de Windows</cp:lastModifiedBy>
  <dcterms:created xsi:type="dcterms:W3CDTF">2020-10-27T00:07:20Z</dcterms:created>
  <dcterms:modified xsi:type="dcterms:W3CDTF">2020-11-23T23:01:48Z</dcterms:modified>
</cp:coreProperties>
</file>