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anMarlin\"/>
    </mc:Choice>
  </mc:AlternateContent>
  <xr:revisionPtr revIDLastSave="0" documentId="13_ncr:1_{3837F81C-2C9E-4132-BC7E-16DF9091756D}" xr6:coauthVersionLast="47" xr6:coauthVersionMax="47" xr10:uidLastSave="{00000000-0000-0000-0000-000000000000}"/>
  <bookViews>
    <workbookView xWindow="-120" yWindow="-120" windowWidth="38640" windowHeight="21240" activeTab="1" xr2:uid="{A08EAA92-78C6-4BC2-A345-6463F8A185EB}"/>
  </bookViews>
  <sheets>
    <sheet name="Hoja1" sheetId="1" r:id="rId1"/>
    <sheet name="u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3" i="2"/>
  <c r="F4" i="2"/>
  <c r="F5" i="2"/>
  <c r="F6" i="2"/>
  <c r="F7" i="2"/>
  <c r="F8" i="2"/>
  <c r="F9" i="2"/>
  <c r="F10" i="2"/>
  <c r="F11" i="2"/>
  <c r="F12" i="2"/>
  <c r="F13" i="2"/>
  <c r="F2" i="2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H12" i="1"/>
  <c r="I12" i="1" s="1"/>
  <c r="I5" i="1"/>
  <c r="I17" i="1"/>
  <c r="I29" i="1"/>
  <c r="H2" i="1"/>
  <c r="I2" i="1" s="1"/>
  <c r="H3" i="1"/>
  <c r="I3" i="1" s="1"/>
  <c r="H4" i="1"/>
  <c r="I4" i="1" s="1"/>
  <c r="H5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3" i="1"/>
  <c r="I13" i="1" s="1"/>
  <c r="H14" i="1"/>
  <c r="I14" i="1" s="1"/>
  <c r="H15" i="1"/>
  <c r="I15" i="1" s="1"/>
  <c r="H16" i="1"/>
  <c r="I16" i="1" s="1"/>
  <c r="H17" i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H30" i="1"/>
  <c r="I30" i="1" s="1"/>
  <c r="H31" i="1"/>
  <c r="I31" i="1" s="1"/>
  <c r="H32" i="1"/>
  <c r="I32" i="1" s="1"/>
  <c r="H33" i="1"/>
  <c r="I33" i="1" s="1"/>
</calcChain>
</file>

<file path=xl/sharedStrings.xml><?xml version="1.0" encoding="utf-8"?>
<sst xmlns="http://schemas.openxmlformats.org/spreadsheetml/2006/main" count="16" uniqueCount="13">
  <si>
    <t>original marlin</t>
  </si>
  <si>
    <t>termocupla</t>
  </si>
  <si>
    <t>NTC 100k</t>
  </si>
  <si>
    <t>Valor</t>
  </si>
  <si>
    <t>Termometro K</t>
  </si>
  <si>
    <t>adoptado</t>
  </si>
  <si>
    <t>Dif</t>
  </si>
  <si>
    <t>DifAnt</t>
  </si>
  <si>
    <t>IanProm</t>
  </si>
  <si>
    <t>Codigo</t>
  </si>
  <si>
    <t>TermK LN</t>
  </si>
  <si>
    <t>TermK Pot</t>
  </si>
  <si>
    <t>TermK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</si>
</sst>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8090604705867462E-2"/>
          <c:y val="5.865588371943687E-2"/>
          <c:w val="0.93038423744563281"/>
          <c:h val="0.860985504743675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original marlin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Hoja1!$A$3:$A$33</c:f>
              <c:numCache>
                <c:formatCode>General</c:formatCode>
                <c:ptCount val="31"/>
                <c:pt idx="0">
                  <c:v>17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  <c:pt idx="10">
                  <c:v>87</c:v>
                </c:pt>
                <c:pt idx="11">
                  <c:v>106</c:v>
                </c:pt>
                <c:pt idx="12">
                  <c:v>128</c:v>
                </c:pt>
                <c:pt idx="13">
                  <c:v>155</c:v>
                </c:pt>
                <c:pt idx="14">
                  <c:v>189</c:v>
                </c:pt>
                <c:pt idx="15">
                  <c:v>230</c:v>
                </c:pt>
                <c:pt idx="16">
                  <c:v>278</c:v>
                </c:pt>
                <c:pt idx="17">
                  <c:v>336</c:v>
                </c:pt>
                <c:pt idx="18">
                  <c:v>402</c:v>
                </c:pt>
                <c:pt idx="19">
                  <c:v>476</c:v>
                </c:pt>
                <c:pt idx="20">
                  <c:v>554</c:v>
                </c:pt>
                <c:pt idx="21">
                  <c:v>635</c:v>
                </c:pt>
                <c:pt idx="22">
                  <c:v>713</c:v>
                </c:pt>
                <c:pt idx="23">
                  <c:v>784</c:v>
                </c:pt>
                <c:pt idx="24">
                  <c:v>846</c:v>
                </c:pt>
                <c:pt idx="25">
                  <c:v>897</c:v>
                </c:pt>
                <c:pt idx="26">
                  <c:v>937</c:v>
                </c:pt>
                <c:pt idx="27">
                  <c:v>966</c:v>
                </c:pt>
                <c:pt idx="28">
                  <c:v>986</c:v>
                </c:pt>
                <c:pt idx="29">
                  <c:v>1000</c:v>
                </c:pt>
                <c:pt idx="30">
                  <c:v>1010</c:v>
                </c:pt>
              </c:numCache>
            </c:numRef>
          </c:xVal>
          <c:yVal>
            <c:numRef>
              <c:f>Hoja1!$B$3:$B$33</c:f>
              <c:numCache>
                <c:formatCode>General</c:formatCode>
                <c:ptCount val="31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230</c:v>
                </c:pt>
                <c:pt idx="8">
                  <c:v>220</c:v>
                </c:pt>
                <c:pt idx="9">
                  <c:v>210</c:v>
                </c:pt>
                <c:pt idx="10">
                  <c:v>200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140</c:v>
                </c:pt>
                <c:pt idx="17">
                  <c:v>130</c:v>
                </c:pt>
                <c:pt idx="18">
                  <c:v>120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80</c:v>
                </c:pt>
                <c:pt idx="23">
                  <c:v>70</c:v>
                </c:pt>
                <c:pt idx="24">
                  <c:v>60</c:v>
                </c:pt>
                <c:pt idx="25">
                  <c:v>50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B-42E5-AF41-A3D92B9C5647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termocupla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Hoja1!$A$3:$A$33</c:f>
              <c:numCache>
                <c:formatCode>General</c:formatCode>
                <c:ptCount val="31"/>
                <c:pt idx="0">
                  <c:v>17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  <c:pt idx="10">
                  <c:v>87</c:v>
                </c:pt>
                <c:pt idx="11">
                  <c:v>106</c:v>
                </c:pt>
                <c:pt idx="12">
                  <c:v>128</c:v>
                </c:pt>
                <c:pt idx="13">
                  <c:v>155</c:v>
                </c:pt>
                <c:pt idx="14">
                  <c:v>189</c:v>
                </c:pt>
                <c:pt idx="15">
                  <c:v>230</c:v>
                </c:pt>
                <c:pt idx="16">
                  <c:v>278</c:v>
                </c:pt>
                <c:pt idx="17">
                  <c:v>336</c:v>
                </c:pt>
                <c:pt idx="18">
                  <c:v>402</c:v>
                </c:pt>
                <c:pt idx="19">
                  <c:v>476</c:v>
                </c:pt>
                <c:pt idx="20">
                  <c:v>554</c:v>
                </c:pt>
                <c:pt idx="21">
                  <c:v>635</c:v>
                </c:pt>
                <c:pt idx="22">
                  <c:v>713</c:v>
                </c:pt>
                <c:pt idx="23">
                  <c:v>784</c:v>
                </c:pt>
                <c:pt idx="24">
                  <c:v>846</c:v>
                </c:pt>
                <c:pt idx="25">
                  <c:v>897</c:v>
                </c:pt>
                <c:pt idx="26">
                  <c:v>937</c:v>
                </c:pt>
                <c:pt idx="27">
                  <c:v>966</c:v>
                </c:pt>
                <c:pt idx="28">
                  <c:v>986</c:v>
                </c:pt>
                <c:pt idx="29">
                  <c:v>1000</c:v>
                </c:pt>
                <c:pt idx="30">
                  <c:v>1010</c:v>
                </c:pt>
              </c:numCache>
            </c:numRef>
          </c:xVal>
          <c:yVal>
            <c:numRef>
              <c:f>Hoja1!$C$3:$C$33</c:f>
              <c:numCache>
                <c:formatCode>General</c:formatCode>
                <c:ptCount val="31"/>
                <c:pt idx="0">
                  <c:v>346</c:v>
                </c:pt>
                <c:pt idx="1">
                  <c:v>336</c:v>
                </c:pt>
                <c:pt idx="2">
                  <c:v>326</c:v>
                </c:pt>
                <c:pt idx="3">
                  <c:v>316</c:v>
                </c:pt>
                <c:pt idx="4">
                  <c:v>305</c:v>
                </c:pt>
                <c:pt idx="5">
                  <c:v>293</c:v>
                </c:pt>
                <c:pt idx="6">
                  <c:v>281</c:v>
                </c:pt>
                <c:pt idx="7">
                  <c:v>268</c:v>
                </c:pt>
                <c:pt idx="8">
                  <c:v>257</c:v>
                </c:pt>
                <c:pt idx="9">
                  <c:v>247</c:v>
                </c:pt>
                <c:pt idx="10">
                  <c:v>236</c:v>
                </c:pt>
                <c:pt idx="11">
                  <c:v>222</c:v>
                </c:pt>
                <c:pt idx="12">
                  <c:v>210</c:v>
                </c:pt>
                <c:pt idx="13">
                  <c:v>198</c:v>
                </c:pt>
                <c:pt idx="14">
                  <c:v>187</c:v>
                </c:pt>
                <c:pt idx="15">
                  <c:v>176</c:v>
                </c:pt>
                <c:pt idx="16">
                  <c:v>164</c:v>
                </c:pt>
                <c:pt idx="17">
                  <c:v>152</c:v>
                </c:pt>
                <c:pt idx="18">
                  <c:v>140</c:v>
                </c:pt>
                <c:pt idx="19">
                  <c:v>128</c:v>
                </c:pt>
                <c:pt idx="20">
                  <c:v>116</c:v>
                </c:pt>
                <c:pt idx="21">
                  <c:v>104</c:v>
                </c:pt>
                <c:pt idx="22">
                  <c:v>92</c:v>
                </c:pt>
                <c:pt idx="23">
                  <c:v>80</c:v>
                </c:pt>
                <c:pt idx="24">
                  <c:v>68</c:v>
                </c:pt>
                <c:pt idx="25">
                  <c:v>56</c:v>
                </c:pt>
                <c:pt idx="26">
                  <c:v>43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B-42E5-AF41-A3D92B9C5647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NTC 100k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Hoja1!$A$3:$A$33</c:f>
              <c:numCache>
                <c:formatCode>General</c:formatCode>
                <c:ptCount val="31"/>
                <c:pt idx="0">
                  <c:v>17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  <c:pt idx="10">
                  <c:v>87</c:v>
                </c:pt>
                <c:pt idx="11">
                  <c:v>106</c:v>
                </c:pt>
                <c:pt idx="12">
                  <c:v>128</c:v>
                </c:pt>
                <c:pt idx="13">
                  <c:v>155</c:v>
                </c:pt>
                <c:pt idx="14">
                  <c:v>189</c:v>
                </c:pt>
                <c:pt idx="15">
                  <c:v>230</c:v>
                </c:pt>
                <c:pt idx="16">
                  <c:v>278</c:v>
                </c:pt>
                <c:pt idx="17">
                  <c:v>336</c:v>
                </c:pt>
                <c:pt idx="18">
                  <c:v>402</c:v>
                </c:pt>
                <c:pt idx="19">
                  <c:v>476</c:v>
                </c:pt>
                <c:pt idx="20">
                  <c:v>554</c:v>
                </c:pt>
                <c:pt idx="21">
                  <c:v>635</c:v>
                </c:pt>
                <c:pt idx="22">
                  <c:v>713</c:v>
                </c:pt>
                <c:pt idx="23">
                  <c:v>784</c:v>
                </c:pt>
                <c:pt idx="24">
                  <c:v>846</c:v>
                </c:pt>
                <c:pt idx="25">
                  <c:v>897</c:v>
                </c:pt>
                <c:pt idx="26">
                  <c:v>937</c:v>
                </c:pt>
                <c:pt idx="27">
                  <c:v>966</c:v>
                </c:pt>
                <c:pt idx="28">
                  <c:v>986</c:v>
                </c:pt>
                <c:pt idx="29">
                  <c:v>1000</c:v>
                </c:pt>
                <c:pt idx="30">
                  <c:v>1010</c:v>
                </c:pt>
              </c:numCache>
            </c:numRef>
          </c:xVal>
          <c:yVal>
            <c:numRef>
              <c:f>Hoja1!$D$3:$D$33</c:f>
              <c:numCache>
                <c:formatCode>General</c:formatCode>
                <c:ptCount val="31"/>
                <c:pt idx="0">
                  <c:v>333</c:v>
                </c:pt>
                <c:pt idx="1">
                  <c:v>323</c:v>
                </c:pt>
                <c:pt idx="2">
                  <c:v>313</c:v>
                </c:pt>
                <c:pt idx="3">
                  <c:v>303</c:v>
                </c:pt>
                <c:pt idx="4">
                  <c:v>292</c:v>
                </c:pt>
                <c:pt idx="5">
                  <c:v>280</c:v>
                </c:pt>
                <c:pt idx="6">
                  <c:v>268</c:v>
                </c:pt>
                <c:pt idx="7">
                  <c:v>257</c:v>
                </c:pt>
                <c:pt idx="8">
                  <c:v>244</c:v>
                </c:pt>
                <c:pt idx="9">
                  <c:v>232</c:v>
                </c:pt>
                <c:pt idx="10">
                  <c:v>220</c:v>
                </c:pt>
                <c:pt idx="11">
                  <c:v>208</c:v>
                </c:pt>
                <c:pt idx="12">
                  <c:v>196</c:v>
                </c:pt>
                <c:pt idx="13">
                  <c:v>185</c:v>
                </c:pt>
                <c:pt idx="14">
                  <c:v>173</c:v>
                </c:pt>
                <c:pt idx="15">
                  <c:v>161</c:v>
                </c:pt>
                <c:pt idx="16">
                  <c:v>150</c:v>
                </c:pt>
                <c:pt idx="17">
                  <c:v>139</c:v>
                </c:pt>
                <c:pt idx="18">
                  <c:v>127</c:v>
                </c:pt>
                <c:pt idx="19">
                  <c:v>116</c:v>
                </c:pt>
                <c:pt idx="20">
                  <c:v>105</c:v>
                </c:pt>
                <c:pt idx="21">
                  <c:v>93</c:v>
                </c:pt>
                <c:pt idx="22">
                  <c:v>83</c:v>
                </c:pt>
                <c:pt idx="23">
                  <c:v>72</c:v>
                </c:pt>
                <c:pt idx="24">
                  <c:v>62</c:v>
                </c:pt>
                <c:pt idx="25">
                  <c:v>51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B-42E5-AF41-A3D92B9C5647}"/>
            </c:ext>
          </c:extLst>
        </c:ser>
        <c:ser>
          <c:idx val="4"/>
          <c:order val="3"/>
          <c:tx>
            <c:strRef>
              <c:f>Hoja1!$F$1</c:f>
              <c:strCache>
                <c:ptCount val="1"/>
                <c:pt idx="0">
                  <c:v>adoptado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Hoja1!$A$3:$A$33</c:f>
              <c:numCache>
                <c:formatCode>General</c:formatCode>
                <c:ptCount val="31"/>
                <c:pt idx="0">
                  <c:v>17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51</c:v>
                </c:pt>
                <c:pt idx="8">
                  <c:v>61</c:v>
                </c:pt>
                <c:pt idx="9">
                  <c:v>73</c:v>
                </c:pt>
                <c:pt idx="10">
                  <c:v>87</c:v>
                </c:pt>
                <c:pt idx="11">
                  <c:v>106</c:v>
                </c:pt>
                <c:pt idx="12">
                  <c:v>128</c:v>
                </c:pt>
                <c:pt idx="13">
                  <c:v>155</c:v>
                </c:pt>
                <c:pt idx="14">
                  <c:v>189</c:v>
                </c:pt>
                <c:pt idx="15">
                  <c:v>230</c:v>
                </c:pt>
                <c:pt idx="16">
                  <c:v>278</c:v>
                </c:pt>
                <c:pt idx="17">
                  <c:v>336</c:v>
                </c:pt>
                <c:pt idx="18">
                  <c:v>402</c:v>
                </c:pt>
                <c:pt idx="19">
                  <c:v>476</c:v>
                </c:pt>
                <c:pt idx="20">
                  <c:v>554</c:v>
                </c:pt>
                <c:pt idx="21">
                  <c:v>635</c:v>
                </c:pt>
                <c:pt idx="22">
                  <c:v>713</c:v>
                </c:pt>
                <c:pt idx="23">
                  <c:v>784</c:v>
                </c:pt>
                <c:pt idx="24">
                  <c:v>846</c:v>
                </c:pt>
                <c:pt idx="25">
                  <c:v>897</c:v>
                </c:pt>
                <c:pt idx="26">
                  <c:v>937</c:v>
                </c:pt>
                <c:pt idx="27">
                  <c:v>966</c:v>
                </c:pt>
                <c:pt idx="28">
                  <c:v>986</c:v>
                </c:pt>
                <c:pt idx="29">
                  <c:v>1000</c:v>
                </c:pt>
                <c:pt idx="30">
                  <c:v>1010</c:v>
                </c:pt>
              </c:numCache>
            </c:numRef>
          </c:xVal>
          <c:yVal>
            <c:numRef>
              <c:f>Hoja1!$F$3:$F$33</c:f>
              <c:numCache>
                <c:formatCode>General</c:formatCode>
                <c:ptCount val="31"/>
                <c:pt idx="0">
                  <c:v>333</c:v>
                </c:pt>
                <c:pt idx="1">
                  <c:v>323</c:v>
                </c:pt>
                <c:pt idx="2">
                  <c:v>313</c:v>
                </c:pt>
                <c:pt idx="3">
                  <c:v>301</c:v>
                </c:pt>
                <c:pt idx="4">
                  <c:v>288</c:v>
                </c:pt>
                <c:pt idx="5">
                  <c:v>276</c:v>
                </c:pt>
                <c:pt idx="6">
                  <c:v>266</c:v>
                </c:pt>
                <c:pt idx="7">
                  <c:v>257</c:v>
                </c:pt>
                <c:pt idx="8">
                  <c:v>244</c:v>
                </c:pt>
                <c:pt idx="9">
                  <c:v>232</c:v>
                </c:pt>
                <c:pt idx="10">
                  <c:v>220</c:v>
                </c:pt>
                <c:pt idx="11">
                  <c:v>208</c:v>
                </c:pt>
                <c:pt idx="12">
                  <c:v>196</c:v>
                </c:pt>
                <c:pt idx="13">
                  <c:v>185</c:v>
                </c:pt>
                <c:pt idx="14">
                  <c:v>173</c:v>
                </c:pt>
                <c:pt idx="15">
                  <c:v>161</c:v>
                </c:pt>
                <c:pt idx="16">
                  <c:v>150</c:v>
                </c:pt>
                <c:pt idx="17">
                  <c:v>139</c:v>
                </c:pt>
                <c:pt idx="18">
                  <c:v>127</c:v>
                </c:pt>
                <c:pt idx="19">
                  <c:v>116</c:v>
                </c:pt>
                <c:pt idx="20">
                  <c:v>105</c:v>
                </c:pt>
                <c:pt idx="21">
                  <c:v>93</c:v>
                </c:pt>
                <c:pt idx="22">
                  <c:v>83</c:v>
                </c:pt>
                <c:pt idx="23">
                  <c:v>72</c:v>
                </c:pt>
                <c:pt idx="24">
                  <c:v>62</c:v>
                </c:pt>
                <c:pt idx="25">
                  <c:v>51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93-4337-8F0B-CE921F16DD9A}"/>
            </c:ext>
          </c:extLst>
        </c:ser>
        <c:ser>
          <c:idx val="3"/>
          <c:order val="4"/>
          <c:tx>
            <c:strRef>
              <c:f>Hoja1!$E$1</c:f>
              <c:strCache>
                <c:ptCount val="1"/>
                <c:pt idx="0">
                  <c:v>Termometro 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51</c:v>
                </c:pt>
                <c:pt idx="9">
                  <c:v>61</c:v>
                </c:pt>
                <c:pt idx="10">
                  <c:v>73</c:v>
                </c:pt>
                <c:pt idx="11">
                  <c:v>87</c:v>
                </c:pt>
                <c:pt idx="12">
                  <c:v>106</c:v>
                </c:pt>
                <c:pt idx="13">
                  <c:v>128</c:v>
                </c:pt>
                <c:pt idx="14">
                  <c:v>155</c:v>
                </c:pt>
                <c:pt idx="15">
                  <c:v>189</c:v>
                </c:pt>
                <c:pt idx="16">
                  <c:v>230</c:v>
                </c:pt>
                <c:pt idx="17">
                  <c:v>278</c:v>
                </c:pt>
                <c:pt idx="18">
                  <c:v>336</c:v>
                </c:pt>
                <c:pt idx="19">
                  <c:v>402</c:v>
                </c:pt>
                <c:pt idx="20">
                  <c:v>476</c:v>
                </c:pt>
                <c:pt idx="21">
                  <c:v>554</c:v>
                </c:pt>
                <c:pt idx="22">
                  <c:v>635</c:v>
                </c:pt>
                <c:pt idx="23">
                  <c:v>713</c:v>
                </c:pt>
                <c:pt idx="24">
                  <c:v>784</c:v>
                </c:pt>
                <c:pt idx="25">
                  <c:v>846</c:v>
                </c:pt>
                <c:pt idx="26">
                  <c:v>897</c:v>
                </c:pt>
                <c:pt idx="27">
                  <c:v>937</c:v>
                </c:pt>
                <c:pt idx="28">
                  <c:v>966</c:v>
                </c:pt>
                <c:pt idx="29">
                  <c:v>986</c:v>
                </c:pt>
                <c:pt idx="30">
                  <c:v>1000</c:v>
                </c:pt>
                <c:pt idx="31">
                  <c:v>1010</c:v>
                </c:pt>
              </c:numCache>
            </c:numRef>
          </c:xVal>
          <c:yVal>
            <c:numRef>
              <c:f>Hoja1!$E$3:$E$33</c:f>
              <c:numCache>
                <c:formatCode>General</c:formatCode>
                <c:ptCount val="31"/>
                <c:pt idx="0">
                  <c:v>329</c:v>
                </c:pt>
                <c:pt idx="1">
                  <c:v>319</c:v>
                </c:pt>
                <c:pt idx="2">
                  <c:v>309</c:v>
                </c:pt>
                <c:pt idx="3">
                  <c:v>299</c:v>
                </c:pt>
                <c:pt idx="4">
                  <c:v>288</c:v>
                </c:pt>
                <c:pt idx="5">
                  <c:v>276</c:v>
                </c:pt>
                <c:pt idx="6">
                  <c:v>266</c:v>
                </c:pt>
                <c:pt idx="7">
                  <c:v>257</c:v>
                </c:pt>
                <c:pt idx="8">
                  <c:v>244</c:v>
                </c:pt>
                <c:pt idx="9">
                  <c:v>232</c:v>
                </c:pt>
                <c:pt idx="10">
                  <c:v>223</c:v>
                </c:pt>
                <c:pt idx="11">
                  <c:v>212</c:v>
                </c:pt>
                <c:pt idx="12">
                  <c:v>200</c:v>
                </c:pt>
                <c:pt idx="13">
                  <c:v>185</c:v>
                </c:pt>
                <c:pt idx="14">
                  <c:v>175</c:v>
                </c:pt>
                <c:pt idx="15">
                  <c:v>164</c:v>
                </c:pt>
                <c:pt idx="16">
                  <c:v>153</c:v>
                </c:pt>
                <c:pt idx="17">
                  <c:v>142</c:v>
                </c:pt>
                <c:pt idx="18">
                  <c:v>132</c:v>
                </c:pt>
                <c:pt idx="19">
                  <c:v>120</c:v>
                </c:pt>
                <c:pt idx="20">
                  <c:v>107</c:v>
                </c:pt>
                <c:pt idx="21">
                  <c:v>96</c:v>
                </c:pt>
                <c:pt idx="22">
                  <c:v>88</c:v>
                </c:pt>
                <c:pt idx="23">
                  <c:v>72</c:v>
                </c:pt>
                <c:pt idx="24">
                  <c:v>62</c:v>
                </c:pt>
                <c:pt idx="25">
                  <c:v>51</c:v>
                </c:pt>
                <c:pt idx="26">
                  <c:v>40</c:v>
                </c:pt>
                <c:pt idx="27">
                  <c:v>30</c:v>
                </c:pt>
                <c:pt idx="28">
                  <c:v>20</c:v>
                </c:pt>
                <c:pt idx="29">
                  <c:v>10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BD-40A8-B4FE-48201F2E0F49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IanProm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51</c:v>
                </c:pt>
                <c:pt idx="9">
                  <c:v>61</c:v>
                </c:pt>
                <c:pt idx="10">
                  <c:v>73</c:v>
                </c:pt>
                <c:pt idx="11">
                  <c:v>87</c:v>
                </c:pt>
                <c:pt idx="12">
                  <c:v>106</c:v>
                </c:pt>
                <c:pt idx="13">
                  <c:v>128</c:v>
                </c:pt>
                <c:pt idx="14">
                  <c:v>155</c:v>
                </c:pt>
                <c:pt idx="15">
                  <c:v>189</c:v>
                </c:pt>
                <c:pt idx="16">
                  <c:v>230</c:v>
                </c:pt>
                <c:pt idx="17">
                  <c:v>278</c:v>
                </c:pt>
                <c:pt idx="18">
                  <c:v>336</c:v>
                </c:pt>
                <c:pt idx="19">
                  <c:v>402</c:v>
                </c:pt>
                <c:pt idx="20">
                  <c:v>476</c:v>
                </c:pt>
                <c:pt idx="21">
                  <c:v>554</c:v>
                </c:pt>
                <c:pt idx="22">
                  <c:v>635</c:v>
                </c:pt>
                <c:pt idx="23">
                  <c:v>713</c:v>
                </c:pt>
                <c:pt idx="24">
                  <c:v>784</c:v>
                </c:pt>
                <c:pt idx="25">
                  <c:v>846</c:v>
                </c:pt>
                <c:pt idx="26">
                  <c:v>897</c:v>
                </c:pt>
                <c:pt idx="27">
                  <c:v>937</c:v>
                </c:pt>
                <c:pt idx="28">
                  <c:v>966</c:v>
                </c:pt>
                <c:pt idx="29">
                  <c:v>986</c:v>
                </c:pt>
                <c:pt idx="30">
                  <c:v>1000</c:v>
                </c:pt>
                <c:pt idx="31">
                  <c:v>1010</c:v>
                </c:pt>
              </c:numCache>
            </c:numRef>
          </c:xVal>
          <c:yVal>
            <c:numRef>
              <c:f>Hoja1!$G$2:$G$33</c:f>
              <c:numCache>
                <c:formatCode>General</c:formatCode>
                <c:ptCount val="32"/>
                <c:pt idx="1">
                  <c:v>330</c:v>
                </c:pt>
                <c:pt idx="2">
                  <c:v>315</c:v>
                </c:pt>
                <c:pt idx="3">
                  <c:v>302</c:v>
                </c:pt>
                <c:pt idx="4">
                  <c:v>288</c:v>
                </c:pt>
                <c:pt idx="5">
                  <c:v>276</c:v>
                </c:pt>
                <c:pt idx="6">
                  <c:v>265</c:v>
                </c:pt>
                <c:pt idx="7">
                  <c:v>255</c:v>
                </c:pt>
                <c:pt idx="8">
                  <c:v>244</c:v>
                </c:pt>
                <c:pt idx="9">
                  <c:v>233</c:v>
                </c:pt>
                <c:pt idx="10">
                  <c:v>221</c:v>
                </c:pt>
                <c:pt idx="11">
                  <c:v>210</c:v>
                </c:pt>
                <c:pt idx="12">
                  <c:v>198</c:v>
                </c:pt>
                <c:pt idx="13">
                  <c:v>187</c:v>
                </c:pt>
                <c:pt idx="14">
                  <c:v>175</c:v>
                </c:pt>
                <c:pt idx="15">
                  <c:v>165</c:v>
                </c:pt>
                <c:pt idx="16">
                  <c:v>155</c:v>
                </c:pt>
                <c:pt idx="17">
                  <c:v>145</c:v>
                </c:pt>
                <c:pt idx="18">
                  <c:v>135</c:v>
                </c:pt>
                <c:pt idx="19">
                  <c:v>125</c:v>
                </c:pt>
                <c:pt idx="20">
                  <c:v>113</c:v>
                </c:pt>
                <c:pt idx="21">
                  <c:v>103</c:v>
                </c:pt>
                <c:pt idx="22">
                  <c:v>95</c:v>
                </c:pt>
                <c:pt idx="23">
                  <c:v>84</c:v>
                </c:pt>
                <c:pt idx="24">
                  <c:v>73</c:v>
                </c:pt>
                <c:pt idx="25">
                  <c:v>62</c:v>
                </c:pt>
                <c:pt idx="26">
                  <c:v>51</c:v>
                </c:pt>
                <c:pt idx="27">
                  <c:v>40</c:v>
                </c:pt>
                <c:pt idx="28">
                  <c:v>30</c:v>
                </c:pt>
                <c:pt idx="29">
                  <c:v>20</c:v>
                </c:pt>
                <c:pt idx="30">
                  <c:v>10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98-4150-8218-C486BBB3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159743"/>
        <c:axId val="2015145279"/>
      </c:scatterChart>
      <c:valAx>
        <c:axId val="213615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5145279"/>
        <c:crosses val="autoZero"/>
        <c:crossBetween val="midCat"/>
      </c:valAx>
      <c:valAx>
        <c:axId val="201514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615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IanProm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51</c:v>
                </c:pt>
                <c:pt idx="9">
                  <c:v>61</c:v>
                </c:pt>
                <c:pt idx="10">
                  <c:v>73</c:v>
                </c:pt>
                <c:pt idx="11">
                  <c:v>87</c:v>
                </c:pt>
                <c:pt idx="12">
                  <c:v>106</c:v>
                </c:pt>
                <c:pt idx="13">
                  <c:v>128</c:v>
                </c:pt>
                <c:pt idx="14">
                  <c:v>155</c:v>
                </c:pt>
                <c:pt idx="15">
                  <c:v>189</c:v>
                </c:pt>
                <c:pt idx="16">
                  <c:v>230</c:v>
                </c:pt>
                <c:pt idx="17">
                  <c:v>278</c:v>
                </c:pt>
                <c:pt idx="18">
                  <c:v>336</c:v>
                </c:pt>
                <c:pt idx="19">
                  <c:v>402</c:v>
                </c:pt>
                <c:pt idx="20">
                  <c:v>476</c:v>
                </c:pt>
                <c:pt idx="21">
                  <c:v>554</c:v>
                </c:pt>
                <c:pt idx="22">
                  <c:v>635</c:v>
                </c:pt>
                <c:pt idx="23">
                  <c:v>713</c:v>
                </c:pt>
                <c:pt idx="24">
                  <c:v>784</c:v>
                </c:pt>
                <c:pt idx="25">
                  <c:v>846</c:v>
                </c:pt>
                <c:pt idx="26">
                  <c:v>897</c:v>
                </c:pt>
                <c:pt idx="27">
                  <c:v>937</c:v>
                </c:pt>
                <c:pt idx="28">
                  <c:v>966</c:v>
                </c:pt>
                <c:pt idx="29">
                  <c:v>986</c:v>
                </c:pt>
                <c:pt idx="30">
                  <c:v>1000</c:v>
                </c:pt>
                <c:pt idx="31">
                  <c:v>1010</c:v>
                </c:pt>
              </c:numCache>
            </c:numRef>
          </c:xVal>
          <c:yVal>
            <c:numRef>
              <c:f>Hoja1!$G$2:$G$33</c:f>
              <c:numCache>
                <c:formatCode>General</c:formatCode>
                <c:ptCount val="32"/>
                <c:pt idx="1">
                  <c:v>330</c:v>
                </c:pt>
                <c:pt idx="2">
                  <c:v>315</c:v>
                </c:pt>
                <c:pt idx="3">
                  <c:v>302</c:v>
                </c:pt>
                <c:pt idx="4">
                  <c:v>288</c:v>
                </c:pt>
                <c:pt idx="5">
                  <c:v>276</c:v>
                </c:pt>
                <c:pt idx="6">
                  <c:v>265</c:v>
                </c:pt>
                <c:pt idx="7">
                  <c:v>255</c:v>
                </c:pt>
                <c:pt idx="8">
                  <c:v>244</c:v>
                </c:pt>
                <c:pt idx="9">
                  <c:v>233</c:v>
                </c:pt>
                <c:pt idx="10">
                  <c:v>221</c:v>
                </c:pt>
                <c:pt idx="11">
                  <c:v>210</c:v>
                </c:pt>
                <c:pt idx="12">
                  <c:v>198</c:v>
                </c:pt>
                <c:pt idx="13">
                  <c:v>187</c:v>
                </c:pt>
                <c:pt idx="14">
                  <c:v>175</c:v>
                </c:pt>
                <c:pt idx="15">
                  <c:v>165</c:v>
                </c:pt>
                <c:pt idx="16">
                  <c:v>155</c:v>
                </c:pt>
                <c:pt idx="17">
                  <c:v>145</c:v>
                </c:pt>
                <c:pt idx="18">
                  <c:v>135</c:v>
                </c:pt>
                <c:pt idx="19">
                  <c:v>125</c:v>
                </c:pt>
                <c:pt idx="20">
                  <c:v>113</c:v>
                </c:pt>
                <c:pt idx="21">
                  <c:v>103</c:v>
                </c:pt>
                <c:pt idx="22">
                  <c:v>95</c:v>
                </c:pt>
                <c:pt idx="23">
                  <c:v>84</c:v>
                </c:pt>
                <c:pt idx="24">
                  <c:v>73</c:v>
                </c:pt>
                <c:pt idx="25">
                  <c:v>62</c:v>
                </c:pt>
                <c:pt idx="26">
                  <c:v>51</c:v>
                </c:pt>
                <c:pt idx="27">
                  <c:v>40</c:v>
                </c:pt>
                <c:pt idx="28">
                  <c:v>30</c:v>
                </c:pt>
                <c:pt idx="29">
                  <c:v>20</c:v>
                </c:pt>
                <c:pt idx="30">
                  <c:v>10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A8-4FBE-8B37-3891BB979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140656"/>
        <c:axId val="1421139408"/>
      </c:scatterChart>
      <c:valAx>
        <c:axId val="142114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1139408"/>
        <c:crosses val="autoZero"/>
        <c:crossBetween val="midCat"/>
      </c:valAx>
      <c:valAx>
        <c:axId val="14211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2114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892755168617325E-2"/>
          <c:y val="4.011682549534322E-2"/>
          <c:w val="0.95240353983694515"/>
          <c:h val="0.94685635408110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usa!$B$1</c:f>
              <c:strCache>
                <c:ptCount val="1"/>
                <c:pt idx="0">
                  <c:v>original marlin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usa!$A$2:$A$83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31</c:v>
                </c:pt>
                <c:pt idx="23">
                  <c:v>33</c:v>
                </c:pt>
                <c:pt idx="24">
                  <c:v>35</c:v>
                </c:pt>
                <c:pt idx="25">
                  <c:v>38</c:v>
                </c:pt>
                <c:pt idx="26">
                  <c:v>41</c:v>
                </c:pt>
                <c:pt idx="27">
                  <c:v>44</c:v>
                </c:pt>
                <c:pt idx="28">
                  <c:v>48</c:v>
                </c:pt>
                <c:pt idx="29">
                  <c:v>52</c:v>
                </c:pt>
                <c:pt idx="30">
                  <c:v>56</c:v>
                </c:pt>
                <c:pt idx="31">
                  <c:v>61</c:v>
                </c:pt>
                <c:pt idx="32">
                  <c:v>66</c:v>
                </c:pt>
                <c:pt idx="33">
                  <c:v>71</c:v>
                </c:pt>
                <c:pt idx="34">
                  <c:v>78</c:v>
                </c:pt>
                <c:pt idx="35">
                  <c:v>84</c:v>
                </c:pt>
                <c:pt idx="36">
                  <c:v>92</c:v>
                </c:pt>
                <c:pt idx="37">
                  <c:v>100</c:v>
                </c:pt>
                <c:pt idx="38">
                  <c:v>109</c:v>
                </c:pt>
                <c:pt idx="39">
                  <c:v>120</c:v>
                </c:pt>
                <c:pt idx="40">
                  <c:v>131</c:v>
                </c:pt>
                <c:pt idx="41">
                  <c:v>143</c:v>
                </c:pt>
                <c:pt idx="42">
                  <c:v>156</c:v>
                </c:pt>
                <c:pt idx="43">
                  <c:v>171</c:v>
                </c:pt>
                <c:pt idx="44">
                  <c:v>187</c:v>
                </c:pt>
                <c:pt idx="45">
                  <c:v>205</c:v>
                </c:pt>
                <c:pt idx="46">
                  <c:v>224</c:v>
                </c:pt>
                <c:pt idx="47">
                  <c:v>245</c:v>
                </c:pt>
                <c:pt idx="48">
                  <c:v>268</c:v>
                </c:pt>
                <c:pt idx="49">
                  <c:v>293</c:v>
                </c:pt>
                <c:pt idx="50">
                  <c:v>320</c:v>
                </c:pt>
                <c:pt idx="51">
                  <c:v>348</c:v>
                </c:pt>
                <c:pt idx="52">
                  <c:v>379</c:v>
                </c:pt>
                <c:pt idx="53">
                  <c:v>411</c:v>
                </c:pt>
                <c:pt idx="54">
                  <c:v>445</c:v>
                </c:pt>
                <c:pt idx="55">
                  <c:v>480</c:v>
                </c:pt>
                <c:pt idx="56">
                  <c:v>516</c:v>
                </c:pt>
                <c:pt idx="57">
                  <c:v>553</c:v>
                </c:pt>
                <c:pt idx="58">
                  <c:v>591</c:v>
                </c:pt>
                <c:pt idx="59">
                  <c:v>628</c:v>
                </c:pt>
                <c:pt idx="60">
                  <c:v>665</c:v>
                </c:pt>
                <c:pt idx="61">
                  <c:v>702</c:v>
                </c:pt>
                <c:pt idx="62">
                  <c:v>737</c:v>
                </c:pt>
                <c:pt idx="63">
                  <c:v>770</c:v>
                </c:pt>
                <c:pt idx="64">
                  <c:v>801</c:v>
                </c:pt>
                <c:pt idx="65">
                  <c:v>830</c:v>
                </c:pt>
                <c:pt idx="66">
                  <c:v>857</c:v>
                </c:pt>
                <c:pt idx="67">
                  <c:v>881</c:v>
                </c:pt>
                <c:pt idx="68">
                  <c:v>903</c:v>
                </c:pt>
                <c:pt idx="69">
                  <c:v>922</c:v>
                </c:pt>
                <c:pt idx="70">
                  <c:v>939</c:v>
                </c:pt>
                <c:pt idx="71">
                  <c:v>954</c:v>
                </c:pt>
                <c:pt idx="72">
                  <c:v>966</c:v>
                </c:pt>
                <c:pt idx="73">
                  <c:v>977</c:v>
                </c:pt>
                <c:pt idx="74">
                  <c:v>985</c:v>
                </c:pt>
                <c:pt idx="75">
                  <c:v>993</c:v>
                </c:pt>
                <c:pt idx="76">
                  <c:v>999</c:v>
                </c:pt>
                <c:pt idx="77">
                  <c:v>1004</c:v>
                </c:pt>
                <c:pt idx="78">
                  <c:v>1008</c:v>
                </c:pt>
                <c:pt idx="79">
                  <c:v>1012</c:v>
                </c:pt>
                <c:pt idx="80">
                  <c:v>1016</c:v>
                </c:pt>
                <c:pt idx="81">
                  <c:v>1020</c:v>
                </c:pt>
              </c:numCache>
            </c:numRef>
          </c:xVal>
          <c:yVal>
            <c:numRef>
              <c:f>usa!$B$2:$B$83</c:f>
              <c:numCache>
                <c:formatCode>General</c:formatCode>
                <c:ptCount val="82"/>
                <c:pt idx="14">
                  <c:v>320</c:v>
                </c:pt>
                <c:pt idx="15">
                  <c:v>315</c:v>
                </c:pt>
                <c:pt idx="16">
                  <c:v>310</c:v>
                </c:pt>
                <c:pt idx="17">
                  <c:v>305</c:v>
                </c:pt>
                <c:pt idx="18">
                  <c:v>300</c:v>
                </c:pt>
                <c:pt idx="19">
                  <c:v>295</c:v>
                </c:pt>
                <c:pt idx="20">
                  <c:v>290</c:v>
                </c:pt>
                <c:pt idx="21">
                  <c:v>285</c:v>
                </c:pt>
                <c:pt idx="22">
                  <c:v>280</c:v>
                </c:pt>
                <c:pt idx="23">
                  <c:v>275</c:v>
                </c:pt>
                <c:pt idx="24">
                  <c:v>270</c:v>
                </c:pt>
                <c:pt idx="25">
                  <c:v>265</c:v>
                </c:pt>
                <c:pt idx="26">
                  <c:v>260</c:v>
                </c:pt>
                <c:pt idx="27">
                  <c:v>255</c:v>
                </c:pt>
                <c:pt idx="28">
                  <c:v>250</c:v>
                </c:pt>
                <c:pt idx="29">
                  <c:v>245</c:v>
                </c:pt>
                <c:pt idx="30">
                  <c:v>240</c:v>
                </c:pt>
                <c:pt idx="31">
                  <c:v>235</c:v>
                </c:pt>
                <c:pt idx="32">
                  <c:v>230</c:v>
                </c:pt>
                <c:pt idx="33">
                  <c:v>225</c:v>
                </c:pt>
                <c:pt idx="34">
                  <c:v>220</c:v>
                </c:pt>
                <c:pt idx="35">
                  <c:v>215</c:v>
                </c:pt>
                <c:pt idx="36">
                  <c:v>210</c:v>
                </c:pt>
                <c:pt idx="37">
                  <c:v>205</c:v>
                </c:pt>
                <c:pt idx="38">
                  <c:v>200</c:v>
                </c:pt>
                <c:pt idx="39">
                  <c:v>195</c:v>
                </c:pt>
                <c:pt idx="40">
                  <c:v>190</c:v>
                </c:pt>
                <c:pt idx="41">
                  <c:v>185</c:v>
                </c:pt>
                <c:pt idx="42">
                  <c:v>180</c:v>
                </c:pt>
                <c:pt idx="43">
                  <c:v>175</c:v>
                </c:pt>
                <c:pt idx="44">
                  <c:v>170</c:v>
                </c:pt>
                <c:pt idx="45">
                  <c:v>165</c:v>
                </c:pt>
                <c:pt idx="46">
                  <c:v>160</c:v>
                </c:pt>
                <c:pt idx="47">
                  <c:v>155</c:v>
                </c:pt>
                <c:pt idx="48">
                  <c:v>150</c:v>
                </c:pt>
                <c:pt idx="49">
                  <c:v>145</c:v>
                </c:pt>
                <c:pt idx="50">
                  <c:v>140</c:v>
                </c:pt>
                <c:pt idx="51">
                  <c:v>135</c:v>
                </c:pt>
                <c:pt idx="52">
                  <c:v>130</c:v>
                </c:pt>
                <c:pt idx="53">
                  <c:v>125</c:v>
                </c:pt>
                <c:pt idx="54">
                  <c:v>120</c:v>
                </c:pt>
                <c:pt idx="55">
                  <c:v>115</c:v>
                </c:pt>
                <c:pt idx="56">
                  <c:v>110</c:v>
                </c:pt>
                <c:pt idx="57">
                  <c:v>105</c:v>
                </c:pt>
                <c:pt idx="58">
                  <c:v>100</c:v>
                </c:pt>
                <c:pt idx="59">
                  <c:v>95</c:v>
                </c:pt>
                <c:pt idx="60">
                  <c:v>90</c:v>
                </c:pt>
                <c:pt idx="61">
                  <c:v>85</c:v>
                </c:pt>
                <c:pt idx="62">
                  <c:v>80</c:v>
                </c:pt>
                <c:pt idx="63">
                  <c:v>75</c:v>
                </c:pt>
                <c:pt idx="64">
                  <c:v>70</c:v>
                </c:pt>
                <c:pt idx="65">
                  <c:v>65</c:v>
                </c:pt>
                <c:pt idx="66">
                  <c:v>60</c:v>
                </c:pt>
                <c:pt idx="67">
                  <c:v>55</c:v>
                </c:pt>
                <c:pt idx="68">
                  <c:v>50</c:v>
                </c:pt>
                <c:pt idx="69">
                  <c:v>45</c:v>
                </c:pt>
                <c:pt idx="70">
                  <c:v>40</c:v>
                </c:pt>
                <c:pt idx="71">
                  <c:v>35</c:v>
                </c:pt>
                <c:pt idx="72">
                  <c:v>30</c:v>
                </c:pt>
                <c:pt idx="73">
                  <c:v>25</c:v>
                </c:pt>
                <c:pt idx="74">
                  <c:v>20</c:v>
                </c:pt>
                <c:pt idx="75">
                  <c:v>15</c:v>
                </c:pt>
                <c:pt idx="76">
                  <c:v>10</c:v>
                </c:pt>
                <c:pt idx="77">
                  <c:v>5</c:v>
                </c:pt>
                <c:pt idx="78">
                  <c:v>0</c:v>
                </c:pt>
                <c:pt idx="79">
                  <c:v>-5</c:v>
                </c:pt>
                <c:pt idx="80">
                  <c:v>-10</c:v>
                </c:pt>
                <c:pt idx="81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D-4364-90BE-BA7A8A4487AF}"/>
            </c:ext>
          </c:extLst>
        </c:ser>
        <c:ser>
          <c:idx val="1"/>
          <c:order val="1"/>
          <c:tx>
            <c:strRef>
              <c:f>usa!$C$1</c:f>
              <c:strCache>
                <c:ptCount val="1"/>
                <c:pt idx="0">
                  <c:v>TermK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usa!$A$2:$A$83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31</c:v>
                </c:pt>
                <c:pt idx="23">
                  <c:v>33</c:v>
                </c:pt>
                <c:pt idx="24">
                  <c:v>35</c:v>
                </c:pt>
                <c:pt idx="25">
                  <c:v>38</c:v>
                </c:pt>
                <c:pt idx="26">
                  <c:v>41</c:v>
                </c:pt>
                <c:pt idx="27">
                  <c:v>44</c:v>
                </c:pt>
                <c:pt idx="28">
                  <c:v>48</c:v>
                </c:pt>
                <c:pt idx="29">
                  <c:v>52</c:v>
                </c:pt>
                <c:pt idx="30">
                  <c:v>56</c:v>
                </c:pt>
                <c:pt idx="31">
                  <c:v>61</c:v>
                </c:pt>
                <c:pt idx="32">
                  <c:v>66</c:v>
                </c:pt>
                <c:pt idx="33">
                  <c:v>71</c:v>
                </c:pt>
                <c:pt idx="34">
                  <c:v>78</c:v>
                </c:pt>
                <c:pt idx="35">
                  <c:v>84</c:v>
                </c:pt>
                <c:pt idx="36">
                  <c:v>92</c:v>
                </c:pt>
                <c:pt idx="37">
                  <c:v>100</c:v>
                </c:pt>
                <c:pt idx="38">
                  <c:v>109</c:v>
                </c:pt>
                <c:pt idx="39">
                  <c:v>120</c:v>
                </c:pt>
                <c:pt idx="40">
                  <c:v>131</c:v>
                </c:pt>
                <c:pt idx="41">
                  <c:v>143</c:v>
                </c:pt>
                <c:pt idx="42">
                  <c:v>156</c:v>
                </c:pt>
                <c:pt idx="43">
                  <c:v>171</c:v>
                </c:pt>
                <c:pt idx="44">
                  <c:v>187</c:v>
                </c:pt>
                <c:pt idx="45">
                  <c:v>205</c:v>
                </c:pt>
                <c:pt idx="46">
                  <c:v>224</c:v>
                </c:pt>
                <c:pt idx="47">
                  <c:v>245</c:v>
                </c:pt>
                <c:pt idx="48">
                  <c:v>268</c:v>
                </c:pt>
                <c:pt idx="49">
                  <c:v>293</c:v>
                </c:pt>
                <c:pt idx="50">
                  <c:v>320</c:v>
                </c:pt>
                <c:pt idx="51">
                  <c:v>348</c:v>
                </c:pt>
                <c:pt idx="52">
                  <c:v>379</c:v>
                </c:pt>
                <c:pt idx="53">
                  <c:v>411</c:v>
                </c:pt>
                <c:pt idx="54">
                  <c:v>445</c:v>
                </c:pt>
                <c:pt idx="55">
                  <c:v>480</c:v>
                </c:pt>
                <c:pt idx="56">
                  <c:v>516</c:v>
                </c:pt>
                <c:pt idx="57">
                  <c:v>553</c:v>
                </c:pt>
                <c:pt idx="58">
                  <c:v>591</c:v>
                </c:pt>
                <c:pt idx="59">
                  <c:v>628</c:v>
                </c:pt>
                <c:pt idx="60">
                  <c:v>665</c:v>
                </c:pt>
                <c:pt idx="61">
                  <c:v>702</c:v>
                </c:pt>
                <c:pt idx="62">
                  <c:v>737</c:v>
                </c:pt>
                <c:pt idx="63">
                  <c:v>770</c:v>
                </c:pt>
                <c:pt idx="64">
                  <c:v>801</c:v>
                </c:pt>
                <c:pt idx="65">
                  <c:v>830</c:v>
                </c:pt>
                <c:pt idx="66">
                  <c:v>857</c:v>
                </c:pt>
                <c:pt idx="67">
                  <c:v>881</c:v>
                </c:pt>
                <c:pt idx="68">
                  <c:v>903</c:v>
                </c:pt>
                <c:pt idx="69">
                  <c:v>922</c:v>
                </c:pt>
                <c:pt idx="70">
                  <c:v>939</c:v>
                </c:pt>
                <c:pt idx="71">
                  <c:v>954</c:v>
                </c:pt>
                <c:pt idx="72">
                  <c:v>966</c:v>
                </c:pt>
                <c:pt idx="73">
                  <c:v>977</c:v>
                </c:pt>
                <c:pt idx="74">
                  <c:v>985</c:v>
                </c:pt>
                <c:pt idx="75">
                  <c:v>993</c:v>
                </c:pt>
                <c:pt idx="76">
                  <c:v>999</c:v>
                </c:pt>
                <c:pt idx="77">
                  <c:v>1004</c:v>
                </c:pt>
                <c:pt idx="78">
                  <c:v>1008</c:v>
                </c:pt>
                <c:pt idx="79">
                  <c:v>1012</c:v>
                </c:pt>
                <c:pt idx="80">
                  <c:v>1016</c:v>
                </c:pt>
                <c:pt idx="81">
                  <c:v>1020</c:v>
                </c:pt>
              </c:numCache>
            </c:numRef>
          </c:xVal>
          <c:yVal>
            <c:numRef>
              <c:f>usa!$C$2:$C$83</c:f>
              <c:numCache>
                <c:formatCode>General</c:formatCode>
                <c:ptCount val="82"/>
                <c:pt idx="12">
                  <c:v>301</c:v>
                </c:pt>
                <c:pt idx="13">
                  <c:v>296</c:v>
                </c:pt>
                <c:pt idx="14">
                  <c:v>293</c:v>
                </c:pt>
                <c:pt idx="15">
                  <c:v>290</c:v>
                </c:pt>
                <c:pt idx="16">
                  <c:v>286</c:v>
                </c:pt>
                <c:pt idx="17">
                  <c:v>280</c:v>
                </c:pt>
                <c:pt idx="18">
                  <c:v>275</c:v>
                </c:pt>
                <c:pt idx="19">
                  <c:v>270</c:v>
                </c:pt>
                <c:pt idx="20">
                  <c:v>267</c:v>
                </c:pt>
                <c:pt idx="21">
                  <c:v>264</c:v>
                </c:pt>
                <c:pt idx="22">
                  <c:v>259</c:v>
                </c:pt>
                <c:pt idx="23">
                  <c:v>254</c:v>
                </c:pt>
                <c:pt idx="24">
                  <c:v>250</c:v>
                </c:pt>
                <c:pt idx="25">
                  <c:v>246</c:v>
                </c:pt>
                <c:pt idx="26">
                  <c:v>242</c:v>
                </c:pt>
                <c:pt idx="27">
                  <c:v>237</c:v>
                </c:pt>
                <c:pt idx="28">
                  <c:v>233</c:v>
                </c:pt>
                <c:pt idx="29">
                  <c:v>228</c:v>
                </c:pt>
                <c:pt idx="30">
                  <c:v>224</c:v>
                </c:pt>
                <c:pt idx="31">
                  <c:v>219</c:v>
                </c:pt>
                <c:pt idx="32">
                  <c:v>215</c:v>
                </c:pt>
                <c:pt idx="33">
                  <c:v>211</c:v>
                </c:pt>
                <c:pt idx="34">
                  <c:v>207</c:v>
                </c:pt>
                <c:pt idx="35">
                  <c:v>202</c:v>
                </c:pt>
                <c:pt idx="36">
                  <c:v>198</c:v>
                </c:pt>
                <c:pt idx="37">
                  <c:v>193</c:v>
                </c:pt>
                <c:pt idx="38">
                  <c:v>189</c:v>
                </c:pt>
                <c:pt idx="39">
                  <c:v>184</c:v>
                </c:pt>
                <c:pt idx="40">
                  <c:v>180</c:v>
                </c:pt>
                <c:pt idx="41">
                  <c:v>176</c:v>
                </c:pt>
                <c:pt idx="42">
                  <c:v>171</c:v>
                </c:pt>
                <c:pt idx="43">
                  <c:v>168</c:v>
                </c:pt>
                <c:pt idx="44">
                  <c:v>165</c:v>
                </c:pt>
                <c:pt idx="45">
                  <c:v>160</c:v>
                </c:pt>
                <c:pt idx="46">
                  <c:v>157</c:v>
                </c:pt>
                <c:pt idx="47">
                  <c:v>152</c:v>
                </c:pt>
                <c:pt idx="48">
                  <c:v>147</c:v>
                </c:pt>
                <c:pt idx="49">
                  <c:v>142</c:v>
                </c:pt>
                <c:pt idx="50">
                  <c:v>137</c:v>
                </c:pt>
                <c:pt idx="51">
                  <c:v>133</c:v>
                </c:pt>
                <c:pt idx="52">
                  <c:v>127</c:v>
                </c:pt>
                <c:pt idx="53">
                  <c:v>122</c:v>
                </c:pt>
                <c:pt idx="54">
                  <c:v>117</c:v>
                </c:pt>
                <c:pt idx="55">
                  <c:v>112</c:v>
                </c:pt>
                <c:pt idx="56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D-4364-90BE-BA7A8A4487AF}"/>
            </c:ext>
          </c:extLst>
        </c:ser>
        <c:ser>
          <c:idx val="2"/>
          <c:order val="2"/>
          <c:tx>
            <c:strRef>
              <c:f>usa!$F$1</c:f>
              <c:strCache>
                <c:ptCount val="1"/>
                <c:pt idx="0">
                  <c:v>adoptado</c:v>
                </c:pt>
              </c:strCache>
            </c:strRef>
          </c:tx>
          <c:spPr>
            <a:ln w="190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usa!$A$2:$A$83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31</c:v>
                </c:pt>
                <c:pt idx="23">
                  <c:v>33</c:v>
                </c:pt>
                <c:pt idx="24">
                  <c:v>35</c:v>
                </c:pt>
                <c:pt idx="25">
                  <c:v>38</c:v>
                </c:pt>
                <c:pt idx="26">
                  <c:v>41</c:v>
                </c:pt>
                <c:pt idx="27">
                  <c:v>44</c:v>
                </c:pt>
                <c:pt idx="28">
                  <c:v>48</c:v>
                </c:pt>
                <c:pt idx="29">
                  <c:v>52</c:v>
                </c:pt>
                <c:pt idx="30">
                  <c:v>56</c:v>
                </c:pt>
                <c:pt idx="31">
                  <c:v>61</c:v>
                </c:pt>
                <c:pt idx="32">
                  <c:v>66</c:v>
                </c:pt>
                <c:pt idx="33">
                  <c:v>71</c:v>
                </c:pt>
                <c:pt idx="34">
                  <c:v>78</c:v>
                </c:pt>
                <c:pt idx="35">
                  <c:v>84</c:v>
                </c:pt>
                <c:pt idx="36">
                  <c:v>92</c:v>
                </c:pt>
                <c:pt idx="37">
                  <c:v>100</c:v>
                </c:pt>
                <c:pt idx="38">
                  <c:v>109</c:v>
                </c:pt>
                <c:pt idx="39">
                  <c:v>120</c:v>
                </c:pt>
                <c:pt idx="40">
                  <c:v>131</c:v>
                </c:pt>
                <c:pt idx="41">
                  <c:v>143</c:v>
                </c:pt>
                <c:pt idx="42">
                  <c:v>156</c:v>
                </c:pt>
                <c:pt idx="43">
                  <c:v>171</c:v>
                </c:pt>
                <c:pt idx="44">
                  <c:v>187</c:v>
                </c:pt>
                <c:pt idx="45">
                  <c:v>205</c:v>
                </c:pt>
                <c:pt idx="46">
                  <c:v>224</c:v>
                </c:pt>
                <c:pt idx="47">
                  <c:v>245</c:v>
                </c:pt>
                <c:pt idx="48">
                  <c:v>268</c:v>
                </c:pt>
                <c:pt idx="49">
                  <c:v>293</c:v>
                </c:pt>
                <c:pt idx="50">
                  <c:v>320</c:v>
                </c:pt>
                <c:pt idx="51">
                  <c:v>348</c:v>
                </c:pt>
                <c:pt idx="52">
                  <c:v>379</c:v>
                </c:pt>
                <c:pt idx="53">
                  <c:v>411</c:v>
                </c:pt>
                <c:pt idx="54">
                  <c:v>445</c:v>
                </c:pt>
                <c:pt idx="55">
                  <c:v>480</c:v>
                </c:pt>
                <c:pt idx="56">
                  <c:v>516</c:v>
                </c:pt>
                <c:pt idx="57">
                  <c:v>553</c:v>
                </c:pt>
                <c:pt idx="58">
                  <c:v>591</c:v>
                </c:pt>
                <c:pt idx="59">
                  <c:v>628</c:v>
                </c:pt>
                <c:pt idx="60">
                  <c:v>665</c:v>
                </c:pt>
                <c:pt idx="61">
                  <c:v>702</c:v>
                </c:pt>
                <c:pt idx="62">
                  <c:v>737</c:v>
                </c:pt>
                <c:pt idx="63">
                  <c:v>770</c:v>
                </c:pt>
                <c:pt idx="64">
                  <c:v>801</c:v>
                </c:pt>
                <c:pt idx="65">
                  <c:v>830</c:v>
                </c:pt>
                <c:pt idx="66">
                  <c:v>857</c:v>
                </c:pt>
                <c:pt idx="67">
                  <c:v>881</c:v>
                </c:pt>
                <c:pt idx="68">
                  <c:v>903</c:v>
                </c:pt>
                <c:pt idx="69">
                  <c:v>922</c:v>
                </c:pt>
                <c:pt idx="70">
                  <c:v>939</c:v>
                </c:pt>
                <c:pt idx="71">
                  <c:v>954</c:v>
                </c:pt>
                <c:pt idx="72">
                  <c:v>966</c:v>
                </c:pt>
                <c:pt idx="73">
                  <c:v>977</c:v>
                </c:pt>
                <c:pt idx="74">
                  <c:v>985</c:v>
                </c:pt>
                <c:pt idx="75">
                  <c:v>993</c:v>
                </c:pt>
                <c:pt idx="76">
                  <c:v>999</c:v>
                </c:pt>
                <c:pt idx="77">
                  <c:v>1004</c:v>
                </c:pt>
                <c:pt idx="78">
                  <c:v>1008</c:v>
                </c:pt>
                <c:pt idx="79">
                  <c:v>1012</c:v>
                </c:pt>
                <c:pt idx="80">
                  <c:v>1016</c:v>
                </c:pt>
                <c:pt idx="81">
                  <c:v>1020</c:v>
                </c:pt>
              </c:numCache>
            </c:numRef>
          </c:xVal>
          <c:yVal>
            <c:numRef>
              <c:f>usa!$F$2:$F$83</c:f>
              <c:numCache>
                <c:formatCode>General</c:formatCode>
                <c:ptCount val="82"/>
                <c:pt idx="0">
                  <c:v>601</c:v>
                </c:pt>
                <c:pt idx="1">
                  <c:v>506</c:v>
                </c:pt>
                <c:pt idx="2">
                  <c:v>458</c:v>
                </c:pt>
                <c:pt idx="3">
                  <c:v>426</c:v>
                </c:pt>
                <c:pt idx="4">
                  <c:v>404</c:v>
                </c:pt>
                <c:pt idx="5">
                  <c:v>349</c:v>
                </c:pt>
                <c:pt idx="6">
                  <c:v>340</c:v>
                </c:pt>
                <c:pt idx="7">
                  <c:v>332</c:v>
                </c:pt>
                <c:pt idx="8">
                  <c:v>325</c:v>
                </c:pt>
                <c:pt idx="9">
                  <c:v>319</c:v>
                </c:pt>
                <c:pt idx="10">
                  <c:v>313</c:v>
                </c:pt>
                <c:pt idx="11">
                  <c:v>308</c:v>
                </c:pt>
                <c:pt idx="12">
                  <c:v>301</c:v>
                </c:pt>
                <c:pt idx="13">
                  <c:v>296</c:v>
                </c:pt>
                <c:pt idx="14">
                  <c:v>293</c:v>
                </c:pt>
                <c:pt idx="15">
                  <c:v>290</c:v>
                </c:pt>
                <c:pt idx="16">
                  <c:v>286</c:v>
                </c:pt>
                <c:pt idx="17">
                  <c:v>280</c:v>
                </c:pt>
                <c:pt idx="18">
                  <c:v>275</c:v>
                </c:pt>
                <c:pt idx="19">
                  <c:v>270</c:v>
                </c:pt>
                <c:pt idx="20">
                  <c:v>267</c:v>
                </c:pt>
                <c:pt idx="21">
                  <c:v>264</c:v>
                </c:pt>
                <c:pt idx="22">
                  <c:v>259</c:v>
                </c:pt>
                <c:pt idx="23">
                  <c:v>254</c:v>
                </c:pt>
                <c:pt idx="24">
                  <c:v>250</c:v>
                </c:pt>
                <c:pt idx="25">
                  <c:v>246</c:v>
                </c:pt>
                <c:pt idx="26">
                  <c:v>242</c:v>
                </c:pt>
                <c:pt idx="27">
                  <c:v>237</c:v>
                </c:pt>
                <c:pt idx="28">
                  <c:v>233</c:v>
                </c:pt>
                <c:pt idx="29">
                  <c:v>228</c:v>
                </c:pt>
                <c:pt idx="30">
                  <c:v>224</c:v>
                </c:pt>
                <c:pt idx="31">
                  <c:v>219</c:v>
                </c:pt>
                <c:pt idx="32">
                  <c:v>215</c:v>
                </c:pt>
                <c:pt idx="33">
                  <c:v>211</c:v>
                </c:pt>
                <c:pt idx="34">
                  <c:v>207</c:v>
                </c:pt>
                <c:pt idx="35">
                  <c:v>202</c:v>
                </c:pt>
                <c:pt idx="36">
                  <c:v>198</c:v>
                </c:pt>
                <c:pt idx="37">
                  <c:v>193</c:v>
                </c:pt>
                <c:pt idx="38">
                  <c:v>189</c:v>
                </c:pt>
                <c:pt idx="39">
                  <c:v>184</c:v>
                </c:pt>
                <c:pt idx="40">
                  <c:v>180</c:v>
                </c:pt>
                <c:pt idx="41">
                  <c:v>176</c:v>
                </c:pt>
                <c:pt idx="42">
                  <c:v>171</c:v>
                </c:pt>
                <c:pt idx="43">
                  <c:v>168</c:v>
                </c:pt>
                <c:pt idx="44">
                  <c:v>165</c:v>
                </c:pt>
                <c:pt idx="45">
                  <c:v>160</c:v>
                </c:pt>
                <c:pt idx="46">
                  <c:v>157</c:v>
                </c:pt>
                <c:pt idx="47">
                  <c:v>152</c:v>
                </c:pt>
                <c:pt idx="48">
                  <c:v>147</c:v>
                </c:pt>
                <c:pt idx="49">
                  <c:v>142</c:v>
                </c:pt>
                <c:pt idx="50">
                  <c:v>137</c:v>
                </c:pt>
                <c:pt idx="51">
                  <c:v>133</c:v>
                </c:pt>
                <c:pt idx="52">
                  <c:v>127</c:v>
                </c:pt>
                <c:pt idx="53">
                  <c:v>122</c:v>
                </c:pt>
                <c:pt idx="54">
                  <c:v>117</c:v>
                </c:pt>
                <c:pt idx="55">
                  <c:v>112</c:v>
                </c:pt>
                <c:pt idx="56">
                  <c:v>108</c:v>
                </c:pt>
                <c:pt idx="57">
                  <c:v>105</c:v>
                </c:pt>
                <c:pt idx="58">
                  <c:v>100</c:v>
                </c:pt>
                <c:pt idx="59">
                  <c:v>95</c:v>
                </c:pt>
                <c:pt idx="60">
                  <c:v>90</c:v>
                </c:pt>
                <c:pt idx="61">
                  <c:v>85</c:v>
                </c:pt>
                <c:pt idx="62">
                  <c:v>80</c:v>
                </c:pt>
                <c:pt idx="63">
                  <c:v>75</c:v>
                </c:pt>
                <c:pt idx="64">
                  <c:v>70</c:v>
                </c:pt>
                <c:pt idx="65">
                  <c:v>65</c:v>
                </c:pt>
                <c:pt idx="66">
                  <c:v>60</c:v>
                </c:pt>
                <c:pt idx="67">
                  <c:v>55</c:v>
                </c:pt>
                <c:pt idx="68">
                  <c:v>50</c:v>
                </c:pt>
                <c:pt idx="69">
                  <c:v>45</c:v>
                </c:pt>
                <c:pt idx="70">
                  <c:v>40</c:v>
                </c:pt>
                <c:pt idx="71">
                  <c:v>35</c:v>
                </c:pt>
                <c:pt idx="72">
                  <c:v>30</c:v>
                </c:pt>
                <c:pt idx="73">
                  <c:v>25</c:v>
                </c:pt>
                <c:pt idx="74">
                  <c:v>20</c:v>
                </c:pt>
                <c:pt idx="75">
                  <c:v>15</c:v>
                </c:pt>
                <c:pt idx="76">
                  <c:v>10</c:v>
                </c:pt>
                <c:pt idx="77">
                  <c:v>5</c:v>
                </c:pt>
                <c:pt idx="78">
                  <c:v>0</c:v>
                </c:pt>
                <c:pt idx="79">
                  <c:v>-5</c:v>
                </c:pt>
                <c:pt idx="80">
                  <c:v>-10</c:v>
                </c:pt>
                <c:pt idx="81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4D-4364-90BE-BA7A8A44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18127"/>
        <c:axId val="670199887"/>
      </c:scatterChart>
      <c:valAx>
        <c:axId val="67021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0199887"/>
        <c:crosses val="autoZero"/>
        <c:crossBetween val="midCat"/>
      </c:valAx>
      <c:valAx>
        <c:axId val="6701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021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395655</xdr:colOff>
      <xdr:row>0</xdr:row>
      <xdr:rowOff>99559</xdr:rowOff>
    </xdr:from>
    <xdr:to>
      <xdr:col>27</xdr:col>
      <xdr:colOff>93095</xdr:colOff>
      <xdr:row>56</xdr:row>
      <xdr:rowOff>21119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38A692-90FC-4E8C-BA8C-C6A4EFE18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330574</xdr:colOff>
      <xdr:row>1</xdr:row>
      <xdr:rowOff>135591</xdr:rowOff>
    </xdr:from>
    <xdr:to>
      <xdr:col>32</xdr:col>
      <xdr:colOff>627530</xdr:colOff>
      <xdr:row>40</xdr:row>
      <xdr:rowOff>33618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0EC3E2-F5E2-C166-6C03-95618A87B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198296</xdr:colOff>
      <xdr:row>2</xdr:row>
      <xdr:rowOff>975</xdr:rowOff>
    </xdr:from>
    <xdr:to>
      <xdr:col>25</xdr:col>
      <xdr:colOff>198295</xdr:colOff>
      <xdr:row>58</xdr:row>
      <xdr:rowOff>57004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4C72E2-6D75-014E-9EB3-F8D9D754F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493D3-77F3-4F43-BE10-20FD61E5E4EA}" name="Tabla1" displayName="Tabla1" ref="A1:I33" totalsRowShown="0">
  <autoFilter ref="A1:I33" xr:uid="{F51493D3-77F3-4F43-BE10-20FD61E5E4EA}"/>
  <tableColumns count="9">
    <tableColumn id="1" xr3:uid="{DE88ECE0-DEB0-40C3-AE31-119CA6755A9B}" name="Valor"/>
    <tableColumn id="2" xr3:uid="{F5BFB1EC-B74D-4C43-906D-73AD2294D7A9}" name="original marlin"/>
    <tableColumn id="3" xr3:uid="{C60B2979-6DC4-41FE-A6F3-E10D5B55F4D4}" name="termocupla"/>
    <tableColumn id="4" xr3:uid="{B593CCBF-4492-4FFB-A56A-00C2DD4B47C6}" name="NTC 100k"/>
    <tableColumn id="5" xr3:uid="{65EF1CB1-6BBC-43AC-A72B-DA603C088E40}" name="Termometro K"/>
    <tableColumn id="6" xr3:uid="{E0BD7114-7686-4BB6-AB81-489787702221}" name="adoptado"/>
    <tableColumn id="7" xr3:uid="{64094014-E0D2-4511-A2FB-BC11E513A135}" name="IanProm"/>
    <tableColumn id="8" xr3:uid="{964E7193-4BE8-42F2-AF01-B9F3BC796F2C}" name="Dif" dataDxfId="4">
      <calculatedColumnFormula>Tabla1[[#This Row],[Valor]]</calculatedColumnFormula>
    </tableColumn>
    <tableColumn id="9" xr3:uid="{2AA7AC65-A4AA-4F03-8B79-BD568DEB48B6}" name="DifAnt" dataDxfId="3">
      <calculatedColumnFormula>CONCATENATE("{ OV(  ",Tabla1[[#This Row],[Dif]],"), ",Tabla1[[#This Row],[IanProm]]," },")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CD81E-7403-4255-A2AA-E45D28D83766}" name="Tabla13" displayName="Tabla13" ref="A1:G83" totalsRowShown="0">
  <autoFilter ref="A1:G83" xr:uid="{F51493D3-77F3-4F43-BE10-20FD61E5E4EA}"/>
  <sortState xmlns:xlrd2="http://schemas.microsoft.com/office/spreadsheetml/2017/richdata2" ref="A2:F83">
    <sortCondition ref="A1:A83"/>
  </sortState>
  <tableColumns count="7">
    <tableColumn id="1" xr3:uid="{CD40BD62-504B-41F8-84C6-F832FB0AFE1F}" name="Valor"/>
    <tableColumn id="2" xr3:uid="{EFBD1770-C9CB-439E-90D5-13E06A3F722B}" name="original marlin"/>
    <tableColumn id="4" xr3:uid="{0FE6344C-4F08-452A-A844-1A1942B39E99}" name="TermK"/>
    <tableColumn id="7" xr3:uid="{1FEA4167-CBD0-4EA2-8988-01B77E124520}" name="TermK LN" dataDxfId="2">
      <calculatedColumnFormula>-60*LN(Tabla13[[#This Row],[Valor]])+462.8</calculatedColumnFormula>
    </tableColumn>
    <tableColumn id="3" xr3:uid="{DCF4012B-7201-4ADB-A19B-FC217519D115}" name="TermK Pot" dataDxfId="1">
      <calculatedColumnFormula>600.56*Tabla13[[#This Row],[Valor]]^(-0.247)</calculatedColumnFormula>
    </tableColumn>
    <tableColumn id="6" xr3:uid="{E4F52C58-EEEE-4D91-92BC-CD2EC6D332FB}" name="adoptado">
      <calculatedColumnFormula>IF(Tabla13[[#This Row],[TermK]]&lt;&gt;"",Tabla13[[#This Row],[TermK]],IF(AND(Tabla13[[#This Row],[original marlin]]&lt;&gt;"",Tabla13[[#This Row],[original marlin]]&lt;110),Tabla13[[#This Row],[original marlin]],ROUND(Tabla13[[#This Row],[TermK Pot]],)))</calculatedColumnFormula>
    </tableColumn>
    <tableColumn id="10" xr3:uid="{73E68F1E-C946-4E3F-9943-A57F02EC03F0}" name="Codigo" dataDxfId="0">
      <calculatedColumnFormula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AC85-91BC-4F02-983E-AE52B2CF7E5C}">
  <dimension ref="A1:I33"/>
  <sheetViews>
    <sheetView zoomScaleNormal="100" workbookViewId="0">
      <selection activeCell="I17" sqref="I17"/>
    </sheetView>
  </sheetViews>
  <sheetFormatPr baseColWidth="10" defaultRowHeight="15" x14ac:dyDescent="0.25"/>
  <cols>
    <col min="1" max="1" width="8" bestFit="1" customWidth="1"/>
    <col min="2" max="2" width="16.140625" bestFit="1" customWidth="1"/>
    <col min="3" max="3" width="13.42578125" bestFit="1" customWidth="1"/>
    <col min="4" max="4" width="11.28515625" bestFit="1" customWidth="1"/>
    <col min="5" max="5" width="16" bestFit="1" customWidth="1"/>
    <col min="6" max="6" width="11.7109375" bestFit="1" customWidth="1"/>
    <col min="9" max="9" width="15.8554687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1</v>
      </c>
      <c r="H2">
        <f>Tabla1[[#This Row],[Valor]]</f>
        <v>1</v>
      </c>
      <c r="I2" t="str">
        <f>CONCATENATE("{ OV(  ",Tabla1[[#This Row],[Dif]],"), ",Tabla1[[#This Row],[IanProm]]," },")</f>
        <v>{ OV(  1),  },</v>
      </c>
    </row>
    <row r="3" spans="1:9" x14ac:dyDescent="0.25">
      <c r="A3">
        <v>17</v>
      </c>
      <c r="B3">
        <v>300</v>
      </c>
      <c r="C3">
        <v>346</v>
      </c>
      <c r="D3">
        <v>333</v>
      </c>
      <c r="E3">
        <v>329</v>
      </c>
      <c r="F3">
        <v>333</v>
      </c>
      <c r="G3">
        <v>330</v>
      </c>
      <c r="H3">
        <f>Tabla1[[#This Row],[Valor]]</f>
        <v>17</v>
      </c>
      <c r="I3" t="str">
        <f>CONCATENATE("{ OV(  ",Tabla1[[#This Row],[Dif]],"), ",Tabla1[[#This Row],[IanProm]]," },")</f>
        <v>{ OV(  17), 330 },</v>
      </c>
    </row>
    <row r="4" spans="1:9" x14ac:dyDescent="0.25">
      <c r="A4">
        <v>20</v>
      </c>
      <c r="B4">
        <v>290</v>
      </c>
      <c r="C4">
        <v>336</v>
      </c>
      <c r="D4">
        <v>323</v>
      </c>
      <c r="E4">
        <v>319</v>
      </c>
      <c r="F4">
        <v>323</v>
      </c>
      <c r="G4">
        <v>315</v>
      </c>
      <c r="H4">
        <f>Tabla1[[#This Row],[Valor]]</f>
        <v>20</v>
      </c>
      <c r="I4" t="str">
        <f>CONCATENATE("{ OV(  ",Tabla1[[#This Row],[Dif]],"), ",Tabla1[[#This Row],[IanProm]]," },")</f>
        <v>{ OV(  20), 315 },</v>
      </c>
    </row>
    <row r="5" spans="1:9" x14ac:dyDescent="0.25">
      <c r="A5">
        <v>23</v>
      </c>
      <c r="B5">
        <v>280</v>
      </c>
      <c r="C5">
        <v>326</v>
      </c>
      <c r="D5">
        <v>313</v>
      </c>
      <c r="E5">
        <v>309</v>
      </c>
      <c r="F5">
        <v>313</v>
      </c>
      <c r="G5">
        <v>302</v>
      </c>
      <c r="H5">
        <f>Tabla1[[#This Row],[Valor]]</f>
        <v>23</v>
      </c>
      <c r="I5" t="str">
        <f>CONCATENATE("{ OV(  ",Tabla1[[#This Row],[Dif]],"), ",Tabla1[[#This Row],[IanProm]]," },")</f>
        <v>{ OV(  23), 302 },</v>
      </c>
    </row>
    <row r="6" spans="1:9" x14ac:dyDescent="0.25">
      <c r="A6">
        <v>27</v>
      </c>
      <c r="B6">
        <v>270</v>
      </c>
      <c r="C6">
        <v>316</v>
      </c>
      <c r="D6">
        <v>303</v>
      </c>
      <c r="E6">
        <v>299</v>
      </c>
      <c r="F6">
        <v>301</v>
      </c>
      <c r="G6">
        <v>288</v>
      </c>
      <c r="H6">
        <f>Tabla1[[#This Row],[Valor]]</f>
        <v>27</v>
      </c>
      <c r="I6" t="str">
        <f>CONCATENATE("{ OV(  ",Tabla1[[#This Row],[Dif]],"), ",Tabla1[[#This Row],[IanProm]]," },")</f>
        <v>{ OV(  27), 288 },</v>
      </c>
    </row>
    <row r="7" spans="1:9" x14ac:dyDescent="0.25">
      <c r="A7">
        <v>31</v>
      </c>
      <c r="B7">
        <v>260</v>
      </c>
      <c r="C7">
        <v>305</v>
      </c>
      <c r="D7">
        <v>292</v>
      </c>
      <c r="E7">
        <v>288</v>
      </c>
      <c r="F7">
        <v>288</v>
      </c>
      <c r="G7">
        <v>276</v>
      </c>
      <c r="H7">
        <f>Tabla1[[#This Row],[Valor]]</f>
        <v>31</v>
      </c>
      <c r="I7" t="str">
        <f>CONCATENATE("{ OV(  ",Tabla1[[#This Row],[Dif]],"), ",Tabla1[[#This Row],[IanProm]]," },")</f>
        <v>{ OV(  31), 276 },</v>
      </c>
    </row>
    <row r="8" spans="1:9" x14ac:dyDescent="0.25">
      <c r="A8">
        <v>37</v>
      </c>
      <c r="B8">
        <v>250</v>
      </c>
      <c r="C8">
        <v>293</v>
      </c>
      <c r="D8">
        <v>280</v>
      </c>
      <c r="E8">
        <v>276</v>
      </c>
      <c r="F8">
        <v>276</v>
      </c>
      <c r="G8">
        <v>265</v>
      </c>
      <c r="H8">
        <f>Tabla1[[#This Row],[Valor]]</f>
        <v>37</v>
      </c>
      <c r="I8" t="str">
        <f>CONCATENATE("{ OV(  ",Tabla1[[#This Row],[Dif]],"), ",Tabla1[[#This Row],[IanProm]]," },")</f>
        <v>{ OV(  37), 265 },</v>
      </c>
    </row>
    <row r="9" spans="1:9" x14ac:dyDescent="0.25">
      <c r="A9">
        <v>43</v>
      </c>
      <c r="B9">
        <v>240</v>
      </c>
      <c r="C9">
        <v>281</v>
      </c>
      <c r="D9">
        <v>268</v>
      </c>
      <c r="E9">
        <v>266</v>
      </c>
      <c r="F9">
        <v>266</v>
      </c>
      <c r="G9">
        <v>255</v>
      </c>
      <c r="H9">
        <f>Tabla1[[#This Row],[Valor]]</f>
        <v>43</v>
      </c>
      <c r="I9" t="str">
        <f>CONCATENATE("{ OV(  ",Tabla1[[#This Row],[Dif]],"), ",Tabla1[[#This Row],[IanProm]]," },")</f>
        <v>{ OV(  43), 255 },</v>
      </c>
    </row>
    <row r="10" spans="1:9" x14ac:dyDescent="0.25">
      <c r="A10">
        <v>51</v>
      </c>
      <c r="B10">
        <v>230</v>
      </c>
      <c r="C10">
        <v>268</v>
      </c>
      <c r="D10">
        <v>257</v>
      </c>
      <c r="E10">
        <v>257</v>
      </c>
      <c r="F10">
        <v>257</v>
      </c>
      <c r="G10">
        <v>244</v>
      </c>
      <c r="H10">
        <f>Tabla1[[#This Row],[Valor]]</f>
        <v>51</v>
      </c>
      <c r="I10" t="str">
        <f>CONCATENATE("{ OV(  ",Tabla1[[#This Row],[Dif]],"), ",Tabla1[[#This Row],[IanProm]]," },")</f>
        <v>{ OV(  51), 244 },</v>
      </c>
    </row>
    <row r="11" spans="1:9" x14ac:dyDescent="0.25">
      <c r="A11">
        <v>61</v>
      </c>
      <c r="B11">
        <v>220</v>
      </c>
      <c r="C11">
        <v>257</v>
      </c>
      <c r="D11">
        <v>244</v>
      </c>
      <c r="E11">
        <v>244</v>
      </c>
      <c r="F11">
        <v>244</v>
      </c>
      <c r="G11">
        <v>233</v>
      </c>
      <c r="H11">
        <f>Tabla1[[#This Row],[Valor]]</f>
        <v>61</v>
      </c>
      <c r="I11" t="str">
        <f>CONCATENATE("{ OV(  ",Tabla1[[#This Row],[Dif]],"), ",Tabla1[[#This Row],[IanProm]]," },")</f>
        <v>{ OV(  61), 233 },</v>
      </c>
    </row>
    <row r="12" spans="1:9" x14ac:dyDescent="0.25">
      <c r="A12">
        <v>73</v>
      </c>
      <c r="B12">
        <v>210</v>
      </c>
      <c r="C12">
        <v>247</v>
      </c>
      <c r="D12">
        <v>232</v>
      </c>
      <c r="E12">
        <v>232</v>
      </c>
      <c r="F12">
        <v>232</v>
      </c>
      <c r="G12">
        <v>221</v>
      </c>
      <c r="H12">
        <f>Tabla1[[#This Row],[Valor]]</f>
        <v>73</v>
      </c>
      <c r="I12" t="str">
        <f>CONCATENATE("{ OV(  ",Tabla1[[#This Row],[Dif]],"), ",Tabla1[[#This Row],[IanProm]]," },")</f>
        <v>{ OV(  73), 221 },</v>
      </c>
    </row>
    <row r="13" spans="1:9" x14ac:dyDescent="0.25">
      <c r="A13">
        <v>87</v>
      </c>
      <c r="B13">
        <v>200</v>
      </c>
      <c r="C13">
        <v>236</v>
      </c>
      <c r="D13">
        <v>220</v>
      </c>
      <c r="E13">
        <v>223</v>
      </c>
      <c r="F13">
        <v>220</v>
      </c>
      <c r="G13">
        <v>210</v>
      </c>
      <c r="H13">
        <f>Tabla1[[#This Row],[Valor]]</f>
        <v>87</v>
      </c>
      <c r="I13" t="str">
        <f>CONCATENATE("{ OV(  ",Tabla1[[#This Row],[Dif]],"), ",Tabla1[[#This Row],[IanProm]]," },")</f>
        <v>{ OV(  87), 210 },</v>
      </c>
    </row>
    <row r="14" spans="1:9" x14ac:dyDescent="0.25">
      <c r="A14">
        <v>106</v>
      </c>
      <c r="B14">
        <v>190</v>
      </c>
      <c r="C14">
        <v>222</v>
      </c>
      <c r="D14">
        <v>208</v>
      </c>
      <c r="E14">
        <v>212</v>
      </c>
      <c r="F14">
        <v>208</v>
      </c>
      <c r="G14">
        <v>198</v>
      </c>
      <c r="H14">
        <f>Tabla1[[#This Row],[Valor]]</f>
        <v>106</v>
      </c>
      <c r="I14" t="str">
        <f>CONCATENATE("{ OV(  ",Tabla1[[#This Row],[Dif]],"), ",Tabla1[[#This Row],[IanProm]]," },")</f>
        <v>{ OV(  106), 198 },</v>
      </c>
    </row>
    <row r="15" spans="1:9" x14ac:dyDescent="0.25">
      <c r="A15">
        <v>128</v>
      </c>
      <c r="B15">
        <v>180</v>
      </c>
      <c r="C15">
        <v>210</v>
      </c>
      <c r="D15">
        <v>196</v>
      </c>
      <c r="E15">
        <v>200</v>
      </c>
      <c r="F15">
        <v>196</v>
      </c>
      <c r="G15">
        <v>187</v>
      </c>
      <c r="H15">
        <f>Tabla1[[#This Row],[Valor]]</f>
        <v>128</v>
      </c>
      <c r="I15" t="str">
        <f>CONCATENATE("{ OV(  ",Tabla1[[#This Row],[Dif]],"), ",Tabla1[[#This Row],[IanProm]]," },")</f>
        <v>{ OV(  128), 187 },</v>
      </c>
    </row>
    <row r="16" spans="1:9" x14ac:dyDescent="0.25">
      <c r="A16">
        <v>155</v>
      </c>
      <c r="B16">
        <v>170</v>
      </c>
      <c r="C16">
        <v>198</v>
      </c>
      <c r="D16">
        <v>185</v>
      </c>
      <c r="E16">
        <v>185</v>
      </c>
      <c r="F16">
        <v>185</v>
      </c>
      <c r="G16">
        <v>175</v>
      </c>
      <c r="H16">
        <f>Tabla1[[#This Row],[Valor]]</f>
        <v>155</v>
      </c>
      <c r="I16" t="str">
        <f>CONCATENATE("{ OV(  ",Tabla1[[#This Row],[Dif]],"), ",Tabla1[[#This Row],[IanProm]]," },")</f>
        <v>{ OV(  155), 175 },</v>
      </c>
    </row>
    <row r="17" spans="1:9" x14ac:dyDescent="0.25">
      <c r="A17">
        <v>189</v>
      </c>
      <c r="B17">
        <v>160</v>
      </c>
      <c r="C17">
        <v>187</v>
      </c>
      <c r="D17">
        <v>173</v>
      </c>
      <c r="E17">
        <v>175</v>
      </c>
      <c r="F17">
        <v>173</v>
      </c>
      <c r="G17">
        <v>165</v>
      </c>
      <c r="H17">
        <f>Tabla1[[#This Row],[Valor]]</f>
        <v>189</v>
      </c>
      <c r="I17" t="str">
        <f>CONCATENATE("{ OV(  ",Tabla1[[#This Row],[Dif]],"), ",Tabla1[[#This Row],[IanProm]]," },")</f>
        <v>{ OV(  189), 165 },</v>
      </c>
    </row>
    <row r="18" spans="1:9" x14ac:dyDescent="0.25">
      <c r="A18">
        <v>230</v>
      </c>
      <c r="B18">
        <v>150</v>
      </c>
      <c r="C18">
        <v>176</v>
      </c>
      <c r="D18">
        <v>161</v>
      </c>
      <c r="E18">
        <v>164</v>
      </c>
      <c r="F18">
        <v>161</v>
      </c>
      <c r="G18">
        <v>155</v>
      </c>
      <c r="H18">
        <f>Tabla1[[#This Row],[Valor]]</f>
        <v>230</v>
      </c>
      <c r="I18" t="str">
        <f>CONCATENATE("{ OV(  ",Tabla1[[#This Row],[Dif]],"), ",Tabla1[[#This Row],[IanProm]]," },")</f>
        <v>{ OV(  230), 155 },</v>
      </c>
    </row>
    <row r="19" spans="1:9" x14ac:dyDescent="0.25">
      <c r="A19">
        <v>278</v>
      </c>
      <c r="B19">
        <v>140</v>
      </c>
      <c r="C19">
        <v>164</v>
      </c>
      <c r="D19">
        <v>150</v>
      </c>
      <c r="E19">
        <v>153</v>
      </c>
      <c r="F19">
        <v>150</v>
      </c>
      <c r="G19">
        <v>145</v>
      </c>
      <c r="H19">
        <f>Tabla1[[#This Row],[Valor]]</f>
        <v>278</v>
      </c>
      <c r="I19" t="str">
        <f>CONCATENATE("{ OV(  ",Tabla1[[#This Row],[Dif]],"), ",Tabla1[[#This Row],[IanProm]]," },")</f>
        <v>{ OV(  278), 145 },</v>
      </c>
    </row>
    <row r="20" spans="1:9" x14ac:dyDescent="0.25">
      <c r="A20">
        <v>336</v>
      </c>
      <c r="B20">
        <v>130</v>
      </c>
      <c r="C20">
        <v>152</v>
      </c>
      <c r="D20">
        <v>139</v>
      </c>
      <c r="E20">
        <v>142</v>
      </c>
      <c r="F20">
        <v>139</v>
      </c>
      <c r="G20">
        <v>135</v>
      </c>
      <c r="H20">
        <f>Tabla1[[#This Row],[Valor]]</f>
        <v>336</v>
      </c>
      <c r="I20" t="str">
        <f>CONCATENATE("{ OV(  ",Tabla1[[#This Row],[Dif]],"), ",Tabla1[[#This Row],[IanProm]]," },")</f>
        <v>{ OV(  336), 135 },</v>
      </c>
    </row>
    <row r="21" spans="1:9" x14ac:dyDescent="0.25">
      <c r="A21">
        <v>402</v>
      </c>
      <c r="B21">
        <v>120</v>
      </c>
      <c r="C21">
        <v>140</v>
      </c>
      <c r="D21">
        <v>127</v>
      </c>
      <c r="E21">
        <v>132</v>
      </c>
      <c r="F21">
        <v>127</v>
      </c>
      <c r="G21">
        <v>125</v>
      </c>
      <c r="H21">
        <f>Tabla1[[#This Row],[Valor]]</f>
        <v>402</v>
      </c>
      <c r="I21" t="str">
        <f>CONCATENATE("{ OV(  ",Tabla1[[#This Row],[Dif]],"), ",Tabla1[[#This Row],[IanProm]]," },")</f>
        <v>{ OV(  402), 125 },</v>
      </c>
    </row>
    <row r="22" spans="1:9" x14ac:dyDescent="0.25">
      <c r="A22">
        <v>476</v>
      </c>
      <c r="B22">
        <v>110</v>
      </c>
      <c r="C22">
        <v>128</v>
      </c>
      <c r="D22">
        <v>116</v>
      </c>
      <c r="E22">
        <v>120</v>
      </c>
      <c r="F22">
        <v>116</v>
      </c>
      <c r="G22">
        <v>113</v>
      </c>
      <c r="H22">
        <f>Tabla1[[#This Row],[Valor]]</f>
        <v>476</v>
      </c>
      <c r="I22" t="str">
        <f>CONCATENATE("{ OV(  ",Tabla1[[#This Row],[Dif]],"), ",Tabla1[[#This Row],[IanProm]]," },")</f>
        <v>{ OV(  476), 113 },</v>
      </c>
    </row>
    <row r="23" spans="1:9" x14ac:dyDescent="0.25">
      <c r="A23">
        <v>554</v>
      </c>
      <c r="B23">
        <v>100</v>
      </c>
      <c r="C23">
        <v>116</v>
      </c>
      <c r="D23">
        <v>105</v>
      </c>
      <c r="E23">
        <v>107</v>
      </c>
      <c r="F23">
        <v>105</v>
      </c>
      <c r="G23">
        <v>103</v>
      </c>
      <c r="H23">
        <f>Tabla1[[#This Row],[Valor]]</f>
        <v>554</v>
      </c>
      <c r="I23" t="str">
        <f>CONCATENATE("{ OV(  ",Tabla1[[#This Row],[Dif]],"), ",Tabla1[[#This Row],[IanProm]]," },")</f>
        <v>{ OV(  554), 103 },</v>
      </c>
    </row>
    <row r="24" spans="1:9" x14ac:dyDescent="0.25">
      <c r="A24">
        <v>635</v>
      </c>
      <c r="B24">
        <v>90</v>
      </c>
      <c r="C24">
        <v>104</v>
      </c>
      <c r="D24">
        <v>93</v>
      </c>
      <c r="E24">
        <v>96</v>
      </c>
      <c r="F24">
        <v>93</v>
      </c>
      <c r="G24">
        <v>95</v>
      </c>
      <c r="H24">
        <f>Tabla1[[#This Row],[Valor]]</f>
        <v>635</v>
      </c>
      <c r="I24" t="str">
        <f>CONCATENATE("{ OV(  ",Tabla1[[#This Row],[Dif]],"), ",Tabla1[[#This Row],[IanProm]]," },")</f>
        <v>{ OV(  635), 95 },</v>
      </c>
    </row>
    <row r="25" spans="1:9" x14ac:dyDescent="0.25">
      <c r="A25">
        <v>713</v>
      </c>
      <c r="B25">
        <v>80</v>
      </c>
      <c r="C25">
        <v>92</v>
      </c>
      <c r="D25">
        <v>83</v>
      </c>
      <c r="E25">
        <v>88</v>
      </c>
      <c r="F25">
        <v>83</v>
      </c>
      <c r="G25">
        <v>84</v>
      </c>
      <c r="H25">
        <f>Tabla1[[#This Row],[Valor]]</f>
        <v>713</v>
      </c>
      <c r="I25" t="str">
        <f>CONCATENATE("{ OV(  ",Tabla1[[#This Row],[Dif]],"), ",Tabla1[[#This Row],[IanProm]]," },")</f>
        <v>{ OV(  713), 84 },</v>
      </c>
    </row>
    <row r="26" spans="1:9" x14ac:dyDescent="0.25">
      <c r="A26">
        <v>784</v>
      </c>
      <c r="B26">
        <v>70</v>
      </c>
      <c r="C26">
        <v>80</v>
      </c>
      <c r="D26">
        <v>72</v>
      </c>
      <c r="E26">
        <v>72</v>
      </c>
      <c r="F26">
        <v>72</v>
      </c>
      <c r="G26">
        <v>73</v>
      </c>
      <c r="H26">
        <f>Tabla1[[#This Row],[Valor]]</f>
        <v>784</v>
      </c>
      <c r="I26" t="str">
        <f>CONCATENATE("{ OV(  ",Tabla1[[#This Row],[Dif]],"), ",Tabla1[[#This Row],[IanProm]]," },")</f>
        <v>{ OV(  784), 73 },</v>
      </c>
    </row>
    <row r="27" spans="1:9" x14ac:dyDescent="0.25">
      <c r="A27">
        <v>846</v>
      </c>
      <c r="B27">
        <v>60</v>
      </c>
      <c r="C27">
        <v>68</v>
      </c>
      <c r="D27">
        <v>62</v>
      </c>
      <c r="E27">
        <v>62</v>
      </c>
      <c r="F27">
        <v>62</v>
      </c>
      <c r="G27">
        <v>62</v>
      </c>
      <c r="H27">
        <f>Tabla1[[#This Row],[Valor]]</f>
        <v>846</v>
      </c>
      <c r="I27" t="str">
        <f>CONCATENATE("{ OV(  ",Tabla1[[#This Row],[Dif]],"), ",Tabla1[[#This Row],[IanProm]]," },")</f>
        <v>{ OV(  846), 62 },</v>
      </c>
    </row>
    <row r="28" spans="1:9" x14ac:dyDescent="0.25">
      <c r="A28">
        <v>897</v>
      </c>
      <c r="B28">
        <v>50</v>
      </c>
      <c r="C28">
        <v>56</v>
      </c>
      <c r="D28">
        <v>51</v>
      </c>
      <c r="E28">
        <v>51</v>
      </c>
      <c r="F28">
        <v>51</v>
      </c>
      <c r="G28">
        <v>51</v>
      </c>
      <c r="H28">
        <f>Tabla1[[#This Row],[Valor]]</f>
        <v>897</v>
      </c>
      <c r="I28" t="str">
        <f>CONCATENATE("{ OV(  ",Tabla1[[#This Row],[Dif]],"), ",Tabla1[[#This Row],[IanProm]]," },")</f>
        <v>{ OV(  897), 51 },</v>
      </c>
    </row>
    <row r="29" spans="1:9" x14ac:dyDescent="0.25">
      <c r="A29">
        <v>937</v>
      </c>
      <c r="B29">
        <v>40</v>
      </c>
      <c r="C29">
        <v>43</v>
      </c>
      <c r="D29">
        <v>40</v>
      </c>
      <c r="E29">
        <v>40</v>
      </c>
      <c r="F29">
        <v>40</v>
      </c>
      <c r="G29">
        <v>40</v>
      </c>
      <c r="H29">
        <f>Tabla1[[#This Row],[Valor]]</f>
        <v>937</v>
      </c>
      <c r="I29" t="str">
        <f>CONCATENATE("{ OV(  ",Tabla1[[#This Row],[Dif]],"), ",Tabla1[[#This Row],[IanProm]]," },")</f>
        <v>{ OV(  937), 40 },</v>
      </c>
    </row>
    <row r="30" spans="1:9" x14ac:dyDescent="0.25">
      <c r="A30">
        <v>966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f>Tabla1[[#This Row],[Valor]]</f>
        <v>966</v>
      </c>
      <c r="I30" t="str">
        <f>CONCATENATE("{ OV(  ",Tabla1[[#This Row],[Dif]],"), ",Tabla1[[#This Row],[IanProm]]," },")</f>
        <v>{ OV(  966), 30 },</v>
      </c>
    </row>
    <row r="31" spans="1:9" x14ac:dyDescent="0.25">
      <c r="A31">
        <v>986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f>Tabla1[[#This Row],[Valor]]</f>
        <v>986</v>
      </c>
      <c r="I31" t="str">
        <f>CONCATENATE("{ OV(  ",Tabla1[[#This Row],[Dif]],"), ",Tabla1[[#This Row],[IanProm]]," },")</f>
        <v>{ OV(  986), 20 },</v>
      </c>
    </row>
    <row r="32" spans="1:9" x14ac:dyDescent="0.25">
      <c r="A32">
        <v>1000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f>Tabla1[[#This Row],[Valor]]</f>
        <v>1000</v>
      </c>
      <c r="I32" t="str">
        <f>CONCATENATE("{ OV(  ",Tabla1[[#This Row],[Dif]],"), ",Tabla1[[#This Row],[IanProm]]," },")</f>
        <v>{ OV(  1000), 10 },</v>
      </c>
    </row>
    <row r="33" spans="1:9" x14ac:dyDescent="0.25">
      <c r="A33">
        <v>1010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>Tabla1[[#This Row],[Valor]]</f>
        <v>1010</v>
      </c>
      <c r="I33" t="str">
        <f>CONCATENATE("{ OV(  ",Tabla1[[#This Row],[Dif]],"), ",Tabla1[[#This Row],[IanProm]]," },")</f>
        <v>{ OV(  1010), 0 },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22CE-B10E-47F1-ACE5-C86D93104FE3}">
  <dimension ref="A1:G83"/>
  <sheetViews>
    <sheetView tabSelected="1" zoomScale="85" zoomScaleNormal="85" workbookViewId="0">
      <selection activeCell="G2" sqref="G2:G83"/>
    </sheetView>
  </sheetViews>
  <sheetFormatPr baseColWidth="10" defaultRowHeight="15" x14ac:dyDescent="0.25"/>
  <cols>
    <col min="1" max="1" width="8" bestFit="1" customWidth="1"/>
    <col min="2" max="2" width="16.140625" bestFit="1" customWidth="1"/>
    <col min="3" max="3" width="16.140625" customWidth="1"/>
    <col min="4" max="5" width="16" customWidth="1"/>
    <col min="6" max="6" width="11.7109375" bestFit="1" customWidth="1"/>
    <col min="7" max="7" width="23.85546875" customWidth="1"/>
  </cols>
  <sheetData>
    <row r="1" spans="1:7" x14ac:dyDescent="0.25">
      <c r="A1" t="s">
        <v>3</v>
      </c>
      <c r="B1" t="s">
        <v>0</v>
      </c>
      <c r="C1" t="s">
        <v>12</v>
      </c>
      <c r="D1" t="s">
        <v>10</v>
      </c>
      <c r="E1" t="s">
        <v>11</v>
      </c>
      <c r="F1" t="s">
        <v>5</v>
      </c>
      <c r="G1" t="s">
        <v>9</v>
      </c>
    </row>
    <row r="2" spans="1:7" x14ac:dyDescent="0.25">
      <c r="A2">
        <v>1</v>
      </c>
      <c r="D2">
        <f>-60*LN(Tabla13[[#This Row],[Valor]])+462.8</f>
        <v>462.8</v>
      </c>
      <c r="E2">
        <f>600.56*Tabla13[[#This Row],[Valor]]^(-0.247)</f>
        <v>600.55999999999995</v>
      </c>
      <c r="F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601</v>
      </c>
      <c r="G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1), 601 },</v>
      </c>
    </row>
    <row r="3" spans="1:7" x14ac:dyDescent="0.25">
      <c r="A3">
        <v>2</v>
      </c>
      <c r="D3">
        <f>-60*LN(Tabla13[[#This Row],[Valor]])+462.8</f>
        <v>421.21116916640329</v>
      </c>
      <c r="E3">
        <f>600.56*Tabla13[[#This Row],[Valor]]^(-0.247)</f>
        <v>506.05997992641267</v>
      </c>
      <c r="F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506</v>
      </c>
      <c r="G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2), 506 },</v>
      </c>
    </row>
    <row r="4" spans="1:7" x14ac:dyDescent="0.25">
      <c r="A4">
        <v>3</v>
      </c>
      <c r="D4">
        <f>-60*LN(Tabla13[[#This Row],[Valor]])+462.8</f>
        <v>396.8832626799134</v>
      </c>
      <c r="E4">
        <f>600.56*Tabla13[[#This Row],[Valor]]^(-0.247)</f>
        <v>457.83337961868546</v>
      </c>
      <c r="F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458</v>
      </c>
      <c r="G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3), 458 },</v>
      </c>
    </row>
    <row r="5" spans="1:7" x14ac:dyDescent="0.25">
      <c r="A5">
        <v>4</v>
      </c>
      <c r="D5">
        <f>-60*LN(Tabla13[[#This Row],[Valor]])+462.8</f>
        <v>379.62233833280658</v>
      </c>
      <c r="E5">
        <f>600.56*Tabla13[[#This Row],[Valor]]^(-0.247)</f>
        <v>426.42983762342027</v>
      </c>
      <c r="F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426</v>
      </c>
      <c r="G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4), 426 },</v>
      </c>
    </row>
    <row r="6" spans="1:7" x14ac:dyDescent="0.25">
      <c r="A6">
        <v>5</v>
      </c>
      <c r="D6">
        <f>-60*LN(Tabla13[[#This Row],[Valor]])+462.8</f>
        <v>366.23372525395399</v>
      </c>
      <c r="E6">
        <f>600.56*Tabla13[[#This Row],[Valor]]^(-0.247)</f>
        <v>403.56250746866601</v>
      </c>
      <c r="F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404</v>
      </c>
      <c r="G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5), 404 },</v>
      </c>
    </row>
    <row r="7" spans="1:7" x14ac:dyDescent="0.25">
      <c r="A7">
        <v>9</v>
      </c>
      <c r="D7">
        <f>-60*LN(Tabla13[[#This Row],[Valor]])+462.8</f>
        <v>330.96652535982685</v>
      </c>
      <c r="E7">
        <f>600.56*Tabla13[[#This Row],[Valor]]^(-0.247)</f>
        <v>349.02658101283367</v>
      </c>
      <c r="F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349</v>
      </c>
      <c r="G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 9), 349 },</v>
      </c>
    </row>
    <row r="8" spans="1:7" x14ac:dyDescent="0.25">
      <c r="A8">
        <v>10</v>
      </c>
      <c r="D8">
        <f>-60*LN(Tabla13[[#This Row],[Valor]])+462.8</f>
        <v>324.64489442035722</v>
      </c>
      <c r="E8">
        <f>600.56*Tabla13[[#This Row],[Valor]]^(-0.247)</f>
        <v>340.06066742481335</v>
      </c>
      <c r="F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340</v>
      </c>
      <c r="G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10), 340 },</v>
      </c>
    </row>
    <row r="9" spans="1:7" x14ac:dyDescent="0.25">
      <c r="A9">
        <v>11</v>
      </c>
      <c r="D9">
        <f>-60*LN(Tabla13[[#This Row],[Valor]])+462.8</f>
        <v>318.92628363209781</v>
      </c>
      <c r="E9">
        <f>600.56*Tabla13[[#This Row],[Valor]]^(-0.247)</f>
        <v>332.14858729342342</v>
      </c>
      <c r="F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332</v>
      </c>
      <c r="G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11), 332 },</v>
      </c>
    </row>
    <row r="10" spans="1:7" x14ac:dyDescent="0.25">
      <c r="A10">
        <v>12</v>
      </c>
      <c r="D10">
        <f>-60*LN(Tabla13[[#This Row],[Valor]])+462.8</f>
        <v>313.70560101271997</v>
      </c>
      <c r="E10">
        <f>600.56*Tabla13[[#This Row],[Valor]]^(-0.247)</f>
        <v>325.08627569165077</v>
      </c>
      <c r="F1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325</v>
      </c>
      <c r="G1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12), 325 },</v>
      </c>
    </row>
    <row r="11" spans="1:7" x14ac:dyDescent="0.25">
      <c r="A11">
        <v>13</v>
      </c>
      <c r="D11">
        <f>-60*LN(Tabla13[[#This Row],[Valor]])+462.8</f>
        <v>308.90303855230781</v>
      </c>
      <c r="E11">
        <f>600.56*Tabla13[[#This Row],[Valor]]^(-0.247)</f>
        <v>318.72225896007302</v>
      </c>
      <c r="F1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319</v>
      </c>
      <c r="G1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13), 319 },</v>
      </c>
    </row>
    <row r="12" spans="1:7" x14ac:dyDescent="0.25">
      <c r="A12">
        <v>14</v>
      </c>
      <c r="D12">
        <f>-60*LN(Tabla13[[#This Row],[Valor]])+462.8</f>
        <v>304.45656022308447</v>
      </c>
      <c r="E12">
        <f>600.56*Tabla13[[#This Row],[Valor]]^(-0.247)</f>
        <v>312.94122484200477</v>
      </c>
      <c r="F1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313</v>
      </c>
      <c r="G1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14), 313 },</v>
      </c>
    </row>
    <row r="13" spans="1:7" x14ac:dyDescent="0.25">
      <c r="A13">
        <v>15</v>
      </c>
      <c r="D13">
        <f>-60*LN(Tabla13[[#This Row],[Valor]])+462.8</f>
        <v>300.31698793386738</v>
      </c>
      <c r="E13">
        <f>600.56*Tabla13[[#This Row],[Valor]]^(-0.247)</f>
        <v>307.65350120182893</v>
      </c>
      <c r="F1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308</v>
      </c>
      <c r="G1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15), 308 },</v>
      </c>
    </row>
    <row r="14" spans="1:7" x14ac:dyDescent="0.25">
      <c r="A14">
        <v>16</v>
      </c>
      <c r="C14">
        <v>301</v>
      </c>
      <c r="D14">
        <f>-60*LN(Tabla13[[#This Row],[Valor]])+462.8</f>
        <v>296.44467666561314</v>
      </c>
      <c r="E14">
        <f>600.56*Tabla13[[#This Row],[Valor]]^(-0.247)</f>
        <v>302.78807515574897</v>
      </c>
      <c r="F1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301</v>
      </c>
      <c r="G1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16), 301 },</v>
      </c>
    </row>
    <row r="15" spans="1:7" x14ac:dyDescent="0.25">
      <c r="A15">
        <v>17</v>
      </c>
      <c r="C15">
        <v>296</v>
      </c>
      <c r="D15">
        <f>-60*LN(Tabla13[[#This Row],[Valor]])+462.8</f>
        <v>292.80719935662705</v>
      </c>
      <c r="E15">
        <f>600.56*Tabla13[[#This Row],[Valor]]^(-0.247)</f>
        <v>298.28781939554642</v>
      </c>
      <c r="F1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296</v>
      </c>
      <c r="G1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17), 296 },</v>
      </c>
    </row>
    <row r="16" spans="1:7" x14ac:dyDescent="0.25">
      <c r="A16">
        <v>18</v>
      </c>
      <c r="B16">
        <v>320</v>
      </c>
      <c r="C16">
        <v>293</v>
      </c>
      <c r="D16">
        <f>-60*LN(Tabla13[[#This Row],[Valor]])+462.8</f>
        <v>289.37769452623013</v>
      </c>
      <c r="E16">
        <f>600.56*Tabla13[[#This Row],[Valor]]^(-0.247)</f>
        <v>294.1061419027892</v>
      </c>
      <c r="F1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293</v>
      </c>
      <c r="G1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18), 293 },</v>
      </c>
    </row>
    <row r="17" spans="1:7" x14ac:dyDescent="0.25">
      <c r="A17">
        <v>19</v>
      </c>
      <c r="B17">
        <v>315</v>
      </c>
      <c r="C17">
        <v>290</v>
      </c>
      <c r="D17">
        <f>-60*LN(Tabla13[[#This Row],[Valor]])+462.8</f>
        <v>286.13366125001357</v>
      </c>
      <c r="E17">
        <f>600.56*Tabla13[[#This Row],[Valor]]^(-0.247)</f>
        <v>290.20458083170524</v>
      </c>
      <c r="F1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290</v>
      </c>
      <c r="G1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19), 290 },</v>
      </c>
    </row>
    <row r="18" spans="1:7" x14ac:dyDescent="0.25">
      <c r="A18">
        <v>20</v>
      </c>
      <c r="B18">
        <v>310</v>
      </c>
      <c r="C18">
        <v>286</v>
      </c>
      <c r="D18">
        <f>-60*LN(Tabla13[[#This Row],[Valor]])+462.8</f>
        <v>283.05606358676056</v>
      </c>
      <c r="E18">
        <f>600.56*Tabla13[[#This Row],[Valor]]^(-0.247)</f>
        <v>286.55104324424468</v>
      </c>
      <c r="F1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286</v>
      </c>
      <c r="G1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20), 286 },</v>
      </c>
    </row>
    <row r="19" spans="1:7" x14ac:dyDescent="0.25">
      <c r="A19">
        <v>22</v>
      </c>
      <c r="B19">
        <v>305</v>
      </c>
      <c r="C19">
        <v>280</v>
      </c>
      <c r="D19">
        <f>-60*LN(Tabla13[[#This Row],[Valor]])+462.8</f>
        <v>277.33745279850103</v>
      </c>
      <c r="E19">
        <f>600.56*Tabla13[[#This Row],[Valor]]^(-0.247)</f>
        <v>279.88395400675404</v>
      </c>
      <c r="F1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280</v>
      </c>
      <c r="G1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22), 280 },</v>
      </c>
    </row>
    <row r="20" spans="1:7" x14ac:dyDescent="0.25">
      <c r="A20">
        <v>23</v>
      </c>
      <c r="B20">
        <v>300</v>
      </c>
      <c r="C20">
        <v>275</v>
      </c>
      <c r="D20">
        <f>-60*LN(Tabla13[[#This Row],[Valor]])+462.8</f>
        <v>274.670347044251</v>
      </c>
      <c r="E20">
        <f>600.56*Tabla13[[#This Row],[Valor]]^(-0.247)</f>
        <v>276.82775285728985</v>
      </c>
      <c r="F2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275</v>
      </c>
      <c r="G2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23), 275 },</v>
      </c>
    </row>
    <row r="21" spans="1:7" x14ac:dyDescent="0.25">
      <c r="A21">
        <v>25</v>
      </c>
      <c r="B21">
        <v>295</v>
      </c>
      <c r="C21">
        <v>270</v>
      </c>
      <c r="D21">
        <f>-60*LN(Tabla13[[#This Row],[Valor]])+462.8</f>
        <v>269.66745050790797</v>
      </c>
      <c r="E21">
        <f>600.56*Tabla13[[#This Row],[Valor]]^(-0.247)</f>
        <v>271.18472331556728</v>
      </c>
      <c r="F2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270</v>
      </c>
      <c r="G2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25), 270 },</v>
      </c>
    </row>
    <row r="22" spans="1:7" x14ac:dyDescent="0.25">
      <c r="A22">
        <v>27</v>
      </c>
      <c r="B22">
        <v>290</v>
      </c>
      <c r="C22">
        <v>267</v>
      </c>
      <c r="D22">
        <f>-60*LN(Tabla13[[#This Row],[Valor]])+462.8</f>
        <v>265.04978803974029</v>
      </c>
      <c r="E22">
        <f>600.56*Tabla13[[#This Row],[Valor]]^(-0.247)</f>
        <v>266.07835880155284</v>
      </c>
      <c r="F2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267</v>
      </c>
      <c r="G2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27), 267 },</v>
      </c>
    </row>
    <row r="23" spans="1:7" x14ac:dyDescent="0.25">
      <c r="A23">
        <v>28</v>
      </c>
      <c r="B23">
        <v>285</v>
      </c>
      <c r="C23">
        <v>264</v>
      </c>
      <c r="D23">
        <f>-60*LN(Tabla13[[#This Row],[Valor]])+462.8</f>
        <v>262.86772938948775</v>
      </c>
      <c r="E23">
        <f>600.56*Tabla13[[#This Row],[Valor]]^(-0.247)</f>
        <v>263.69893093394825</v>
      </c>
      <c r="F2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264</v>
      </c>
      <c r="G2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28), 264 },</v>
      </c>
    </row>
    <row r="24" spans="1:7" x14ac:dyDescent="0.25">
      <c r="A24">
        <v>31</v>
      </c>
      <c r="B24">
        <v>280</v>
      </c>
      <c r="C24">
        <v>259</v>
      </c>
      <c r="D24">
        <f>-60*LN(Tabla13[[#This Row],[Valor]])+462.8</f>
        <v>256.76076773089125</v>
      </c>
      <c r="E24">
        <f>600.56*Tabla13[[#This Row],[Valor]]^(-0.247)</f>
        <v>257.15209360450251</v>
      </c>
      <c r="F2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259</v>
      </c>
      <c r="G2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31), 259 },</v>
      </c>
    </row>
    <row r="25" spans="1:7" x14ac:dyDescent="0.25">
      <c r="A25">
        <v>33</v>
      </c>
      <c r="B25">
        <v>275</v>
      </c>
      <c r="C25">
        <v>254</v>
      </c>
      <c r="D25">
        <f>-60*LN(Tabla13[[#This Row],[Valor]])+462.8</f>
        <v>253.0095463120112</v>
      </c>
      <c r="E25">
        <f>600.56*Tabla13[[#This Row],[Valor]]^(-0.247)</f>
        <v>253.21151967516991</v>
      </c>
      <c r="F2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254</v>
      </c>
      <c r="G2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33), 254 },</v>
      </c>
    </row>
    <row r="26" spans="1:7" x14ac:dyDescent="0.25">
      <c r="A26">
        <v>35</v>
      </c>
      <c r="B26">
        <v>270</v>
      </c>
      <c r="C26">
        <v>250</v>
      </c>
      <c r="D26">
        <f>-60*LN(Tabla13[[#This Row],[Valor]])+462.8</f>
        <v>249.47911631063519</v>
      </c>
      <c r="E26">
        <f>600.56*Tabla13[[#This Row],[Valor]]^(-0.247)</f>
        <v>249.55805714160471</v>
      </c>
      <c r="F2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250</v>
      </c>
      <c r="G2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35), 250 },</v>
      </c>
    </row>
    <row r="27" spans="1:7" x14ac:dyDescent="0.25">
      <c r="A27">
        <v>38</v>
      </c>
      <c r="B27">
        <v>265</v>
      </c>
      <c r="C27">
        <v>246</v>
      </c>
      <c r="D27">
        <f>-60*LN(Tabla13[[#This Row],[Valor]])+462.8</f>
        <v>244.54483041641686</v>
      </c>
      <c r="E27">
        <f>600.56*Tabla13[[#This Row],[Valor]]^(-0.247)</f>
        <v>244.53996994512755</v>
      </c>
      <c r="F2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246</v>
      </c>
      <c r="G2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38), 246 },</v>
      </c>
    </row>
    <row r="28" spans="1:7" x14ac:dyDescent="0.25">
      <c r="A28">
        <v>41</v>
      </c>
      <c r="B28">
        <v>260</v>
      </c>
      <c r="C28">
        <v>242</v>
      </c>
      <c r="D28">
        <f>-60*LN(Tabla13[[#This Row],[Valor]])+462.8</f>
        <v>239.98567599774154</v>
      </c>
      <c r="E28">
        <f>600.56*Tabla13[[#This Row],[Valor]]^(-0.247)</f>
        <v>239.9931191658691</v>
      </c>
      <c r="F2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242</v>
      </c>
      <c r="G2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41), 242 },</v>
      </c>
    </row>
    <row r="29" spans="1:7" x14ac:dyDescent="0.25">
      <c r="A29">
        <v>44</v>
      </c>
      <c r="B29">
        <v>255</v>
      </c>
      <c r="C29">
        <v>237</v>
      </c>
      <c r="D29">
        <f>-60*LN(Tabla13[[#This Row],[Valor]])+462.8</f>
        <v>235.74862196490434</v>
      </c>
      <c r="E29">
        <f>600.56*Tabla13[[#This Row],[Valor]]^(-0.247)</f>
        <v>235.84332647259725</v>
      </c>
      <c r="F2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237</v>
      </c>
      <c r="G2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44), 237 },</v>
      </c>
    </row>
    <row r="30" spans="1:7" x14ac:dyDescent="0.25">
      <c r="A30">
        <v>48</v>
      </c>
      <c r="B30">
        <v>250</v>
      </c>
      <c r="C30">
        <v>233</v>
      </c>
      <c r="D30">
        <f>-60*LN(Tabla13[[#This Row],[Valor]])+462.8</f>
        <v>230.52793934552653</v>
      </c>
      <c r="E30">
        <f>600.56*Tabla13[[#This Row],[Valor]]^(-0.247)</f>
        <v>230.82870613559524</v>
      </c>
      <c r="F3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233</v>
      </c>
      <c r="G3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48), 233 },</v>
      </c>
    </row>
    <row r="31" spans="1:7" x14ac:dyDescent="0.25">
      <c r="A31">
        <v>52</v>
      </c>
      <c r="B31">
        <v>245</v>
      </c>
      <c r="C31">
        <v>228</v>
      </c>
      <c r="D31">
        <f>-60*LN(Tabla13[[#This Row],[Valor]])+462.8</f>
        <v>225.72537688511437</v>
      </c>
      <c r="E31">
        <f>600.56*Tabla13[[#This Row],[Valor]]^(-0.247)</f>
        <v>226.30991264039173</v>
      </c>
      <c r="F3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228</v>
      </c>
      <c r="G3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52), 228 },</v>
      </c>
    </row>
    <row r="32" spans="1:7" x14ac:dyDescent="0.25">
      <c r="A32">
        <v>56</v>
      </c>
      <c r="B32">
        <v>240</v>
      </c>
      <c r="C32">
        <v>224</v>
      </c>
      <c r="D32">
        <f>-60*LN(Tabla13[[#This Row],[Valor]])+462.8</f>
        <v>221.27889855589103</v>
      </c>
      <c r="E32">
        <f>600.56*Tabla13[[#This Row],[Valor]]^(-0.247)</f>
        <v>222.20506809486201</v>
      </c>
      <c r="F3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224</v>
      </c>
      <c r="G3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56), 224 },</v>
      </c>
    </row>
    <row r="33" spans="1:7" x14ac:dyDescent="0.25">
      <c r="A33">
        <v>61</v>
      </c>
      <c r="B33">
        <v>235</v>
      </c>
      <c r="C33">
        <v>219</v>
      </c>
      <c r="D33">
        <f>-60*LN(Tabla13[[#This Row],[Valor]])+462.8</f>
        <v>216.14756814960134</v>
      </c>
      <c r="E33">
        <f>600.56*Tabla13[[#This Row],[Valor]]^(-0.247)</f>
        <v>217.56044257387711</v>
      </c>
      <c r="F3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219</v>
      </c>
      <c r="G3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61), 219 },</v>
      </c>
    </row>
    <row r="34" spans="1:7" x14ac:dyDescent="0.25">
      <c r="A34">
        <v>66</v>
      </c>
      <c r="B34">
        <v>230</v>
      </c>
      <c r="C34">
        <v>215</v>
      </c>
      <c r="D34">
        <f>-60*LN(Tabla13[[#This Row],[Valor]])+462.8</f>
        <v>211.42071547841451</v>
      </c>
      <c r="E34">
        <f>600.56*Tabla13[[#This Row],[Valor]]^(-0.247)</f>
        <v>213.36788424795688</v>
      </c>
      <c r="F3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215</v>
      </c>
      <c r="G3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66), 215 },</v>
      </c>
    </row>
    <row r="35" spans="1:7" x14ac:dyDescent="0.25">
      <c r="A35">
        <v>71</v>
      </c>
      <c r="B35">
        <v>225</v>
      </c>
      <c r="C35">
        <v>211</v>
      </c>
      <c r="D35">
        <f>-60*LN(Tabla13[[#This Row],[Valor]])+462.8</f>
        <v>207.03920737752108</v>
      </c>
      <c r="E35">
        <f>600.56*Tabla13[[#This Row],[Valor]]^(-0.247)</f>
        <v>209.55382416826191</v>
      </c>
      <c r="F3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211</v>
      </c>
      <c r="G3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71), 211 },</v>
      </c>
    </row>
    <row r="36" spans="1:7" x14ac:dyDescent="0.25">
      <c r="A36">
        <v>78</v>
      </c>
      <c r="B36">
        <v>220</v>
      </c>
      <c r="C36">
        <v>207</v>
      </c>
      <c r="D36">
        <f>-60*LN(Tabla13[[#This Row],[Valor]])+462.8</f>
        <v>201.39747039862453</v>
      </c>
      <c r="E36">
        <f>600.56*Tabla13[[#This Row],[Valor]]^(-0.247)</f>
        <v>204.74298750204767</v>
      </c>
      <c r="F3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207</v>
      </c>
      <c r="G3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78), 207 },</v>
      </c>
    </row>
    <row r="37" spans="1:7" x14ac:dyDescent="0.25">
      <c r="A37">
        <v>84</v>
      </c>
      <c r="B37">
        <v>215</v>
      </c>
      <c r="C37">
        <v>202</v>
      </c>
      <c r="D37">
        <f>-60*LN(Tabla13[[#This Row],[Valor]])+462.8</f>
        <v>196.9509920694012</v>
      </c>
      <c r="E37">
        <f>600.56*Tabla13[[#This Row],[Valor]]^(-0.247)</f>
        <v>201.02932721347389</v>
      </c>
      <c r="F3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202</v>
      </c>
      <c r="G3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84), 202 },</v>
      </c>
    </row>
    <row r="38" spans="1:7" x14ac:dyDescent="0.25">
      <c r="A38">
        <v>92</v>
      </c>
      <c r="B38">
        <v>210</v>
      </c>
      <c r="C38">
        <v>198</v>
      </c>
      <c r="D38">
        <f>-60*LN(Tabla13[[#This Row],[Valor]])+462.8</f>
        <v>191.49268537705757</v>
      </c>
      <c r="E38">
        <f>600.56*Tabla13[[#This Row],[Valor]]^(-0.247)</f>
        <v>196.56256444083928</v>
      </c>
      <c r="F3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198</v>
      </c>
      <c r="G3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 92), 198 },</v>
      </c>
    </row>
    <row r="39" spans="1:7" x14ac:dyDescent="0.25">
      <c r="A39">
        <v>100</v>
      </c>
      <c r="B39">
        <v>205</v>
      </c>
      <c r="C39">
        <v>193</v>
      </c>
      <c r="D39">
        <f>-60*LN(Tabla13[[#This Row],[Valor]])+462.8</f>
        <v>186.48978884071448</v>
      </c>
      <c r="E39">
        <f>600.56*Tabla13[[#This Row],[Valor]]^(-0.247)</f>
        <v>192.55571055250019</v>
      </c>
      <c r="F3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193</v>
      </c>
      <c r="G3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OV( 100), 193 },</v>
      </c>
    </row>
    <row r="40" spans="1:7" x14ac:dyDescent="0.25">
      <c r="A40">
        <v>109</v>
      </c>
      <c r="B40">
        <v>200</v>
      </c>
      <c r="C40">
        <v>189</v>
      </c>
      <c r="D40">
        <f>-60*LN(Tabla13[[#This Row],[Valor]])+462.8</f>
        <v>181.31912706625138</v>
      </c>
      <c r="E40">
        <f>600.56*Tabla13[[#This Row],[Valor]]^(-0.247)</f>
        <v>188.50030526960384</v>
      </c>
      <c r="F4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189</v>
      </c>
      <c r="G4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OV( 109), 189 },</v>
      </c>
    </row>
    <row r="41" spans="1:7" x14ac:dyDescent="0.25">
      <c r="A41">
        <v>120</v>
      </c>
      <c r="B41">
        <v>195</v>
      </c>
      <c r="C41">
        <v>184</v>
      </c>
      <c r="D41">
        <f>-60*LN(Tabla13[[#This Row],[Valor]])+462.8</f>
        <v>175.55049543307729</v>
      </c>
      <c r="E41">
        <f>600.56*Tabla13[[#This Row],[Valor]]^(-0.247)</f>
        <v>184.07662162373398</v>
      </c>
      <c r="F4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184</v>
      </c>
      <c r="G4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OV( 120), 184 },</v>
      </c>
    </row>
    <row r="42" spans="1:7" x14ac:dyDescent="0.25">
      <c r="A42">
        <v>131</v>
      </c>
      <c r="B42">
        <v>190</v>
      </c>
      <c r="C42">
        <v>180</v>
      </c>
      <c r="D42">
        <f>-60*LN(Tabla13[[#This Row],[Valor]])+462.8</f>
        <v>170.28816060793093</v>
      </c>
      <c r="E42">
        <f>600.56*Tabla13[[#This Row],[Valor]]^(-0.247)</f>
        <v>180.13180166901714</v>
      </c>
      <c r="F4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180</v>
      </c>
      <c r="G4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OV( 131), 180 },</v>
      </c>
    </row>
    <row r="43" spans="1:7" x14ac:dyDescent="0.25">
      <c r="A43">
        <v>143</v>
      </c>
      <c r="B43">
        <v>185</v>
      </c>
      <c r="C43">
        <v>176</v>
      </c>
      <c r="D43">
        <f>-60*LN(Tabla13[[#This Row],[Valor]])+462.8</f>
        <v>165.0293221844056</v>
      </c>
      <c r="E43">
        <f>600.56*Tabla13[[#This Row],[Valor]]^(-0.247)</f>
        <v>176.27405763380341</v>
      </c>
      <c r="F4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176</v>
      </c>
      <c r="G4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OV( 143), 176 },</v>
      </c>
    </row>
    <row r="44" spans="1:7" x14ac:dyDescent="0.25">
      <c r="A44">
        <v>156</v>
      </c>
      <c r="B44">
        <v>180</v>
      </c>
      <c r="C44">
        <v>171</v>
      </c>
      <c r="D44">
        <f>-60*LN(Tabla13[[#This Row],[Valor]])+462.8</f>
        <v>159.80863956502776</v>
      </c>
      <c r="E44">
        <f>600.56*Tabla13[[#This Row],[Valor]]^(-0.247)</f>
        <v>172.52602928160388</v>
      </c>
      <c r="F4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171</v>
      </c>
      <c r="G4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OV( 156), 171 },</v>
      </c>
    </row>
    <row r="45" spans="1:7" x14ac:dyDescent="0.25">
      <c r="A45">
        <v>171</v>
      </c>
      <c r="B45">
        <v>175</v>
      </c>
      <c r="C45">
        <v>168</v>
      </c>
      <c r="D45">
        <f>-60*LN(Tabla13[[#This Row],[Valor]])+462.8</f>
        <v>154.30018660984041</v>
      </c>
      <c r="E45">
        <f>600.56*Tabla13[[#This Row],[Valor]]^(-0.247)</f>
        <v>168.65777381436095</v>
      </c>
      <c r="F4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168</v>
      </c>
      <c r="G4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OV( 171), 168 },</v>
      </c>
    </row>
    <row r="46" spans="1:7" x14ac:dyDescent="0.25">
      <c r="A46">
        <v>187</v>
      </c>
      <c r="B46">
        <v>170</v>
      </c>
      <c r="C46">
        <v>165</v>
      </c>
      <c r="D46">
        <f>-60*LN(Tabla13[[#This Row],[Valor]])+462.8</f>
        <v>148.93348298872479</v>
      </c>
      <c r="E46">
        <f>600.56*Tabla13[[#This Row],[Valor]]^(-0.247)</f>
        <v>164.97248870898264</v>
      </c>
      <c r="F4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165</v>
      </c>
      <c r="G4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OV( 187), 165 },</v>
      </c>
    </row>
    <row r="47" spans="1:7" x14ac:dyDescent="0.25">
      <c r="A47">
        <v>205</v>
      </c>
      <c r="B47">
        <v>165</v>
      </c>
      <c r="C47">
        <v>160</v>
      </c>
      <c r="D47">
        <f>-60*LN(Tabla13[[#This Row],[Valor]])+462.8</f>
        <v>143.41940125169549</v>
      </c>
      <c r="E47">
        <f>600.56*Tabla13[[#This Row],[Valor]]^(-0.247)</f>
        <v>161.26985637705556</v>
      </c>
      <c r="F4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160</v>
      </c>
      <c r="G4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OV( 205), 160 },</v>
      </c>
    </row>
    <row r="48" spans="1:7" x14ac:dyDescent="0.25">
      <c r="A48">
        <v>224</v>
      </c>
      <c r="B48">
        <v>160</v>
      </c>
      <c r="C48">
        <v>157</v>
      </c>
      <c r="D48">
        <f>-60*LN(Tabla13[[#This Row],[Valor]])+462.8</f>
        <v>138.10123688869766</v>
      </c>
      <c r="E48">
        <f>600.56*Tabla13[[#This Row],[Valor]]^(-0.247)</f>
        <v>157.77752615357846</v>
      </c>
      <c r="F4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157</v>
      </c>
      <c r="G4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OV( 224), 157 },</v>
      </c>
    </row>
    <row r="49" spans="1:7" x14ac:dyDescent="0.25">
      <c r="A49">
        <v>245</v>
      </c>
      <c r="B49">
        <v>155</v>
      </c>
      <c r="C49">
        <v>152</v>
      </c>
      <c r="D49">
        <f>-60*LN(Tabla13[[#This Row],[Valor]])+462.8</f>
        <v>132.72450736731639</v>
      </c>
      <c r="E49">
        <f>600.56*Tabla13[[#This Row],[Valor]]^(-0.247)</f>
        <v>154.32361215846589</v>
      </c>
      <c r="F4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152</v>
      </c>
      <c r="G4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OV( 245), 152 },</v>
      </c>
    </row>
    <row r="50" spans="1:7" x14ac:dyDescent="0.25">
      <c r="A50">
        <v>268</v>
      </c>
      <c r="B50">
        <v>150</v>
      </c>
      <c r="C50">
        <v>147</v>
      </c>
      <c r="D50">
        <f>-60*LN(Tabla13[[#This Row],[Valor]])+462.8</f>
        <v>127.34078116934865</v>
      </c>
      <c r="E50">
        <f>600.56*Tabla13[[#This Row],[Valor]]^(-0.247)</f>
        <v>150.94096031681983</v>
      </c>
      <c r="F5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147</v>
      </c>
      <c r="G5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OV( 268), 147 },</v>
      </c>
    </row>
    <row r="51" spans="1:7" x14ac:dyDescent="0.25">
      <c r="A51">
        <v>293</v>
      </c>
      <c r="B51">
        <v>145</v>
      </c>
      <c r="C51">
        <v>142</v>
      </c>
      <c r="D51">
        <f>-60*LN(Tabla13[[#This Row],[Valor]])+462.8</f>
        <v>121.98964345897593</v>
      </c>
      <c r="E51">
        <f>600.56*Tabla13[[#This Row],[Valor]]^(-0.247)</f>
        <v>147.65226063442393</v>
      </c>
      <c r="F5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142</v>
      </c>
      <c r="G5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OV( 293), 142 },</v>
      </c>
    </row>
    <row r="52" spans="1:7" x14ac:dyDescent="0.25">
      <c r="A52">
        <v>320</v>
      </c>
      <c r="B52">
        <v>140</v>
      </c>
      <c r="C52">
        <v>137</v>
      </c>
      <c r="D52">
        <f>-60*LN(Tabla13[[#This Row],[Valor]])+462.8</f>
        <v>116.70074025237369</v>
      </c>
      <c r="E52">
        <f>600.56*Tabla13[[#This Row],[Valor]]^(-0.247)</f>
        <v>144.47222395397071</v>
      </c>
      <c r="F5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137</v>
      </c>
      <c r="G5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OV( 320), 137 },</v>
      </c>
    </row>
    <row r="53" spans="1:7" x14ac:dyDescent="0.25">
      <c r="A53">
        <v>348</v>
      </c>
      <c r="B53">
        <v>135</v>
      </c>
      <c r="C53">
        <v>133</v>
      </c>
      <c r="D53">
        <f>-60*LN(Tabla13[[#This Row],[Valor]])+462.8</f>
        <v>111.66785121353155</v>
      </c>
      <c r="E53">
        <f>600.56*Tabla13[[#This Row],[Valor]]^(-0.247)</f>
        <v>141.50973888544712</v>
      </c>
      <c r="F5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133</v>
      </c>
      <c r="G5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OV( 348), 133 },</v>
      </c>
    </row>
    <row r="54" spans="1:7" x14ac:dyDescent="0.25">
      <c r="A54">
        <v>379</v>
      </c>
      <c r="B54">
        <v>130</v>
      </c>
      <c r="C54">
        <v>127</v>
      </c>
      <c r="D54">
        <f>-60*LN(Tabla13[[#This Row],[Valor]])+462.8</f>
        <v>106.54782769505442</v>
      </c>
      <c r="E54">
        <f>600.56*Tabla13[[#This Row],[Valor]]^(-0.247)</f>
        <v>138.55829098313129</v>
      </c>
      <c r="F5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127</v>
      </c>
      <c r="G5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OV( 379), 127 },</v>
      </c>
    </row>
    <row r="55" spans="1:7" x14ac:dyDescent="0.25">
      <c r="A55">
        <v>411</v>
      </c>
      <c r="B55">
        <v>125</v>
      </c>
      <c r="C55">
        <v>122</v>
      </c>
      <c r="D55">
        <f>-60*LN(Tabla13[[#This Row],[Valor]])+462.8</f>
        <v>101.68440713022596</v>
      </c>
      <c r="E55">
        <f>600.56*Tabla13[[#This Row],[Valor]]^(-0.247)</f>
        <v>135.81178987462775</v>
      </c>
      <c r="F5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122</v>
      </c>
      <c r="G5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OV( 411), 122 },</v>
      </c>
    </row>
    <row r="56" spans="1:7" x14ac:dyDescent="0.25">
      <c r="A56">
        <v>445</v>
      </c>
      <c r="B56">
        <v>120</v>
      </c>
      <c r="C56">
        <v>117</v>
      </c>
      <c r="D56">
        <f>-60*LN(Tabla13[[#This Row],[Valor]])+462.8</f>
        <v>96.915543070025592</v>
      </c>
      <c r="E56">
        <f>600.56*Tabla13[[#This Row],[Valor]]^(-0.247)</f>
        <v>133.17155783918034</v>
      </c>
      <c r="F5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117</v>
      </c>
      <c r="G5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OV( 445), 117 },</v>
      </c>
    </row>
    <row r="57" spans="1:7" x14ac:dyDescent="0.25">
      <c r="A57">
        <v>480</v>
      </c>
      <c r="B57">
        <v>115</v>
      </c>
      <c r="C57">
        <v>112</v>
      </c>
      <c r="D57">
        <f>-60*LN(Tabla13[[#This Row],[Valor]])+462.8</f>
        <v>92.372833765883797</v>
      </c>
      <c r="E57">
        <f>600.56*Tabla13[[#This Row],[Valor]]^(-0.247)</f>
        <v>130.70428245183936</v>
      </c>
      <c r="F5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112</v>
      </c>
      <c r="G5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OV( 480), 112 },</v>
      </c>
    </row>
    <row r="58" spans="1:7" x14ac:dyDescent="0.25">
      <c r="A58">
        <v>516</v>
      </c>
      <c r="B58">
        <v>110</v>
      </c>
      <c r="C58">
        <v>108</v>
      </c>
      <c r="D58">
        <f>-60*LN(Tabla13[[#This Row],[Valor]])+462.8</f>
        <v>88.033594071106222</v>
      </c>
      <c r="E58">
        <f>600.56*Tabla13[[#This Row],[Valor]]^(-0.247)</f>
        <v>128.39021512889897</v>
      </c>
      <c r="F5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108</v>
      </c>
      <c r="G5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OV( 516), 108 },</v>
      </c>
    </row>
    <row r="59" spans="1:7" x14ac:dyDescent="0.25">
      <c r="A59">
        <v>553</v>
      </c>
      <c r="B59">
        <v>105</v>
      </c>
      <c r="D59">
        <f>-60*LN(Tabla13[[#This Row],[Valor]])+462.8</f>
        <v>83.878519908659939</v>
      </c>
      <c r="E59">
        <f>600.56*Tabla13[[#This Row],[Valor]]^(-0.247)</f>
        <v>126.21276915580026</v>
      </c>
      <c r="F5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105</v>
      </c>
      <c r="G5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OV( 553), 105 },</v>
      </c>
    </row>
    <row r="60" spans="1:7" x14ac:dyDescent="0.25">
      <c r="A60">
        <v>591</v>
      </c>
      <c r="B60">
        <v>100</v>
      </c>
      <c r="D60">
        <f>-60*LN(Tabla13[[#This Row],[Valor]])+462.8</f>
        <v>79.891038955634087</v>
      </c>
      <c r="E60">
        <f>600.56*Tabla13[[#This Row],[Valor]]^(-0.247)</f>
        <v>124.15788191433761</v>
      </c>
      <c r="F6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100</v>
      </c>
      <c r="G6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OV( 591), 100 },</v>
      </c>
    </row>
    <row r="61" spans="1:7" x14ac:dyDescent="0.25">
      <c r="A61">
        <v>628</v>
      </c>
      <c r="B61">
        <v>95</v>
      </c>
      <c r="D61">
        <f>-60*LN(Tabla13[[#This Row],[Valor]])+462.8</f>
        <v>76.24759001190813</v>
      </c>
      <c r="E61">
        <f>600.56*Tabla13[[#This Row],[Valor]]^(-0.247)</f>
        <v>122.3095507131213</v>
      </c>
      <c r="F6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95</v>
      </c>
      <c r="G6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OV( 628),  95 },</v>
      </c>
    </row>
    <row r="62" spans="1:7" x14ac:dyDescent="0.25">
      <c r="A62">
        <v>665</v>
      </c>
      <c r="B62">
        <v>90</v>
      </c>
      <c r="D62">
        <f>-60*LN(Tabla13[[#This Row],[Valor]])+462.8</f>
        <v>72.812777560648783</v>
      </c>
      <c r="E62">
        <f>600.56*Tabla13[[#This Row],[Valor]]^(-0.247)</f>
        <v>120.59226616150616</v>
      </c>
      <c r="F6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90</v>
      </c>
      <c r="G6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OV( 665),  90 },</v>
      </c>
    </row>
    <row r="63" spans="1:7" x14ac:dyDescent="0.25">
      <c r="A63">
        <v>702</v>
      </c>
      <c r="B63">
        <v>85</v>
      </c>
      <c r="D63">
        <f>-60*LN(Tabla13[[#This Row],[Valor]])+462.8</f>
        <v>69.56399575845137</v>
      </c>
      <c r="E63">
        <f>600.56*Tabla13[[#This Row],[Valor]]^(-0.247)</f>
        <v>118.99018401857109</v>
      </c>
      <c r="F6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85</v>
      </c>
      <c r="G6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OV( 702),  85 },</v>
      </c>
    </row>
    <row r="64" spans="1:7" x14ac:dyDescent="0.25">
      <c r="A64">
        <v>737</v>
      </c>
      <c r="B64">
        <v>80</v>
      </c>
      <c r="D64">
        <f>-60*LN(Tabla13[[#This Row],[Valor]])+462.8</f>
        <v>66.644726468639817</v>
      </c>
      <c r="E64">
        <f>600.56*Tabla13[[#This Row],[Valor]]^(-0.247)</f>
        <v>117.56875882174647</v>
      </c>
      <c r="F6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80</v>
      </c>
      <c r="G6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OV( 737),  80 },</v>
      </c>
    </row>
    <row r="65" spans="1:7" x14ac:dyDescent="0.25">
      <c r="A65">
        <v>770</v>
      </c>
      <c r="B65">
        <v>75</v>
      </c>
      <c r="D65">
        <f>-60*LN(Tabla13[[#This Row],[Valor]])+462.8</f>
        <v>64.016569109136242</v>
      </c>
      <c r="E65">
        <f>600.56*Tabla13[[#This Row],[Valor]]^(-0.247)</f>
        <v>116.3036096094242</v>
      </c>
      <c r="F6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75</v>
      </c>
      <c r="G6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OV( 770),  75 },</v>
      </c>
    </row>
    <row r="66" spans="1:7" x14ac:dyDescent="0.25">
      <c r="A66">
        <v>801</v>
      </c>
      <c r="B66">
        <v>70</v>
      </c>
      <c r="D66">
        <f>-60*LN(Tabla13[[#This Row],[Valor]])+462.8</f>
        <v>61.648343175898447</v>
      </c>
      <c r="E66">
        <f>600.56*Tabla13[[#This Row],[Valor]]^(-0.247)</f>
        <v>115.17525206270763</v>
      </c>
      <c r="F6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70</v>
      </c>
      <c r="G6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OV( 801),  70 },</v>
      </c>
    </row>
    <row r="67" spans="1:7" x14ac:dyDescent="0.25">
      <c r="A67">
        <v>830</v>
      </c>
      <c r="B67">
        <v>65</v>
      </c>
      <c r="D67">
        <f>-60*LN(Tabla13[[#This Row],[Valor]])+462.8</f>
        <v>59.514457952561429</v>
      </c>
      <c r="E67">
        <f>600.56*Tabla13[[#This Row],[Valor]]^(-0.247)</f>
        <v>114.16792663239791</v>
      </c>
      <c r="F6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65</v>
      </c>
      <c r="G6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OV( 830),  65 },</v>
      </c>
    </row>
    <row r="68" spans="1:7" x14ac:dyDescent="0.25">
      <c r="A68">
        <v>857</v>
      </c>
      <c r="B68">
        <v>60</v>
      </c>
      <c r="D68">
        <f>-60*LN(Tabla13[[#This Row],[Valor]])+462.8</f>
        <v>57.593724884133223</v>
      </c>
      <c r="E68">
        <f>600.56*Tabla13[[#This Row],[Valor]]^(-0.247)</f>
        <v>113.26875835901556</v>
      </c>
      <c r="F6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60</v>
      </c>
      <c r="G6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OV( 857),  60 },</v>
      </c>
    </row>
    <row r="69" spans="1:7" x14ac:dyDescent="0.25">
      <c r="A69">
        <v>881</v>
      </c>
      <c r="B69">
        <v>55</v>
      </c>
      <c r="D69">
        <f>-60*LN(Tabla13[[#This Row],[Valor]])+462.8</f>
        <v>55.936542443829239</v>
      </c>
      <c r="E69">
        <f>600.56*Tabla13[[#This Row],[Valor]]^(-0.247)</f>
        <v>112.4986610345472</v>
      </c>
      <c r="F6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55</v>
      </c>
      <c r="G6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OV( 881),  55 },</v>
      </c>
    </row>
    <row r="70" spans="1:7" x14ac:dyDescent="0.25">
      <c r="A70">
        <v>903</v>
      </c>
      <c r="B70">
        <v>50</v>
      </c>
      <c r="D70">
        <f>-60*LN(Tabla13[[#This Row],[Valor]])+462.8</f>
        <v>54.456646794980884</v>
      </c>
      <c r="E70">
        <f>600.56*Tabla13[[#This Row],[Valor]]^(-0.247)</f>
        <v>111.8153760000461</v>
      </c>
      <c r="F7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50</v>
      </c>
      <c r="G7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OV( 903),  50 },</v>
      </c>
    </row>
    <row r="71" spans="1:7" x14ac:dyDescent="0.25">
      <c r="A71">
        <v>922</v>
      </c>
      <c r="B71">
        <v>45</v>
      </c>
      <c r="D71">
        <f>-60*LN(Tabla13[[#This Row],[Valor]])+462.8</f>
        <v>53.207286586604368</v>
      </c>
      <c r="E71">
        <f>600.56*Tabla13[[#This Row],[Valor]]^(-0.247)</f>
        <v>111.24176357739883</v>
      </c>
      <c r="F7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45</v>
      </c>
      <c r="G7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OV( 922),  45 },</v>
      </c>
    </row>
    <row r="72" spans="1:7" x14ac:dyDescent="0.25">
      <c r="A72">
        <v>939</v>
      </c>
      <c r="B72">
        <v>40</v>
      </c>
      <c r="D72">
        <f>-60*LN(Tabla13[[#This Row],[Valor]])+462.8</f>
        <v>52.111071247504242</v>
      </c>
      <c r="E72">
        <f>600.56*Tabla13[[#This Row],[Valor]]^(-0.247)</f>
        <v>110.74088797285748</v>
      </c>
      <c r="F7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40</v>
      </c>
      <c r="G7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OV( 939),  40 },</v>
      </c>
    </row>
    <row r="73" spans="1:7" x14ac:dyDescent="0.25">
      <c r="A73">
        <v>954</v>
      </c>
      <c r="B73">
        <v>35</v>
      </c>
      <c r="D73">
        <f>-60*LN(Tabla13[[#This Row],[Valor]])+462.8</f>
        <v>51.160179713102821</v>
      </c>
      <c r="E73">
        <f>600.56*Tabla13[[#This Row],[Valor]]^(-0.247)</f>
        <v>110.30823973513013</v>
      </c>
      <c r="F7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35</v>
      </c>
      <c r="G7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OV( 954),  35 },</v>
      </c>
    </row>
    <row r="74" spans="1:7" x14ac:dyDescent="0.25">
      <c r="A74">
        <v>966</v>
      </c>
      <c r="B74">
        <v>30</v>
      </c>
      <c r="D74">
        <f>-60*LN(Tabla13[[#This Row],[Valor]])+462.8</f>
        <v>50.41016994724896</v>
      </c>
      <c r="E74">
        <f>600.56*Tabla13[[#This Row],[Valor]]^(-0.247)</f>
        <v>109.96818384850559</v>
      </c>
      <c r="F74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30</v>
      </c>
      <c r="G74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OV( 966),  30 },</v>
      </c>
    </row>
    <row r="75" spans="1:7" x14ac:dyDescent="0.25">
      <c r="A75">
        <v>977</v>
      </c>
      <c r="B75">
        <v>25</v>
      </c>
      <c r="D75">
        <f>-60*LN(Tabla13[[#This Row],[Valor]])+462.8</f>
        <v>49.730800877433069</v>
      </c>
      <c r="E75">
        <f>600.56*Tabla13[[#This Row],[Valor]]^(-0.247)</f>
        <v>109.6610615396288</v>
      </c>
      <c r="F75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25</v>
      </c>
      <c r="G75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OV( 977),  25 },</v>
      </c>
    </row>
    <row r="76" spans="1:7" x14ac:dyDescent="0.25">
      <c r="A76">
        <v>985</v>
      </c>
      <c r="B76">
        <v>20</v>
      </c>
      <c r="D76">
        <f>-60*LN(Tabla13[[#This Row],[Valor]])+462.8</f>
        <v>49.241501529674679</v>
      </c>
      <c r="E76">
        <f>600.56*Tabla13[[#This Row],[Valor]]^(-0.247)</f>
        <v>109.44039551917301</v>
      </c>
      <c r="F76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20</v>
      </c>
      <c r="G76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OV( 985),  20 },</v>
      </c>
    </row>
    <row r="77" spans="1:7" x14ac:dyDescent="0.25">
      <c r="A77">
        <v>993</v>
      </c>
      <c r="B77">
        <v>15</v>
      </c>
      <c r="D77">
        <f>-60*LN(Tabla13[[#This Row],[Valor]])+462.8</f>
        <v>48.756160157289628</v>
      </c>
      <c r="E77">
        <f>600.56*Tabla13[[#This Row],[Valor]]^(-0.247)</f>
        <v>109.22195314647067</v>
      </c>
      <c r="F77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15</v>
      </c>
      <c r="G77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OV( 993),  15 },</v>
      </c>
    </row>
    <row r="78" spans="1:7" x14ac:dyDescent="0.25">
      <c r="A78">
        <v>999</v>
      </c>
      <c r="B78">
        <v>10</v>
      </c>
      <c r="D78">
        <f>-60*LN(Tabla13[[#This Row],[Valor]])+462.8</f>
        <v>48.394713281086752</v>
      </c>
      <c r="E78">
        <f>600.56*Tabla13[[#This Row],[Valor]]^(-0.247)</f>
        <v>109.05955650193779</v>
      </c>
      <c r="F78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10</v>
      </c>
      <c r="G78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OV( 999),  10 },</v>
      </c>
    </row>
    <row r="79" spans="1:7" x14ac:dyDescent="0.25">
      <c r="A79">
        <v>1004</v>
      </c>
      <c r="B79">
        <v>5</v>
      </c>
      <c r="D79">
        <f>-60*LN(Tabla13[[#This Row],[Valor]])+462.8</f>
        <v>48.095161984899562</v>
      </c>
      <c r="E79">
        <f>600.56*Tabla13[[#This Row],[Valor]]^(-0.247)</f>
        <v>108.92515228804847</v>
      </c>
      <c r="F79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5</v>
      </c>
      <c r="G79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OV(1004),   5 },</v>
      </c>
    </row>
    <row r="80" spans="1:7" x14ac:dyDescent="0.25">
      <c r="A80">
        <v>1008</v>
      </c>
      <c r="B80">
        <v>0</v>
      </c>
      <c r="D80">
        <f>-60*LN(Tabla13[[#This Row],[Valor]])+462.8</f>
        <v>47.856593082121151</v>
      </c>
      <c r="E80">
        <f>600.56*Tabla13[[#This Row],[Valor]]^(-0.247)</f>
        <v>108.81822846780746</v>
      </c>
      <c r="F80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0</v>
      </c>
      <c r="G80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OV(1008),   0 },</v>
      </c>
    </row>
    <row r="81" spans="1:7" x14ac:dyDescent="0.25">
      <c r="A81">
        <v>1012</v>
      </c>
      <c r="B81">
        <v>-5</v>
      </c>
      <c r="D81">
        <f>-60*LN(Tabla13[[#This Row],[Valor]])+462.8</f>
        <v>47.618969009155364</v>
      </c>
      <c r="E81">
        <f>600.56*Tabla13[[#This Row],[Valor]]^(-0.247)</f>
        <v>108.71183244604582</v>
      </c>
      <c r="F81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-5</v>
      </c>
      <c r="G81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OV(1012),  -5 },</v>
      </c>
    </row>
    <row r="82" spans="1:7" x14ac:dyDescent="0.25">
      <c r="A82">
        <v>1016</v>
      </c>
      <c r="B82">
        <v>-10</v>
      </c>
      <c r="D82">
        <f>-60*LN(Tabla13[[#This Row],[Valor]])+462.8</f>
        <v>47.382282311694382</v>
      </c>
      <c r="E82">
        <f>600.56*Tabla13[[#This Row],[Valor]]^(-0.247)</f>
        <v>108.60595954667104</v>
      </c>
      <c r="F82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-10</v>
      </c>
      <c r="G82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OV(1016), -10 },</v>
      </c>
    </row>
    <row r="83" spans="1:7" x14ac:dyDescent="0.25">
      <c r="A83">
        <v>1020</v>
      </c>
      <c r="B83">
        <v>-15</v>
      </c>
      <c r="D83">
        <f>-60*LN(Tabla13[[#This Row],[Valor]])+462.8</f>
        <v>47.146525623300988</v>
      </c>
      <c r="E83">
        <f>600.56*Tabla13[[#This Row],[Valor]]^(-0.247)</f>
        <v>108.5006051532211</v>
      </c>
      <c r="F83">
        <f>IF(Tabla13[[#This Row],[TermK]]&lt;&gt;"",Tabla13[[#This Row],[TermK]],IF(AND(Tabla13[[#This Row],[original marlin]]&lt;&gt;"",Tabla13[[#This Row],[original marlin]]&lt;110),Tabla13[[#This Row],[original marlin]],ROUND(Tabla13[[#This Row],[TermK Pot]],)))</f>
        <v>-15</v>
      </c>
      <c r="G83" t="str">
        <f>IF(Tabla13[[#This Row],[adoptado]]="","","  { OV("&amp;REPT(" ",4 - LEN(Tabla13[[#This Row],[Valor]])) &amp; Tabla13[[#This Row],[Valor]]&amp;"), "&amp;REPT(" ",3 - LEN(Tabla13[[#This Row],[adoptado]])) &amp; Tabla13[[#This Row],[adoptado]]&amp;" }"&amp;IF(Tabla13[[#This Row],[Valor]]&lt;MAX(Tabla13[Valor]),",",))</f>
        <v xml:space="preserve">  { OV(1020), -15 }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</dc:creator>
  <cp:lastModifiedBy>Ian Bassi</cp:lastModifiedBy>
  <dcterms:created xsi:type="dcterms:W3CDTF">2021-09-19T19:52:52Z</dcterms:created>
  <dcterms:modified xsi:type="dcterms:W3CDTF">2025-01-20T18:15:06Z</dcterms:modified>
</cp:coreProperties>
</file>