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n\Documents\IanMarlin\"/>
    </mc:Choice>
  </mc:AlternateContent>
  <xr:revisionPtr revIDLastSave="0" documentId="8_{8B571416-B35B-4E19-8BE3-7CE512953A06}" xr6:coauthVersionLast="47" xr6:coauthVersionMax="47" xr10:uidLastSave="{00000000-0000-0000-0000-000000000000}"/>
  <bookViews>
    <workbookView xWindow="-120" yWindow="-120" windowWidth="38640" windowHeight="21240" xr2:uid="{2BEE626E-6585-409D-A8C7-E13A21FD64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M18" i="1"/>
  <c r="R17" i="1"/>
  <c r="M17" i="1"/>
  <c r="R16" i="1"/>
  <c r="M16" i="1"/>
  <c r="R15" i="1"/>
  <c r="M15" i="1"/>
  <c r="R14" i="1"/>
  <c r="M14" i="1"/>
  <c r="R13" i="1"/>
  <c r="M13" i="1"/>
  <c r="R12" i="1"/>
  <c r="M12" i="1"/>
  <c r="S11" i="1"/>
  <c r="M11" i="1"/>
  <c r="R10" i="1"/>
  <c r="M10" i="1"/>
  <c r="S9" i="1"/>
  <c r="M9" i="1"/>
  <c r="R8" i="1"/>
  <c r="M8" i="1"/>
  <c r="R7" i="1"/>
  <c r="M7" i="1"/>
  <c r="R6" i="1"/>
  <c r="M6" i="1"/>
  <c r="R5" i="1"/>
  <c r="M5" i="1"/>
  <c r="R4" i="1"/>
  <c r="M4" i="1"/>
  <c r="R3" i="1"/>
  <c r="M3" i="1"/>
  <c r="S2" i="1"/>
  <c r="M2" i="1"/>
  <c r="S18" i="1" l="1"/>
  <c r="S17" i="1"/>
  <c r="S16" i="1"/>
  <c r="S15" i="1"/>
  <c r="S14" i="1"/>
  <c r="S13" i="1"/>
  <c r="S12" i="1"/>
  <c r="R11" i="1"/>
  <c r="R9" i="1"/>
  <c r="S10" i="1"/>
  <c r="S8" i="1"/>
  <c r="S7" i="1"/>
  <c r="S6" i="1"/>
  <c r="S5" i="1"/>
  <c r="S4" i="1"/>
  <c r="S3" i="1"/>
  <c r="R2" i="1"/>
</calcChain>
</file>

<file path=xl/sharedStrings.xml><?xml version="1.0" encoding="utf-8"?>
<sst xmlns="http://schemas.openxmlformats.org/spreadsheetml/2006/main" count="114" uniqueCount="66">
  <si>
    <t>Material</t>
  </si>
  <si>
    <t>K 0,4</t>
  </si>
  <si>
    <t>K 0,5</t>
  </si>
  <si>
    <t>Marca</t>
  </si>
  <si>
    <t>Color</t>
  </si>
  <si>
    <t>Marcas</t>
  </si>
  <si>
    <t>Materiales</t>
  </si>
  <si>
    <t>Nozzle °</t>
  </si>
  <si>
    <t>Bed °</t>
  </si>
  <si>
    <t>PLA</t>
  </si>
  <si>
    <t>ABS</t>
  </si>
  <si>
    <t>PETG</t>
  </si>
  <si>
    <t>PET</t>
  </si>
  <si>
    <t>ASA</t>
  </si>
  <si>
    <t>Modelo</t>
  </si>
  <si>
    <t>HIPS</t>
  </si>
  <si>
    <t>Acetal</t>
  </si>
  <si>
    <t>Nylon 6</t>
  </si>
  <si>
    <t>Nylon 12</t>
  </si>
  <si>
    <t>PP-T</t>
  </si>
  <si>
    <t>PVA</t>
  </si>
  <si>
    <t>TPU</t>
  </si>
  <si>
    <t>Chamber °</t>
  </si>
  <si>
    <t>Dry °</t>
  </si>
  <si>
    <t>PrintaLot</t>
  </si>
  <si>
    <t>Grilon3</t>
  </si>
  <si>
    <t>Elegoo</t>
  </si>
  <si>
    <t>SKU</t>
  </si>
  <si>
    <t>grs/cm3</t>
  </si>
  <si>
    <t>MxKg</t>
  </si>
  <si>
    <t>M</t>
  </si>
  <si>
    <t>Nylon</t>
  </si>
  <si>
    <t>PP</t>
  </si>
  <si>
    <t>PC</t>
  </si>
  <si>
    <t>PVOH</t>
  </si>
  <si>
    <t>PC/ABS</t>
  </si>
  <si>
    <t>Negro</t>
  </si>
  <si>
    <t>Diametros</t>
  </si>
  <si>
    <t>Diam</t>
  </si>
  <si>
    <t>PetG</t>
  </si>
  <si>
    <t>gr</t>
  </si>
  <si>
    <t>M08INT175CJ</t>
  </si>
  <si>
    <t>Natural</t>
  </si>
  <si>
    <t>Dry</t>
  </si>
  <si>
    <t>PVA Soluble</t>
  </si>
  <si>
    <t>M18INT175CI</t>
  </si>
  <si>
    <t>M09INT175CJ</t>
  </si>
  <si>
    <t>Simpliflex</t>
  </si>
  <si>
    <t>Plast.Ar</t>
  </si>
  <si>
    <t>EAN</t>
  </si>
  <si>
    <t>NYLON MAX</t>
  </si>
  <si>
    <t>Natural translúcido</t>
  </si>
  <si>
    <t>PC/ABS Natural</t>
  </si>
  <si>
    <t>0736684241940</t>
  </si>
  <si>
    <t>FPCA17502301</t>
  </si>
  <si>
    <t>PC Natural translúcido</t>
  </si>
  <si>
    <t>0736684241926</t>
  </si>
  <si>
    <t>FPCX17502301</t>
  </si>
  <si>
    <t>PP Natural translúcido</t>
  </si>
  <si>
    <t>0736684243012</t>
  </si>
  <si>
    <t>FPPX17510301</t>
  </si>
  <si>
    <t>Blanco</t>
  </si>
  <si>
    <t>0736684241964</t>
  </si>
  <si>
    <t>FPVO17502301</t>
  </si>
  <si>
    <t>RMF Test H</t>
  </si>
  <si>
    <t>RMF Test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</si>
</sst>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BC611-A0F6-4E99-9B2E-BE7465B304F3}" name="DataSheet" displayName="DataSheet" ref="A1:S18" totalsRowShown="0">
  <autoFilter ref="A1:S18" xr:uid="{4FCBC611-A0F6-4E99-9B2E-BE7465B304F3}"/>
  <tableColumns count="19">
    <tableColumn id="1" xr3:uid="{DB7A8C82-6D03-4BB8-8EDB-45BADD1AB8F5}" name="Material"/>
    <tableColumn id="2" xr3:uid="{3F11507D-5439-452D-8768-24B459EAD571}" name="Marca"/>
    <tableColumn id="9" xr3:uid="{A77D34A2-E6CA-4FC1-902F-11C0A9CE023D}" name="Modelo"/>
    <tableColumn id="16" xr3:uid="{182D9D85-012C-4AE6-B7CB-7EE42020EFD8}" name="Diam"/>
    <tableColumn id="14" xr3:uid="{28210C97-8B49-4292-8779-DFD1B5CC5E14}" name="gr" dataDxfId="4"/>
    <tableColumn id="3" xr3:uid="{60490FD8-36B5-4697-8B11-D1C558021E86}" name="Color"/>
    <tableColumn id="4" xr3:uid="{F33F3A3B-51D2-4228-B913-7145574C3B4A}" name="grs/cm3"/>
    <tableColumn id="5" xr3:uid="{3BF6D14A-1C45-4AEC-A5DB-1E04D3A225AF}" name="K 0,4"/>
    <tableColumn id="6" xr3:uid="{66917F4B-53EA-4EB5-AF4A-9C105E2BA315}" name="K 0,5"/>
    <tableColumn id="7" xr3:uid="{86B22E52-12EA-44F2-8F97-D269DFD7E891}" name="Nozzle °"/>
    <tableColumn id="8" xr3:uid="{233CF7B8-ED79-46FB-9302-89A2F8CA43F0}" name="Bed °"/>
    <tableColumn id="10" xr3:uid="{C7C9262C-A9B5-4F4A-B8D8-ADA49D607F2D}" name="Chamber °"/>
    <tableColumn id="11" xr3:uid="{6B82ED9B-4C65-4018-817C-C7B4611EF741}" name="Dry °">
      <calculatedColumnFormula>SUMIFS(Materials[Dry],Materials[Materiales],DataSheet[[#This Row],[Material]])</calculatedColumnFormula>
    </tableColumn>
    <tableColumn id="19" xr3:uid="{BBC4BC64-E4FD-40AD-B4A2-2833520DBF4F}" name="RMF Test H"/>
    <tableColumn id="18" xr3:uid="{283039BE-3BBB-417F-8563-100A2627A388}" name="RMF Test V"/>
    <tableColumn id="12" xr3:uid="{71E9C3A3-37BA-4C5E-963A-B6CE3B6CFE83}" name="EAN" dataDxfId="1"/>
    <tableColumn id="17" xr3:uid="{AFC04F2F-1374-44A9-B372-D0DCBD0A5DED}" name="SKU" dataDxfId="0"/>
    <tableColumn id="13" xr3:uid="{0B9584A7-3700-4F25-AF17-02D20DACA24E}" name="MxKg" dataDxfId="3">
      <calculatedColumnFormula>1000/(DataSheet[[#This Row],[grs/cm3]]*(PI()*(DataSheet[[#This Row],[Diam]]/2)))</calculatedColumnFormula>
    </tableColumn>
    <tableColumn id="15" xr3:uid="{95879A09-DB7F-4D46-965A-54432BA5190C}" name="M" dataDxfId="2">
      <calculatedColumnFormula>DataSheet[[#This Row],[gr]]/(DataSheet[[#This Row],[grs/cm3]]*(PI()*(DataSheet[[#This Row],[Diam]]/2)))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CDB777-2172-4955-90C0-EA33C1257C44}" name="Brands" displayName="Brands" ref="U1:U5" totalsRowShown="0">
  <autoFilter ref="U1:U5" xr:uid="{39CDB777-2172-4955-90C0-EA33C1257C44}"/>
  <tableColumns count="1">
    <tableColumn id="1" xr3:uid="{D2E4AD24-769E-4951-B06C-056E507D45DC}" name="Marca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547B33-D2EF-43FA-B2A0-2ADE3FED1C49}" name="Materials" displayName="Materials" ref="W1:X15" totalsRowShown="0">
  <autoFilter ref="W1:X15" xr:uid="{D1547B33-D2EF-43FA-B2A0-2ADE3FED1C49}"/>
  <tableColumns count="2">
    <tableColumn id="1" xr3:uid="{DD96ED31-D8AF-44CA-AB0D-8006ACA5C1A5}" name="Materiales"/>
    <tableColumn id="2" xr3:uid="{10ED6527-DBE1-4F4B-A7BF-AD0C0C6E344A}" name="Dry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B08E00-4934-484F-ADEC-2905174CCD9C}" name="Diam" displayName="Diam" ref="Z1:Z3" totalsRowShown="0">
  <autoFilter ref="Z1:Z3" xr:uid="{4DB08E00-4934-484F-ADEC-2905174CCD9C}"/>
  <tableColumns count="1">
    <tableColumn id="1" xr3:uid="{C343F69F-8D0B-4BFA-9F14-BE24ECF721F5}" name="Diametro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8B2E-01F9-407D-BF44-7080714EC49F}">
  <dimension ref="A1:Z18"/>
  <sheetViews>
    <sheetView tabSelected="1" workbookViewId="0">
      <selection activeCell="F11" sqref="F11"/>
    </sheetView>
  </sheetViews>
  <sheetFormatPr baseColWidth="10" defaultRowHeight="15" x14ac:dyDescent="0.25"/>
  <cols>
    <col min="1" max="1" width="10.85546875" bestFit="1" customWidth="1"/>
    <col min="2" max="2" width="9" bestFit="1" customWidth="1"/>
    <col min="3" max="3" width="20.7109375" bestFit="1" customWidth="1"/>
    <col min="4" max="4" width="7.85546875" bestFit="1" customWidth="1"/>
    <col min="5" max="5" width="5" bestFit="1" customWidth="1"/>
    <col min="6" max="6" width="18" bestFit="1" customWidth="1"/>
    <col min="7" max="7" width="10.28515625" bestFit="1" customWidth="1"/>
    <col min="8" max="9" width="7.42578125" bestFit="1" customWidth="1"/>
    <col min="10" max="10" width="10.42578125" bestFit="1" customWidth="1"/>
    <col min="11" max="11" width="7.85546875" bestFit="1" customWidth="1"/>
    <col min="12" max="12" width="12.42578125" bestFit="1" customWidth="1"/>
    <col min="13" max="13" width="7.42578125" bestFit="1" customWidth="1"/>
    <col min="14" max="15" width="13.140625" bestFit="1" customWidth="1"/>
    <col min="16" max="16" width="14" bestFit="1" customWidth="1"/>
    <col min="17" max="17" width="14" customWidth="1"/>
    <col min="18" max="18" width="8.28515625" bestFit="1" customWidth="1"/>
    <col min="19" max="19" width="7.7109375" bestFit="1" customWidth="1"/>
    <col min="20" max="20" width="7.42578125" customWidth="1"/>
    <col min="21" max="21" width="9.5703125" bestFit="1" customWidth="1"/>
    <col min="23" max="23" width="12.85546875" bestFit="1" customWidth="1"/>
    <col min="24" max="24" width="9.5703125" bestFit="1" customWidth="1"/>
    <col min="26" max="26" width="12.42578125" bestFit="1" customWidth="1"/>
    <col min="27" max="27" width="5" bestFit="1" customWidth="1"/>
  </cols>
  <sheetData>
    <row r="1" spans="1:26" x14ac:dyDescent="0.25">
      <c r="A1" s="4" t="s">
        <v>0</v>
      </c>
      <c r="B1" s="3" t="s">
        <v>3</v>
      </c>
      <c r="C1" t="s">
        <v>14</v>
      </c>
      <c r="D1" s="2" t="s">
        <v>38</v>
      </c>
      <c r="E1" t="s">
        <v>40</v>
      </c>
      <c r="F1" t="s">
        <v>4</v>
      </c>
      <c r="G1" t="s">
        <v>28</v>
      </c>
      <c r="H1" t="s">
        <v>1</v>
      </c>
      <c r="I1" t="s">
        <v>2</v>
      </c>
      <c r="J1" t="s">
        <v>7</v>
      </c>
      <c r="K1" t="s">
        <v>8</v>
      </c>
      <c r="L1" t="s">
        <v>22</v>
      </c>
      <c r="M1" t="s">
        <v>23</v>
      </c>
      <c r="N1" t="s">
        <v>64</v>
      </c>
      <c r="O1" t="s">
        <v>65</v>
      </c>
      <c r="P1" t="s">
        <v>49</v>
      </c>
      <c r="Q1" t="s">
        <v>27</v>
      </c>
      <c r="R1" t="s">
        <v>29</v>
      </c>
      <c r="S1" t="s">
        <v>30</v>
      </c>
      <c r="U1" t="s">
        <v>5</v>
      </c>
      <c r="W1" t="s">
        <v>6</v>
      </c>
      <c r="X1" t="s">
        <v>43</v>
      </c>
      <c r="Z1" t="s">
        <v>37</v>
      </c>
    </row>
    <row r="2" spans="1:26" x14ac:dyDescent="0.25">
      <c r="A2" t="s">
        <v>10</v>
      </c>
      <c r="B2" t="s">
        <v>48</v>
      </c>
      <c r="C2" t="s">
        <v>10</v>
      </c>
      <c r="D2">
        <v>1.75</v>
      </c>
      <c r="E2" s="5">
        <v>1000</v>
      </c>
      <c r="F2" t="s">
        <v>36</v>
      </c>
      <c r="G2">
        <v>1.05</v>
      </c>
      <c r="I2">
        <v>0.37</v>
      </c>
      <c r="J2">
        <v>240</v>
      </c>
      <c r="K2">
        <v>90</v>
      </c>
      <c r="M2">
        <f>SUMIFS(Materials[Dry],Materials[Materiales],DataSheet[[#This Row],[Material]])</f>
        <v>70</v>
      </c>
      <c r="P2" s="6"/>
      <c r="Q2" s="6"/>
      <c r="R2" s="1">
        <f>1000/(DataSheet[[#This Row],[grs/cm3]]*(PI()*(DataSheet[[#This Row],[Diam]]/2)))</f>
        <v>346.45974006398984</v>
      </c>
      <c r="S2" s="1">
        <f>DataSheet[[#This Row],[gr]]/(DataSheet[[#This Row],[grs/cm3]]*(PI()*(DataSheet[[#This Row],[Diam]]/2)))</f>
        <v>346.45974006398984</v>
      </c>
      <c r="U2" t="s">
        <v>24</v>
      </c>
      <c r="W2" t="s">
        <v>9</v>
      </c>
      <c r="X2">
        <v>60</v>
      </c>
      <c r="Z2">
        <v>1.75</v>
      </c>
    </row>
    <row r="3" spans="1:26" x14ac:dyDescent="0.25">
      <c r="A3" t="s">
        <v>11</v>
      </c>
      <c r="B3" t="s">
        <v>48</v>
      </c>
      <c r="C3" t="s">
        <v>39</v>
      </c>
      <c r="D3">
        <v>1.75</v>
      </c>
      <c r="E3" s="5">
        <v>750</v>
      </c>
      <c r="F3" t="s">
        <v>36</v>
      </c>
      <c r="G3">
        <v>1.27</v>
      </c>
      <c r="I3">
        <v>0.6</v>
      </c>
      <c r="M3">
        <f>SUMIFS(Materials[Dry],Materials[Materiales],DataSheet[[#This Row],[Material]])</f>
        <v>70</v>
      </c>
      <c r="P3" s="6"/>
      <c r="Q3" s="6"/>
      <c r="R3" s="1">
        <f>1000/(DataSheet[[#This Row],[grs/cm3]]*(PI()*(DataSheet[[#This Row],[Diam]]/2)))</f>
        <v>286.44309217888923</v>
      </c>
      <c r="S3" s="1">
        <f>DataSheet[[#This Row],[gr]]/(DataSheet[[#This Row],[grs/cm3]]*(PI()*(DataSheet[[#This Row],[Diam]]/2)))</f>
        <v>214.83231913416694</v>
      </c>
      <c r="U3" t="s">
        <v>48</v>
      </c>
      <c r="W3" t="s">
        <v>11</v>
      </c>
      <c r="X3">
        <v>70</v>
      </c>
      <c r="Z3">
        <v>3</v>
      </c>
    </row>
    <row r="4" spans="1:26" x14ac:dyDescent="0.25">
      <c r="A4" t="s">
        <v>15</v>
      </c>
      <c r="B4" t="s">
        <v>25</v>
      </c>
      <c r="C4" t="s">
        <v>15</v>
      </c>
      <c r="D4">
        <v>1.75</v>
      </c>
      <c r="E4" s="5">
        <v>1000</v>
      </c>
      <c r="F4" t="s">
        <v>42</v>
      </c>
      <c r="G4">
        <v>1.04</v>
      </c>
      <c r="M4">
        <f>SUMIFS(Materials[Dry],Materials[Materiales],DataSheet[[#This Row],[Material]])</f>
        <v>70</v>
      </c>
      <c r="P4" s="6"/>
      <c r="Q4" t="s">
        <v>41</v>
      </c>
      <c r="R4" s="1">
        <f>1000/(DataSheet[[#This Row],[grs/cm3]]*(PI()*(DataSheet[[#This Row],[Diam]]/2)))</f>
        <v>349.79108371845126</v>
      </c>
      <c r="S4" s="1">
        <f>DataSheet[[#This Row],[gr]]/(DataSheet[[#This Row],[grs/cm3]]*(PI()*(DataSheet[[#This Row],[Diam]]/2)))</f>
        <v>349.79108371845126</v>
      </c>
      <c r="U4" t="s">
        <v>25</v>
      </c>
      <c r="W4" t="s">
        <v>10</v>
      </c>
      <c r="X4">
        <v>70</v>
      </c>
    </row>
    <row r="5" spans="1:26" x14ac:dyDescent="0.25">
      <c r="A5" t="s">
        <v>20</v>
      </c>
      <c r="B5" t="s">
        <v>25</v>
      </c>
      <c r="C5" t="s">
        <v>44</v>
      </c>
      <c r="D5">
        <v>1.75</v>
      </c>
      <c r="E5" s="5">
        <v>500</v>
      </c>
      <c r="F5" t="s">
        <v>42</v>
      </c>
      <c r="G5">
        <v>1.23</v>
      </c>
      <c r="M5">
        <f>SUMIFS(Materials[Dry],Materials[Materiales],DataSheet[[#This Row],[Material]])</f>
        <v>45</v>
      </c>
      <c r="P5" s="6"/>
      <c r="Q5" t="s">
        <v>45</v>
      </c>
      <c r="R5" s="1">
        <f>1000/(DataSheet[[#This Row],[grs/cm3]]*(PI()*(DataSheet[[#This Row],[Diam]]/2)))</f>
        <v>295.75831468877186</v>
      </c>
      <c r="S5" s="1">
        <f>DataSheet[[#This Row],[gr]]/(DataSheet[[#This Row],[grs/cm3]]*(PI()*(DataSheet[[#This Row],[Diam]]/2)))</f>
        <v>147.87915734438593</v>
      </c>
      <c r="U5" t="s">
        <v>26</v>
      </c>
      <c r="W5" t="s">
        <v>12</v>
      </c>
      <c r="X5">
        <v>70</v>
      </c>
    </row>
    <row r="6" spans="1:26" x14ac:dyDescent="0.25">
      <c r="A6" t="s">
        <v>31</v>
      </c>
      <c r="B6" t="s">
        <v>25</v>
      </c>
      <c r="C6" t="s">
        <v>18</v>
      </c>
      <c r="D6">
        <v>1.75</v>
      </c>
      <c r="E6" s="5">
        <v>1000</v>
      </c>
      <c r="G6">
        <v>1.01</v>
      </c>
      <c r="M6">
        <f>SUMIFS(Materials[Dry],Materials[Materiales],DataSheet[[#This Row],[Material]])</f>
        <v>80</v>
      </c>
      <c r="P6" s="6"/>
      <c r="Q6" s="6"/>
      <c r="R6" s="1">
        <f>1000/(DataSheet[[#This Row],[grs/cm3]]*(PI()*(DataSheet[[#This Row],[Diam]]/2)))</f>
        <v>360.18091788830628</v>
      </c>
      <c r="S6" s="1">
        <f>DataSheet[[#This Row],[gr]]/(DataSheet[[#This Row],[grs/cm3]]*(PI()*(DataSheet[[#This Row],[Diam]]/2)))</f>
        <v>360.18091788830628</v>
      </c>
      <c r="W6" t="s">
        <v>13</v>
      </c>
      <c r="X6">
        <v>70</v>
      </c>
    </row>
    <row r="7" spans="1:26" x14ac:dyDescent="0.25">
      <c r="A7" t="s">
        <v>31</v>
      </c>
      <c r="B7" t="s">
        <v>25</v>
      </c>
      <c r="C7" t="s">
        <v>17</v>
      </c>
      <c r="D7">
        <v>1.75</v>
      </c>
      <c r="E7" s="5">
        <v>1000</v>
      </c>
      <c r="G7">
        <v>1.1399999999999999</v>
      </c>
      <c r="M7">
        <f>SUMIFS(Materials[Dry],Materials[Materiales],DataSheet[[#This Row],[Material]])</f>
        <v>80</v>
      </c>
      <c r="P7" s="6"/>
      <c r="Q7" s="6"/>
      <c r="R7" s="1">
        <f>1000/(DataSheet[[#This Row],[grs/cm3]]*(PI()*(DataSheet[[#This Row],[Diam]]/2)))</f>
        <v>319.10765532209598</v>
      </c>
      <c r="S7" s="1">
        <f>DataSheet[[#This Row],[gr]]/(DataSheet[[#This Row],[grs/cm3]]*(PI()*(DataSheet[[#This Row],[Diam]]/2)))</f>
        <v>319.10765532209598</v>
      </c>
      <c r="W7" t="s">
        <v>15</v>
      </c>
      <c r="X7">
        <v>70</v>
      </c>
    </row>
    <row r="8" spans="1:26" x14ac:dyDescent="0.25">
      <c r="A8" t="s">
        <v>10</v>
      </c>
      <c r="B8" t="s">
        <v>25</v>
      </c>
      <c r="C8" t="s">
        <v>10</v>
      </c>
      <c r="D8">
        <v>1.75</v>
      </c>
      <c r="E8" s="5">
        <v>1000</v>
      </c>
      <c r="F8" t="s">
        <v>42</v>
      </c>
      <c r="G8">
        <v>1.05</v>
      </c>
      <c r="M8">
        <f>SUMIFS(Materials[Dry],Materials[Materiales],DataSheet[[#This Row],[Material]])</f>
        <v>70</v>
      </c>
      <c r="P8" s="6"/>
      <c r="Q8" t="s">
        <v>46</v>
      </c>
      <c r="R8" s="1">
        <f>1000/(DataSheet[[#This Row],[grs/cm3]]*(PI()*(DataSheet[[#This Row],[Diam]]/2)))</f>
        <v>346.45974006398984</v>
      </c>
      <c r="S8" s="1">
        <f>DataSheet[[#This Row],[gr]]/(DataSheet[[#This Row],[grs/cm3]]*(PI()*(DataSheet[[#This Row],[Diam]]/2)))</f>
        <v>346.45974006398984</v>
      </c>
      <c r="W8" t="s">
        <v>16</v>
      </c>
    </row>
    <row r="9" spans="1:26" x14ac:dyDescent="0.25">
      <c r="A9" t="s">
        <v>21</v>
      </c>
      <c r="B9" t="s">
        <v>25</v>
      </c>
      <c r="C9" t="s">
        <v>47</v>
      </c>
      <c r="D9">
        <v>1.75</v>
      </c>
      <c r="E9" s="5">
        <v>1000</v>
      </c>
      <c r="G9">
        <v>1.25</v>
      </c>
      <c r="M9">
        <f>SUMIFS(Materials[Dry],Materials[Materiales],DataSheet[[#This Row],[Material]])</f>
        <v>60</v>
      </c>
      <c r="P9" s="6"/>
      <c r="Q9" s="6"/>
      <c r="R9" s="1">
        <f>1000/(DataSheet[[#This Row],[grs/cm3]]*(PI()*(DataSheet[[#This Row],[Diam]]/2)))</f>
        <v>291.02618165375151</v>
      </c>
      <c r="S9" s="1">
        <f>DataSheet[[#This Row],[gr]]/(DataSheet[[#This Row],[grs/cm3]]*(PI()*(DataSheet[[#This Row],[Diam]]/2)))</f>
        <v>291.02618165375151</v>
      </c>
      <c r="W9" t="s">
        <v>31</v>
      </c>
      <c r="X9">
        <v>80</v>
      </c>
    </row>
    <row r="10" spans="1:26" x14ac:dyDescent="0.25">
      <c r="A10" t="s">
        <v>32</v>
      </c>
      <c r="B10" t="s">
        <v>25</v>
      </c>
      <c r="C10" t="s">
        <v>19</v>
      </c>
      <c r="D10">
        <v>1.75</v>
      </c>
      <c r="E10" s="5">
        <v>1000</v>
      </c>
      <c r="G10">
        <v>0.92</v>
      </c>
      <c r="M10">
        <f>SUMIFS(Materials[Dry],Materials[Materiales],DataSheet[[#This Row],[Material]])</f>
        <v>60</v>
      </c>
      <c r="P10" s="6"/>
      <c r="Q10" s="6"/>
      <c r="R10" s="1">
        <f>1000/(DataSheet[[#This Row],[grs/cm3]]*(PI()*(DataSheet[[#This Row],[Diam]]/2)))</f>
        <v>395.41600768172759</v>
      </c>
      <c r="S10" s="1">
        <f>DataSheet[[#This Row],[gr]]/(DataSheet[[#This Row],[grs/cm3]]*(PI()*(DataSheet[[#This Row],[Diam]]/2)))</f>
        <v>395.41600768172759</v>
      </c>
      <c r="W10" t="s">
        <v>32</v>
      </c>
      <c r="X10">
        <v>60</v>
      </c>
    </row>
    <row r="11" spans="1:26" x14ac:dyDescent="0.25">
      <c r="A11" t="s">
        <v>16</v>
      </c>
      <c r="B11" t="s">
        <v>25</v>
      </c>
      <c r="C11" t="s">
        <v>16</v>
      </c>
      <c r="D11">
        <v>1.75</v>
      </c>
      <c r="E11" s="5">
        <v>1000</v>
      </c>
      <c r="G11">
        <v>1.37</v>
      </c>
      <c r="M11">
        <f>SUMIFS(Materials[Dry],Materials[Materiales],DataSheet[[#This Row],[Material]])</f>
        <v>0</v>
      </c>
      <c r="P11" s="6"/>
      <c r="Q11" s="6"/>
      <c r="R11" s="1">
        <f>1000/(DataSheet[[#This Row],[grs/cm3]]*(PI()*(DataSheet[[#This Row],[Diam]]/2)))</f>
        <v>265.53483727532068</v>
      </c>
      <c r="S11" s="1">
        <f>DataSheet[[#This Row],[gr]]/(DataSheet[[#This Row],[grs/cm3]]*(PI()*(DataSheet[[#This Row],[Diam]]/2)))</f>
        <v>265.53483727532068</v>
      </c>
      <c r="W11" t="s">
        <v>20</v>
      </c>
      <c r="X11">
        <v>45</v>
      </c>
    </row>
    <row r="12" spans="1:26" x14ac:dyDescent="0.25">
      <c r="A12" t="s">
        <v>31</v>
      </c>
      <c r="B12" t="s">
        <v>24</v>
      </c>
      <c r="C12" t="s">
        <v>50</v>
      </c>
      <c r="D12">
        <v>1.75</v>
      </c>
      <c r="E12" s="5">
        <v>1000</v>
      </c>
      <c r="G12">
        <v>1.1200000000000001</v>
      </c>
      <c r="M12">
        <f>SUMIFS(Materials[Dry],Materials[Materiales],DataSheet[[#This Row],[Material]])</f>
        <v>80</v>
      </c>
      <c r="P12" s="6"/>
      <c r="Q12" s="6"/>
      <c r="R12" s="1">
        <f>1000/(DataSheet[[#This Row],[grs/cm3]]*(PI()*(DataSheet[[#This Row],[Diam]]/2)))</f>
        <v>324.80600630999044</v>
      </c>
      <c r="S12" s="1">
        <f>DataSheet[[#This Row],[gr]]/(DataSheet[[#This Row],[grs/cm3]]*(PI()*(DataSheet[[#This Row],[Diam]]/2)))</f>
        <v>324.80600630999044</v>
      </c>
      <c r="W12" t="s">
        <v>21</v>
      </c>
      <c r="X12">
        <v>60</v>
      </c>
    </row>
    <row r="13" spans="1:26" x14ac:dyDescent="0.25">
      <c r="A13" t="s">
        <v>34</v>
      </c>
      <c r="B13" t="s">
        <v>24</v>
      </c>
      <c r="C13" t="s">
        <v>34</v>
      </c>
      <c r="D13">
        <v>1.75</v>
      </c>
      <c r="E13" s="5">
        <v>250</v>
      </c>
      <c r="F13" t="s">
        <v>51</v>
      </c>
      <c r="G13">
        <v>1.19</v>
      </c>
      <c r="M13">
        <f>SUMIFS(Materials[Dry],Materials[Materiales],DataSheet[[#This Row],[Material]])</f>
        <v>0</v>
      </c>
      <c r="P13" s="6" t="s">
        <v>62</v>
      </c>
      <c r="Q13" t="s">
        <v>63</v>
      </c>
      <c r="R13" s="1">
        <f>1000/(DataSheet[[#This Row],[grs/cm3]]*(PI()*(DataSheet[[#This Row],[Diam]]/2)))</f>
        <v>305.69977064469697</v>
      </c>
      <c r="S13" s="1">
        <f>DataSheet[[#This Row],[gr]]/(DataSheet[[#This Row],[grs/cm3]]*(PI()*(DataSheet[[#This Row],[Diam]]/2)))</f>
        <v>76.424942661174242</v>
      </c>
      <c r="W13" t="s">
        <v>33</v>
      </c>
      <c r="X13">
        <v>80</v>
      </c>
    </row>
    <row r="14" spans="1:26" x14ac:dyDescent="0.25">
      <c r="A14" t="s">
        <v>35</v>
      </c>
      <c r="B14" t="s">
        <v>24</v>
      </c>
      <c r="C14" t="s">
        <v>52</v>
      </c>
      <c r="D14">
        <v>1.75</v>
      </c>
      <c r="E14" s="5">
        <v>250</v>
      </c>
      <c r="F14" t="s">
        <v>42</v>
      </c>
      <c r="G14">
        <v>1.24</v>
      </c>
      <c r="M14">
        <f>SUMIFS(Materials[Dry],Materials[Materiales],DataSheet[[#This Row],[Material]])</f>
        <v>0</v>
      </c>
      <c r="P14" s="6" t="s">
        <v>53</v>
      </c>
      <c r="Q14" s="6" t="s">
        <v>54</v>
      </c>
      <c r="R14" s="1">
        <f>1000/(DataSheet[[#This Row],[grs/cm3]]*(PI()*(DataSheet[[#This Row],[Diam]]/2)))</f>
        <v>293.37316698966885</v>
      </c>
      <c r="S14" s="1">
        <f>DataSheet[[#This Row],[gr]]/(DataSheet[[#This Row],[grs/cm3]]*(PI()*(DataSheet[[#This Row],[Diam]]/2)))</f>
        <v>73.343291747417211</v>
      </c>
      <c r="W14" t="s">
        <v>34</v>
      </c>
    </row>
    <row r="15" spans="1:26" x14ac:dyDescent="0.25">
      <c r="A15" t="s">
        <v>33</v>
      </c>
      <c r="B15" t="s">
        <v>24</v>
      </c>
      <c r="C15" t="s">
        <v>55</v>
      </c>
      <c r="D15">
        <v>1.75</v>
      </c>
      <c r="E15" s="5">
        <v>250</v>
      </c>
      <c r="F15" t="s">
        <v>51</v>
      </c>
      <c r="G15">
        <v>1.3</v>
      </c>
      <c r="M15">
        <f>SUMIFS(Materials[Dry],Materials[Materiales],DataSheet[[#This Row],[Material]])</f>
        <v>80</v>
      </c>
      <c r="P15" s="6" t="s">
        <v>56</v>
      </c>
      <c r="Q15" t="s">
        <v>57</v>
      </c>
      <c r="R15" s="1">
        <f>1000/(DataSheet[[#This Row],[grs/cm3]]*(PI()*(DataSheet[[#This Row],[Diam]]/2)))</f>
        <v>279.83286697476103</v>
      </c>
      <c r="S15" s="1">
        <f>DataSheet[[#This Row],[gr]]/(DataSheet[[#This Row],[grs/cm3]]*(PI()*(DataSheet[[#This Row],[Diam]]/2)))</f>
        <v>69.958216743690258</v>
      </c>
      <c r="W15" t="s">
        <v>35</v>
      </c>
    </row>
    <row r="16" spans="1:26" x14ac:dyDescent="0.25">
      <c r="A16" t="s">
        <v>32</v>
      </c>
      <c r="B16" t="s">
        <v>24</v>
      </c>
      <c r="C16" t="s">
        <v>58</v>
      </c>
      <c r="D16">
        <v>1.75</v>
      </c>
      <c r="E16" s="5">
        <v>1000</v>
      </c>
      <c r="F16" t="s">
        <v>51</v>
      </c>
      <c r="G16">
        <v>0.92</v>
      </c>
      <c r="M16">
        <f>SUMIFS(Materials[Dry],Materials[Materiales],DataSheet[[#This Row],[Material]])</f>
        <v>60</v>
      </c>
      <c r="P16" s="6" t="s">
        <v>59</v>
      </c>
      <c r="Q16" s="6" t="s">
        <v>60</v>
      </c>
      <c r="R16" s="1">
        <f>1000/(DataSheet[[#This Row],[grs/cm3]]*(PI()*(DataSheet[[#This Row],[Diam]]/2)))</f>
        <v>395.41600768172759</v>
      </c>
      <c r="S16" s="1">
        <f>DataSheet[[#This Row],[gr]]/(DataSheet[[#This Row],[grs/cm3]]*(PI()*(DataSheet[[#This Row],[Diam]]/2)))</f>
        <v>395.41600768172759</v>
      </c>
    </row>
    <row r="17" spans="1:19" x14ac:dyDescent="0.25">
      <c r="A17" t="s">
        <v>13</v>
      </c>
      <c r="B17" t="s">
        <v>26</v>
      </c>
      <c r="C17" t="s">
        <v>13</v>
      </c>
      <c r="D17">
        <v>1.75</v>
      </c>
      <c r="E17" s="5">
        <v>1000</v>
      </c>
      <c r="F17" t="s">
        <v>36</v>
      </c>
      <c r="G17">
        <v>1.1000000000000001</v>
      </c>
      <c r="M17">
        <f>SUMIFS(Materials[Dry],Materials[Materiales],DataSheet[[#This Row],[Material]])</f>
        <v>70</v>
      </c>
      <c r="P17" s="6"/>
      <c r="Q17" s="6"/>
      <c r="R17" s="1">
        <f>1000/(DataSheet[[#This Row],[grs/cm3]]*(PI()*(DataSheet[[#This Row],[Diam]]/2)))</f>
        <v>330.7115700610812</v>
      </c>
      <c r="S17" s="1">
        <f>DataSheet[[#This Row],[gr]]/(DataSheet[[#This Row],[grs/cm3]]*(PI()*(DataSheet[[#This Row],[Diam]]/2)))</f>
        <v>330.7115700610812</v>
      </c>
    </row>
    <row r="18" spans="1:19" x14ac:dyDescent="0.25">
      <c r="A18" t="s">
        <v>13</v>
      </c>
      <c r="B18" t="s">
        <v>26</v>
      </c>
      <c r="C18" t="s">
        <v>13</v>
      </c>
      <c r="D18">
        <v>1.75</v>
      </c>
      <c r="E18" s="5">
        <v>1000</v>
      </c>
      <c r="F18" t="s">
        <v>61</v>
      </c>
      <c r="G18">
        <v>1.1000000000000001</v>
      </c>
      <c r="M18">
        <f>SUMIFS(Materials[Dry],Materials[Materiales],DataSheet[[#This Row],[Material]])</f>
        <v>70</v>
      </c>
      <c r="P18" s="6"/>
      <c r="Q18" s="6"/>
      <c r="R18" s="1">
        <f>1000/(DataSheet[[#This Row],[grs/cm3]]*(PI()*(DataSheet[[#This Row],[Diam]]/2)))</f>
        <v>330.7115700610812</v>
      </c>
      <c r="S18" s="1">
        <f>DataSheet[[#This Row],[gr]]/(DataSheet[[#This Row],[grs/cm3]]*(PI()*(DataSheet[[#This Row],[Diam]]/2)))</f>
        <v>330.7115700610812</v>
      </c>
    </row>
  </sheetData>
  <dataValidations count="3">
    <dataValidation type="list" allowBlank="1" showInputMessage="1" showErrorMessage="1" sqref="B2:B18" xr:uid="{7049952A-2FB0-4050-A823-C8B9F9235F33}">
      <formula1>INDIRECT("Brands[Marcas]")</formula1>
    </dataValidation>
    <dataValidation type="list" allowBlank="1" showInputMessage="1" showErrorMessage="1" sqref="A2:A18" xr:uid="{ABA105ED-60C6-4060-AAD1-0AA035218E42}">
      <formula1>INDIRECT("Materials[Materiales]")</formula1>
    </dataValidation>
    <dataValidation type="list" allowBlank="1" showInputMessage="1" showErrorMessage="1" sqref="D2:D18" xr:uid="{E351584F-AA10-43BC-9DE5-13F7B57AC82E}">
      <formula1>INDIRECT("Diam[Diametros]")</formula1>
    </dataValidation>
  </dataValidations>
  <pageMargins left="0.7" right="0.7" top="0.75" bottom="0.75" header="0.3" footer="0.3"/>
  <pageSetup orientation="portrait" r:id="rId1"/>
  <ignoredErrors>
    <ignoredError sqref="P13:P16" numberStoredAsText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Bassi</dc:creator>
  <cp:lastModifiedBy>Ian Bassi</cp:lastModifiedBy>
  <dcterms:created xsi:type="dcterms:W3CDTF">2024-08-04T14:07:58Z</dcterms:created>
  <dcterms:modified xsi:type="dcterms:W3CDTF">2024-08-04T15:25:19Z</dcterms:modified>
</cp:coreProperties>
</file>