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ADLINK\Colour_Calibration\calibration_c++\test\AUTO_CALIBRATE_AUO_240307_3D - 複製\Ca200Sample5_test\data\analyze_IB_EBU\"/>
    </mc:Choice>
  </mc:AlternateContent>
  <xr:revisionPtr revIDLastSave="0" documentId="13_ncr:1_{F2B5A001-05BE-4AB5-B79A-0B01E26242FA}" xr6:coauthVersionLast="47" xr6:coauthVersionMax="47" xr10:uidLastSave="{00000000-0000-0000-0000-000000000000}"/>
  <bookViews>
    <workbookView xWindow="-96" yWindow="-96" windowWidth="23232" windowHeight="13872" activeTab="3" xr2:uid="{00000000-000D-0000-FFFF-FFFF00000000}"/>
  </bookViews>
  <sheets>
    <sheet name="Data" sheetId="1" r:id="rId1"/>
    <sheet name="Data_Inverse_Sort" sheetId="2" r:id="rId2"/>
    <sheet name="DICOM_Data" sheetId="3" r:id="rId3"/>
    <sheet name="Gamma &amp; EBU Color" sheetId="4" r:id="rId4"/>
    <sheet name="DICOM" sheetId="5" r:id="rId5"/>
  </sheets>
  <definedNames>
    <definedName name="solver_adj" localSheetId="4" hidden="1">DICOM!#REF!</definedName>
    <definedName name="solver_adj" localSheetId="3" hidden="1">'Gamma &amp; EBU Color'!#REF!</definedName>
    <definedName name="solver_cvg" localSheetId="4" hidden="1">0.0001</definedName>
    <definedName name="solver_cvg" localSheetId="3" hidden="1">0.0001</definedName>
    <definedName name="solver_drv" localSheetId="4" hidden="1">1</definedName>
    <definedName name="solver_drv" localSheetId="3" hidden="1">1</definedName>
    <definedName name="solver_eng" localSheetId="4" hidden="1">1</definedName>
    <definedName name="solver_eng" localSheetId="3" hidden="1">1</definedName>
    <definedName name="solver_est" localSheetId="4" hidden="1">1</definedName>
    <definedName name="solver_est" localSheetId="3" hidden="1">1</definedName>
    <definedName name="solver_itr" localSheetId="4" hidden="1">2147483647</definedName>
    <definedName name="solver_itr" localSheetId="3" hidden="1">2147483647</definedName>
    <definedName name="solver_mip" localSheetId="4" hidden="1">2147483647</definedName>
    <definedName name="solver_mip" localSheetId="3" hidden="1">2147483647</definedName>
    <definedName name="solver_mni" localSheetId="4" hidden="1">30</definedName>
    <definedName name="solver_mni" localSheetId="3" hidden="1">30</definedName>
    <definedName name="solver_mrt" localSheetId="4" hidden="1">0.075</definedName>
    <definedName name="solver_mrt" localSheetId="3" hidden="1">0.075</definedName>
    <definedName name="solver_msl" localSheetId="4" hidden="1">2</definedName>
    <definedName name="solver_msl" localSheetId="3" hidden="1">2</definedName>
    <definedName name="solver_neg" localSheetId="4" hidden="1">1</definedName>
    <definedName name="solver_neg" localSheetId="3" hidden="1">1</definedName>
    <definedName name="solver_nod" localSheetId="4" hidden="1">2147483647</definedName>
    <definedName name="solver_nod" localSheetId="3" hidden="1">2147483647</definedName>
    <definedName name="solver_num" localSheetId="4" hidden="1">0</definedName>
    <definedName name="solver_num" localSheetId="3" hidden="1">0</definedName>
    <definedName name="solver_nwt" localSheetId="4" hidden="1">1</definedName>
    <definedName name="solver_nwt" localSheetId="3" hidden="1">1</definedName>
    <definedName name="solver_opt" localSheetId="4" hidden="1">DICOM!#REF!</definedName>
    <definedName name="solver_opt" localSheetId="3" hidden="1">'Gamma &amp; EBU Color'!#REF!</definedName>
    <definedName name="solver_pre" localSheetId="4" hidden="1">0.000001</definedName>
    <definedName name="solver_pre" localSheetId="3" hidden="1">0.000001</definedName>
    <definedName name="solver_rbv" localSheetId="4" hidden="1">1</definedName>
    <definedName name="solver_rbv" localSheetId="3" hidden="1">1</definedName>
    <definedName name="solver_rlx" localSheetId="4" hidden="1">2</definedName>
    <definedName name="solver_rlx" localSheetId="3" hidden="1">2</definedName>
    <definedName name="solver_rsd" localSheetId="4" hidden="1">0</definedName>
    <definedName name="solver_rsd" localSheetId="3" hidden="1">0</definedName>
    <definedName name="solver_scl" localSheetId="4" hidden="1">1</definedName>
    <definedName name="solver_scl" localSheetId="3" hidden="1">1</definedName>
    <definedName name="solver_sho" localSheetId="4" hidden="1">2</definedName>
    <definedName name="solver_sho" localSheetId="3" hidden="1">2</definedName>
    <definedName name="solver_ssz" localSheetId="4" hidden="1">100</definedName>
    <definedName name="solver_ssz" localSheetId="3" hidden="1">100</definedName>
    <definedName name="solver_tim" localSheetId="4" hidden="1">2147483647</definedName>
    <definedName name="solver_tim" localSheetId="3" hidden="1">2147483647</definedName>
    <definedName name="solver_tol" localSheetId="4" hidden="1">0.01</definedName>
    <definedName name="solver_tol" localSheetId="3" hidden="1">0.01</definedName>
    <definedName name="solver_typ" localSheetId="4" hidden="1">2</definedName>
    <definedName name="solver_typ" localSheetId="3" hidden="1">2</definedName>
    <definedName name="solver_val" localSheetId="4" hidden="1">0</definedName>
    <definedName name="solver_val" localSheetId="3" hidden="1">0</definedName>
    <definedName name="solver_ver" localSheetId="4" hidden="1">3</definedName>
    <definedName name="solver_ver" localSheetId="3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V16" i="4" l="1"/>
  <c r="DV6" i="4"/>
  <c r="DV3" i="4"/>
  <c r="DU3" i="4"/>
  <c r="F73" i="4"/>
  <c r="E73" i="4"/>
  <c r="D73" i="4"/>
  <c r="F72" i="4"/>
  <c r="E72" i="4"/>
  <c r="D72" i="4"/>
  <c r="F71" i="4"/>
  <c r="E71" i="4"/>
  <c r="D71" i="4"/>
  <c r="F70" i="4"/>
  <c r="E70" i="4"/>
  <c r="D70" i="4"/>
  <c r="F69" i="4"/>
  <c r="E69" i="4"/>
  <c r="D69" i="4"/>
  <c r="F68" i="4"/>
  <c r="E68" i="4"/>
  <c r="D68" i="4"/>
  <c r="F67" i="4"/>
  <c r="E67" i="4"/>
  <c r="D67" i="4"/>
  <c r="F66" i="4"/>
  <c r="E66" i="4"/>
  <c r="D66" i="4"/>
  <c r="F65" i="4"/>
  <c r="E65" i="4"/>
  <c r="D65" i="4"/>
  <c r="F64" i="4"/>
  <c r="E64" i="4"/>
  <c r="D64" i="4"/>
  <c r="F63" i="4"/>
  <c r="E63" i="4"/>
  <c r="D63" i="4"/>
  <c r="EA20" i="4"/>
  <c r="EC20" i="4" s="1"/>
  <c r="DZ20" i="4"/>
  <c r="EB20" i="4" s="1"/>
  <c r="BN17" i="4"/>
  <c r="BM17" i="4"/>
  <c r="BL17" i="4"/>
  <c r="BN16" i="4"/>
  <c r="BM16" i="4"/>
  <c r="BL16" i="4"/>
  <c r="EC15" i="4"/>
  <c r="EB15" i="4"/>
  <c r="BN15" i="4"/>
  <c r="BM15" i="4"/>
  <c r="BL15" i="4"/>
  <c r="EC14" i="4"/>
  <c r="EB14" i="4"/>
  <c r="BN14" i="4"/>
  <c r="BM14" i="4"/>
  <c r="BL14" i="4"/>
  <c r="EC13" i="4"/>
  <c r="EB13" i="4"/>
  <c r="BN13" i="4"/>
  <c r="BM13" i="4"/>
  <c r="BL13" i="4"/>
  <c r="EC12" i="4"/>
  <c r="EB12" i="4"/>
  <c r="BN12" i="4"/>
  <c r="BM12" i="4"/>
  <c r="BL12" i="4"/>
  <c r="EC11" i="4"/>
  <c r="EB11" i="4"/>
  <c r="BN11" i="4"/>
  <c r="BM11" i="4"/>
  <c r="BL11" i="4"/>
  <c r="EC10" i="4"/>
  <c r="EB10" i="4"/>
  <c r="BN10" i="4"/>
  <c r="BM10" i="4"/>
  <c r="BL10" i="4"/>
  <c r="EC9" i="4"/>
  <c r="EB9" i="4"/>
  <c r="BN9" i="4"/>
  <c r="BM9" i="4"/>
  <c r="BL9" i="4"/>
  <c r="EC8" i="4"/>
  <c r="EB8" i="4"/>
  <c r="BN8" i="4"/>
  <c r="BM8" i="4"/>
  <c r="BL8" i="4"/>
  <c r="EC7" i="4"/>
  <c r="EB7" i="4"/>
  <c r="BN7" i="4"/>
  <c r="BM7" i="4"/>
  <c r="BL7" i="4"/>
  <c r="EC6" i="4"/>
  <c r="EB6" i="4"/>
  <c r="BN6" i="4"/>
  <c r="BM6" i="4"/>
  <c r="BL6" i="4"/>
  <c r="EC5" i="4"/>
  <c r="EB5" i="4"/>
  <c r="BN5" i="4"/>
  <c r="BM5" i="4"/>
  <c r="BL5" i="4"/>
  <c r="EC4" i="4"/>
  <c r="EB4" i="4"/>
  <c r="BN4" i="4"/>
  <c r="BM4" i="4"/>
  <c r="BL4" i="4"/>
  <c r="BN3" i="4"/>
  <c r="BM3" i="4"/>
  <c r="BL3" i="4"/>
  <c r="DT2" i="4"/>
  <c r="DT3" i="4" s="1"/>
  <c r="BP12" i="3"/>
  <c r="AW12" i="3"/>
  <c r="AU12" i="3"/>
  <c r="AT12" i="3"/>
  <c r="AP12" i="3"/>
  <c r="AR12" i="3" s="1"/>
  <c r="AO12" i="3"/>
  <c r="AQ12" i="3" s="1"/>
  <c r="AN12" i="3"/>
  <c r="AM12" i="3"/>
  <c r="AL12" i="3"/>
  <c r="AC12" i="3"/>
  <c r="AB12" i="3"/>
  <c r="W12" i="3"/>
  <c r="V12" i="3"/>
  <c r="U12" i="3"/>
  <c r="T12" i="3"/>
  <c r="G12" i="3"/>
  <c r="F12" i="3"/>
  <c r="E12" i="3"/>
  <c r="H12" i="3" s="1"/>
  <c r="C12" i="3"/>
  <c r="B12" i="3"/>
  <c r="A12" i="3"/>
  <c r="BP11" i="3"/>
  <c r="AU11" i="3"/>
  <c r="AT11" i="3"/>
  <c r="AN11" i="3"/>
  <c r="AM11" i="3"/>
  <c r="AL11" i="3"/>
  <c r="AO11" i="3" s="1"/>
  <c r="AG11" i="3"/>
  <c r="AE11" i="3"/>
  <c r="AC11" i="3"/>
  <c r="AB11" i="3"/>
  <c r="V11" i="3"/>
  <c r="U11" i="3"/>
  <c r="T11" i="3"/>
  <c r="M11" i="3"/>
  <c r="I11" i="3"/>
  <c r="K11" i="3" s="1"/>
  <c r="H11" i="3"/>
  <c r="J11" i="3" s="1"/>
  <c r="G11" i="3"/>
  <c r="F11" i="3"/>
  <c r="E11" i="3"/>
  <c r="C11" i="3"/>
  <c r="B11" i="3"/>
  <c r="A11" i="3"/>
  <c r="BP10" i="3"/>
  <c r="AW10" i="3"/>
  <c r="AU10" i="3"/>
  <c r="AT10" i="3"/>
  <c r="AP10" i="3"/>
  <c r="AN10" i="3"/>
  <c r="AO10" i="3" s="1"/>
  <c r="AQ10" i="3" s="1"/>
  <c r="AM10" i="3"/>
  <c r="AL10" i="3"/>
  <c r="AE10" i="3"/>
  <c r="AC10" i="3"/>
  <c r="AB10" i="3"/>
  <c r="Y10" i="3"/>
  <c r="X10" i="3"/>
  <c r="V10" i="3"/>
  <c r="U10" i="3"/>
  <c r="T10" i="3"/>
  <c r="W10" i="3" s="1"/>
  <c r="Z10" i="3" s="1"/>
  <c r="G10" i="3"/>
  <c r="I10" i="3" s="1"/>
  <c r="F10" i="3"/>
  <c r="E10" i="3"/>
  <c r="C10" i="3"/>
  <c r="B10" i="3"/>
  <c r="A10" i="3"/>
  <c r="BP9" i="3"/>
  <c r="AU9" i="3"/>
  <c r="AT9" i="3"/>
  <c r="AN9" i="3"/>
  <c r="AM9" i="3"/>
  <c r="AL9" i="3"/>
  <c r="AC9" i="3"/>
  <c r="AB9" i="3"/>
  <c r="W9" i="3"/>
  <c r="V9" i="3"/>
  <c r="U9" i="3"/>
  <c r="T9" i="3"/>
  <c r="G9" i="3"/>
  <c r="F9" i="3"/>
  <c r="E9" i="3"/>
  <c r="C9" i="3"/>
  <c r="B9" i="3"/>
  <c r="A9" i="3"/>
  <c r="BP8" i="3"/>
  <c r="AU8" i="3"/>
  <c r="AT8" i="3"/>
  <c r="AP8" i="3"/>
  <c r="AN8" i="3"/>
  <c r="AM8" i="3"/>
  <c r="AL8" i="3"/>
  <c r="AO8" i="3" s="1"/>
  <c r="AQ8" i="3" s="1"/>
  <c r="AE8" i="3"/>
  <c r="AG8" i="3" s="1"/>
  <c r="AC8" i="3"/>
  <c r="AB8" i="3"/>
  <c r="V8" i="3"/>
  <c r="U8" i="3"/>
  <c r="T8" i="3"/>
  <c r="M8" i="3"/>
  <c r="G8" i="3"/>
  <c r="I8" i="3" s="1"/>
  <c r="F8" i="3"/>
  <c r="E8" i="3"/>
  <c r="C8" i="3"/>
  <c r="B8" i="3"/>
  <c r="A8" i="3"/>
  <c r="BP7" i="3"/>
  <c r="AW7" i="3"/>
  <c r="AU7" i="3"/>
  <c r="AT7" i="3"/>
  <c r="AO7" i="3"/>
  <c r="AN7" i="3"/>
  <c r="AM7" i="3"/>
  <c r="AP7" i="3" s="1"/>
  <c r="AR7" i="3" s="1"/>
  <c r="AL7" i="3"/>
  <c r="AE7" i="3"/>
  <c r="AC7" i="3"/>
  <c r="AB7" i="3"/>
  <c r="Z7" i="3"/>
  <c r="X7" i="3"/>
  <c r="W7" i="3"/>
  <c r="Y7" i="3" s="1"/>
  <c r="V7" i="3"/>
  <c r="U7" i="3"/>
  <c r="T7" i="3"/>
  <c r="G7" i="3"/>
  <c r="F7" i="3"/>
  <c r="E7" i="3"/>
  <c r="H7" i="3" s="1"/>
  <c r="C7" i="3"/>
  <c r="B7" i="3"/>
  <c r="A7" i="3"/>
  <c r="BP6" i="3"/>
  <c r="AU6" i="3"/>
  <c r="AT6" i="3"/>
  <c r="AP6" i="3"/>
  <c r="AN6" i="3"/>
  <c r="AM6" i="3"/>
  <c r="AL6" i="3"/>
  <c r="AO6" i="3" s="1"/>
  <c r="AC6" i="3"/>
  <c r="AB6" i="3"/>
  <c r="AA6" i="3"/>
  <c r="V6" i="3"/>
  <c r="U6" i="3"/>
  <c r="T6" i="3"/>
  <c r="X6" i="3" s="1"/>
  <c r="M6" i="3"/>
  <c r="I6" i="3"/>
  <c r="G6" i="3"/>
  <c r="H6" i="3" s="1"/>
  <c r="J6" i="3" s="1"/>
  <c r="F6" i="3"/>
  <c r="E6" i="3"/>
  <c r="C6" i="3"/>
  <c r="B6" i="3"/>
  <c r="A6" i="3"/>
  <c r="BP5" i="3"/>
  <c r="AU5" i="3"/>
  <c r="AT5" i="3"/>
  <c r="AO5" i="3"/>
  <c r="AN5" i="3"/>
  <c r="AM5" i="3"/>
  <c r="AS7" i="3" s="1"/>
  <c r="AL5" i="3"/>
  <c r="AE5" i="3"/>
  <c r="AG5" i="3" s="1"/>
  <c r="AC5" i="3"/>
  <c r="AB5" i="3"/>
  <c r="V5" i="3"/>
  <c r="U5" i="3"/>
  <c r="T5" i="3"/>
  <c r="I5" i="3"/>
  <c r="G5" i="3"/>
  <c r="F5" i="3"/>
  <c r="E5" i="3"/>
  <c r="C5" i="3"/>
  <c r="B5" i="3"/>
  <c r="A5" i="3"/>
  <c r="BP4" i="3"/>
  <c r="AW4" i="3"/>
  <c r="AU4" i="3"/>
  <c r="AT4" i="3"/>
  <c r="AR4" i="3"/>
  <c r="AN4" i="3"/>
  <c r="AM4" i="3"/>
  <c r="AP4" i="3" s="1"/>
  <c r="AL4" i="3"/>
  <c r="AO4" i="3" s="1"/>
  <c r="AQ4" i="3" s="1"/>
  <c r="AE4" i="3"/>
  <c r="AC4" i="3"/>
  <c r="AB4" i="3"/>
  <c r="W4" i="3"/>
  <c r="Y4" i="3" s="1"/>
  <c r="V4" i="3"/>
  <c r="X4" i="3" s="1"/>
  <c r="Z4" i="3" s="1"/>
  <c r="U4" i="3"/>
  <c r="T4" i="3"/>
  <c r="H4" i="3"/>
  <c r="G4" i="3"/>
  <c r="F4" i="3"/>
  <c r="L10" i="3" s="1"/>
  <c r="E4" i="3"/>
  <c r="C4" i="3"/>
  <c r="B4" i="3"/>
  <c r="A4" i="3"/>
  <c r="BP3" i="3"/>
  <c r="AU3" i="3"/>
  <c r="AT3" i="3"/>
  <c r="AN3" i="3"/>
  <c r="AM3" i="3"/>
  <c r="AL3" i="3"/>
  <c r="AO3" i="3" s="1"/>
  <c r="AC3" i="3"/>
  <c r="AB3" i="3"/>
  <c r="V3" i="3"/>
  <c r="X3" i="3" s="1"/>
  <c r="U3" i="3"/>
  <c r="T3" i="3"/>
  <c r="M3" i="3"/>
  <c r="H3" i="3"/>
  <c r="G3" i="3"/>
  <c r="F3" i="3"/>
  <c r="I3" i="3" s="1"/>
  <c r="K3" i="3" s="1"/>
  <c r="E3" i="3"/>
  <c r="C3" i="3"/>
  <c r="B3" i="3"/>
  <c r="A3" i="3"/>
  <c r="BP2" i="3"/>
  <c r="AW2" i="3"/>
  <c r="AU2" i="3"/>
  <c r="AT2" i="3"/>
  <c r="AN2" i="3"/>
  <c r="AM2" i="3"/>
  <c r="AP2" i="3" s="1"/>
  <c r="AR2" i="3" s="1"/>
  <c r="AL2" i="3"/>
  <c r="AO2" i="3" s="1"/>
  <c r="AC2" i="3"/>
  <c r="AB2" i="3"/>
  <c r="V2" i="3"/>
  <c r="U2" i="3"/>
  <c r="AE2" i="3" s="1"/>
  <c r="T2" i="3"/>
  <c r="W2" i="3" s="1"/>
  <c r="G2" i="3"/>
  <c r="F2" i="3"/>
  <c r="E2" i="3"/>
  <c r="C2" i="3"/>
  <c r="B2" i="3"/>
  <c r="A2" i="3"/>
  <c r="AY45" i="2"/>
  <c r="AL45" i="2"/>
  <c r="AK45" i="2"/>
  <c r="AJ45" i="2"/>
  <c r="AI45" i="2"/>
  <c r="AD45" i="2"/>
  <c r="AC45" i="2"/>
  <c r="AB45" i="2"/>
  <c r="AA45" i="2"/>
  <c r="Z45" i="2"/>
  <c r="Y45" i="2"/>
  <c r="X45" i="2"/>
  <c r="W45" i="2"/>
  <c r="V45" i="2"/>
  <c r="R45" i="2"/>
  <c r="Q45" i="2"/>
  <c r="P45" i="2"/>
  <c r="O45" i="2"/>
  <c r="N45" i="2"/>
  <c r="M45" i="2"/>
  <c r="L45" i="2"/>
  <c r="G45" i="2"/>
  <c r="F45" i="2"/>
  <c r="E45" i="2"/>
  <c r="D45" i="2"/>
  <c r="C45" i="2"/>
  <c r="B45" i="2"/>
  <c r="A45" i="2"/>
  <c r="AY44" i="2"/>
  <c r="AL44" i="2"/>
  <c r="AK44" i="2"/>
  <c r="AJ44" i="2"/>
  <c r="AI44" i="2"/>
  <c r="AD44" i="2"/>
  <c r="AC44" i="2"/>
  <c r="AB44" i="2"/>
  <c r="AA44" i="2"/>
  <c r="Z44" i="2"/>
  <c r="Y44" i="2"/>
  <c r="X44" i="2"/>
  <c r="W44" i="2"/>
  <c r="V44" i="2"/>
  <c r="R44" i="2"/>
  <c r="Q44" i="2"/>
  <c r="P44" i="2"/>
  <c r="O44" i="2"/>
  <c r="N44" i="2"/>
  <c r="M44" i="2"/>
  <c r="L44" i="2"/>
  <c r="G44" i="2"/>
  <c r="F44" i="2"/>
  <c r="E44" i="2"/>
  <c r="D44" i="2"/>
  <c r="C44" i="2"/>
  <c r="B44" i="2"/>
  <c r="A44" i="2"/>
  <c r="AY43" i="2"/>
  <c r="AL43" i="2"/>
  <c r="AK43" i="2"/>
  <c r="AJ43" i="2"/>
  <c r="AI43" i="2"/>
  <c r="AD43" i="2"/>
  <c r="AC43" i="2"/>
  <c r="AB43" i="2"/>
  <c r="AA43" i="2"/>
  <c r="Z43" i="2"/>
  <c r="Y43" i="2"/>
  <c r="X43" i="2"/>
  <c r="W43" i="2"/>
  <c r="V43" i="2"/>
  <c r="Q43" i="2"/>
  <c r="P43" i="2"/>
  <c r="O43" i="2"/>
  <c r="N43" i="2"/>
  <c r="M43" i="2"/>
  <c r="L43" i="2"/>
  <c r="G43" i="2"/>
  <c r="F43" i="2"/>
  <c r="E43" i="2"/>
  <c r="D43" i="2"/>
  <c r="C43" i="2"/>
  <c r="B43" i="2"/>
  <c r="A43" i="2"/>
  <c r="AY42" i="2"/>
  <c r="AL42" i="2"/>
  <c r="AK42" i="2"/>
  <c r="AJ42" i="2"/>
  <c r="AI42" i="2"/>
  <c r="AD42" i="2"/>
  <c r="AC42" i="2"/>
  <c r="AB42" i="2"/>
  <c r="AA42" i="2"/>
  <c r="Z42" i="2"/>
  <c r="Y42" i="2"/>
  <c r="X42" i="2"/>
  <c r="W42" i="2"/>
  <c r="V42" i="2"/>
  <c r="Q42" i="2"/>
  <c r="P42" i="2"/>
  <c r="O42" i="2"/>
  <c r="N42" i="2"/>
  <c r="M42" i="2"/>
  <c r="L42" i="2"/>
  <c r="G42" i="2"/>
  <c r="F42" i="2"/>
  <c r="E42" i="2"/>
  <c r="D42" i="2"/>
  <c r="C42" i="2"/>
  <c r="B42" i="2"/>
  <c r="A42" i="2"/>
  <c r="AY41" i="2"/>
  <c r="AL41" i="2"/>
  <c r="AK41" i="2"/>
  <c r="AJ41" i="2"/>
  <c r="AI41" i="2"/>
  <c r="AD41" i="2"/>
  <c r="AC41" i="2"/>
  <c r="AB41" i="2"/>
  <c r="AA41" i="2"/>
  <c r="Z41" i="2"/>
  <c r="Y41" i="2"/>
  <c r="X41" i="2"/>
  <c r="W41" i="2"/>
  <c r="V41" i="2"/>
  <c r="Q41" i="2"/>
  <c r="P41" i="2"/>
  <c r="O41" i="2"/>
  <c r="N41" i="2"/>
  <c r="M41" i="2"/>
  <c r="L41" i="2"/>
  <c r="G41" i="2"/>
  <c r="F41" i="2"/>
  <c r="E41" i="2"/>
  <c r="D41" i="2"/>
  <c r="C41" i="2"/>
  <c r="B41" i="2"/>
  <c r="A41" i="2"/>
  <c r="AY40" i="2"/>
  <c r="AL40" i="2"/>
  <c r="AK40" i="2"/>
  <c r="AJ40" i="2"/>
  <c r="AI40" i="2"/>
  <c r="AD40" i="2"/>
  <c r="AC40" i="2"/>
  <c r="AB40" i="2"/>
  <c r="AA40" i="2"/>
  <c r="Z40" i="2"/>
  <c r="Y40" i="2"/>
  <c r="X40" i="2"/>
  <c r="W40" i="2"/>
  <c r="V40" i="2"/>
  <c r="S40" i="2"/>
  <c r="Q40" i="2"/>
  <c r="P40" i="2"/>
  <c r="O40" i="2"/>
  <c r="N40" i="2"/>
  <c r="M40" i="2"/>
  <c r="L40" i="2"/>
  <c r="G40" i="2"/>
  <c r="F40" i="2"/>
  <c r="E40" i="2"/>
  <c r="D40" i="2"/>
  <c r="C40" i="2"/>
  <c r="B40" i="2"/>
  <c r="A40" i="2"/>
  <c r="AY39" i="2"/>
  <c r="AL39" i="2"/>
  <c r="AK39" i="2"/>
  <c r="AJ39" i="2"/>
  <c r="AI39" i="2"/>
  <c r="AD39" i="2"/>
  <c r="AC39" i="2"/>
  <c r="AB39" i="2"/>
  <c r="AA39" i="2"/>
  <c r="Z39" i="2"/>
  <c r="Y39" i="2"/>
  <c r="X39" i="2"/>
  <c r="W39" i="2"/>
  <c r="V39" i="2"/>
  <c r="Q39" i="2"/>
  <c r="P39" i="2"/>
  <c r="O39" i="2"/>
  <c r="N39" i="2"/>
  <c r="M39" i="2"/>
  <c r="L39" i="2"/>
  <c r="G39" i="2"/>
  <c r="F39" i="2"/>
  <c r="E39" i="2"/>
  <c r="D39" i="2"/>
  <c r="C39" i="2"/>
  <c r="B39" i="2"/>
  <c r="A39" i="2"/>
  <c r="AY38" i="2"/>
  <c r="AL38" i="2"/>
  <c r="AK38" i="2"/>
  <c r="AJ38" i="2"/>
  <c r="AI38" i="2"/>
  <c r="AD38" i="2"/>
  <c r="AC38" i="2"/>
  <c r="AB38" i="2"/>
  <c r="AA38" i="2"/>
  <c r="Z38" i="2"/>
  <c r="Y38" i="2"/>
  <c r="X38" i="2"/>
  <c r="W38" i="2"/>
  <c r="V38" i="2"/>
  <c r="Q38" i="2"/>
  <c r="P38" i="2"/>
  <c r="O38" i="2"/>
  <c r="N38" i="2"/>
  <c r="M38" i="2"/>
  <c r="L38" i="2"/>
  <c r="G38" i="2"/>
  <c r="F38" i="2"/>
  <c r="E38" i="2"/>
  <c r="D38" i="2"/>
  <c r="C38" i="2"/>
  <c r="B38" i="2"/>
  <c r="A38" i="2"/>
  <c r="AY37" i="2"/>
  <c r="AL37" i="2"/>
  <c r="AK37" i="2"/>
  <c r="AJ37" i="2"/>
  <c r="AI37" i="2"/>
  <c r="AD37" i="2"/>
  <c r="AC37" i="2"/>
  <c r="AB37" i="2"/>
  <c r="AA37" i="2"/>
  <c r="Z37" i="2"/>
  <c r="Y37" i="2"/>
  <c r="X37" i="2"/>
  <c r="W37" i="2"/>
  <c r="V37" i="2"/>
  <c r="Q37" i="2"/>
  <c r="P37" i="2"/>
  <c r="O37" i="2"/>
  <c r="N37" i="2"/>
  <c r="M37" i="2"/>
  <c r="L37" i="2"/>
  <c r="G37" i="2"/>
  <c r="F37" i="2"/>
  <c r="E37" i="2"/>
  <c r="D37" i="2"/>
  <c r="C37" i="2"/>
  <c r="B37" i="2"/>
  <c r="A37" i="2"/>
  <c r="AY36" i="2"/>
  <c r="AL36" i="2"/>
  <c r="AK36" i="2"/>
  <c r="AJ36" i="2"/>
  <c r="AI36" i="2"/>
  <c r="AD36" i="2"/>
  <c r="AC36" i="2"/>
  <c r="AB36" i="2"/>
  <c r="AA36" i="2"/>
  <c r="Z36" i="2"/>
  <c r="Y36" i="2"/>
  <c r="X36" i="2"/>
  <c r="W36" i="2"/>
  <c r="V36" i="2"/>
  <c r="Q36" i="2"/>
  <c r="P36" i="2"/>
  <c r="O36" i="2"/>
  <c r="N36" i="2"/>
  <c r="M36" i="2"/>
  <c r="L36" i="2"/>
  <c r="G36" i="2"/>
  <c r="F36" i="2"/>
  <c r="E36" i="2"/>
  <c r="D36" i="2"/>
  <c r="C36" i="2"/>
  <c r="B36" i="2"/>
  <c r="A36" i="2"/>
  <c r="AY35" i="2"/>
  <c r="AL35" i="2"/>
  <c r="AK35" i="2"/>
  <c r="AJ35" i="2"/>
  <c r="AI35" i="2"/>
  <c r="AD35" i="2"/>
  <c r="AC35" i="2"/>
  <c r="AB35" i="2"/>
  <c r="AA35" i="2"/>
  <c r="Z35" i="2"/>
  <c r="Y35" i="2"/>
  <c r="X35" i="2"/>
  <c r="W35" i="2"/>
  <c r="V35" i="2"/>
  <c r="Q35" i="2"/>
  <c r="P35" i="2"/>
  <c r="O35" i="2"/>
  <c r="N35" i="2"/>
  <c r="M35" i="2"/>
  <c r="L35" i="2"/>
  <c r="G35" i="2"/>
  <c r="F35" i="2"/>
  <c r="E35" i="2"/>
  <c r="D35" i="2"/>
  <c r="C35" i="2"/>
  <c r="B35" i="2"/>
  <c r="A35" i="2"/>
  <c r="AY34" i="2"/>
  <c r="AL34" i="2"/>
  <c r="AK34" i="2"/>
  <c r="AJ34" i="2"/>
  <c r="AI34" i="2"/>
  <c r="AD34" i="2"/>
  <c r="AC34" i="2"/>
  <c r="AB34" i="2"/>
  <c r="AA34" i="2"/>
  <c r="Z34" i="2"/>
  <c r="Y34" i="2"/>
  <c r="X34" i="2"/>
  <c r="W34" i="2"/>
  <c r="V34" i="2"/>
  <c r="Q34" i="2"/>
  <c r="P34" i="2"/>
  <c r="O34" i="2"/>
  <c r="N34" i="2"/>
  <c r="M34" i="2"/>
  <c r="L34" i="2"/>
  <c r="G34" i="2"/>
  <c r="F34" i="2"/>
  <c r="E34" i="2"/>
  <c r="D34" i="2"/>
  <c r="C34" i="2"/>
  <c r="B34" i="2"/>
  <c r="A34" i="2"/>
  <c r="AY33" i="2"/>
  <c r="AT33" i="2"/>
  <c r="AS33" i="2"/>
  <c r="AL33" i="2"/>
  <c r="AK33" i="2"/>
  <c r="AJ33" i="2"/>
  <c r="AI33" i="2"/>
  <c r="AD33" i="2"/>
  <c r="AC33" i="2"/>
  <c r="AB33" i="2"/>
  <c r="AA33" i="2"/>
  <c r="Z33" i="2"/>
  <c r="Y33" i="2"/>
  <c r="X33" i="2"/>
  <c r="W33" i="2"/>
  <c r="V33" i="2"/>
  <c r="Q33" i="2"/>
  <c r="P33" i="2"/>
  <c r="O33" i="2"/>
  <c r="N33" i="2"/>
  <c r="M33" i="2"/>
  <c r="L33" i="2"/>
  <c r="G33" i="2"/>
  <c r="F33" i="2"/>
  <c r="E33" i="2"/>
  <c r="D33" i="2"/>
  <c r="C33" i="2"/>
  <c r="B33" i="2"/>
  <c r="A33" i="2"/>
  <c r="AY32" i="2"/>
  <c r="AT32" i="2"/>
  <c r="AS32" i="2"/>
  <c r="AL32" i="2"/>
  <c r="AK32" i="2"/>
  <c r="AJ32" i="2"/>
  <c r="AI32" i="2"/>
  <c r="AD32" i="2"/>
  <c r="AC32" i="2"/>
  <c r="AB32" i="2"/>
  <c r="AA32" i="2"/>
  <c r="Z32" i="2"/>
  <c r="Y32" i="2"/>
  <c r="X32" i="2"/>
  <c r="W32" i="2"/>
  <c r="V32" i="2"/>
  <c r="Q32" i="2"/>
  <c r="P32" i="2"/>
  <c r="O32" i="2"/>
  <c r="N32" i="2"/>
  <c r="M32" i="2"/>
  <c r="L32" i="2"/>
  <c r="H32" i="2"/>
  <c r="G32" i="2"/>
  <c r="F32" i="2"/>
  <c r="E32" i="2"/>
  <c r="D32" i="2"/>
  <c r="C32" i="2"/>
  <c r="B32" i="2"/>
  <c r="A32" i="2"/>
  <c r="AY31" i="2"/>
  <c r="AT31" i="2"/>
  <c r="AS31" i="2"/>
  <c r="AL31" i="2"/>
  <c r="AK31" i="2"/>
  <c r="AJ31" i="2"/>
  <c r="AI31" i="2"/>
  <c r="AD31" i="2"/>
  <c r="AC31" i="2"/>
  <c r="AB31" i="2"/>
  <c r="AA31" i="2"/>
  <c r="Z31" i="2"/>
  <c r="Y31" i="2"/>
  <c r="X31" i="2"/>
  <c r="W31" i="2"/>
  <c r="V31" i="2"/>
  <c r="Q31" i="2"/>
  <c r="P31" i="2"/>
  <c r="O31" i="2"/>
  <c r="N31" i="2"/>
  <c r="M31" i="2"/>
  <c r="L31" i="2"/>
  <c r="G31" i="2"/>
  <c r="F31" i="2"/>
  <c r="E31" i="2"/>
  <c r="D31" i="2"/>
  <c r="C31" i="2"/>
  <c r="B31" i="2"/>
  <c r="A31" i="2"/>
  <c r="AY30" i="2"/>
  <c r="AT30" i="2"/>
  <c r="AS30" i="2"/>
  <c r="AL30" i="2"/>
  <c r="AK30" i="2"/>
  <c r="AJ30" i="2"/>
  <c r="AI30" i="2"/>
  <c r="AD30" i="2"/>
  <c r="AC30" i="2"/>
  <c r="AB30" i="2"/>
  <c r="AA30" i="2"/>
  <c r="Z30" i="2"/>
  <c r="Y30" i="2"/>
  <c r="X30" i="2"/>
  <c r="W30" i="2"/>
  <c r="V30" i="2"/>
  <c r="Q30" i="2"/>
  <c r="P30" i="2"/>
  <c r="O30" i="2"/>
  <c r="N30" i="2"/>
  <c r="M30" i="2"/>
  <c r="L30" i="2"/>
  <c r="G30" i="2"/>
  <c r="F30" i="2"/>
  <c r="E30" i="2"/>
  <c r="D30" i="2"/>
  <c r="C30" i="2"/>
  <c r="B30" i="2"/>
  <c r="A30" i="2"/>
  <c r="AY29" i="2"/>
  <c r="AT29" i="2"/>
  <c r="AS29" i="2"/>
  <c r="AL29" i="2"/>
  <c r="AK29" i="2"/>
  <c r="AJ29" i="2"/>
  <c r="AI29" i="2"/>
  <c r="AE29" i="2"/>
  <c r="AD29" i="2"/>
  <c r="AC29" i="2"/>
  <c r="AB29" i="2"/>
  <c r="AA29" i="2"/>
  <c r="Z29" i="2"/>
  <c r="Y29" i="2"/>
  <c r="X29" i="2"/>
  <c r="W29" i="2"/>
  <c r="V29" i="2"/>
  <c r="Q29" i="2"/>
  <c r="P29" i="2"/>
  <c r="O29" i="2"/>
  <c r="N29" i="2"/>
  <c r="M29" i="2"/>
  <c r="L29" i="2"/>
  <c r="G29" i="2"/>
  <c r="F29" i="2"/>
  <c r="E29" i="2"/>
  <c r="D29" i="2"/>
  <c r="C29" i="2"/>
  <c r="B29" i="2"/>
  <c r="A29" i="2"/>
  <c r="AY28" i="2"/>
  <c r="AT28" i="2"/>
  <c r="AS28" i="2"/>
  <c r="AL28" i="2"/>
  <c r="AK28" i="2"/>
  <c r="AJ28" i="2"/>
  <c r="AI28" i="2"/>
  <c r="AD28" i="2"/>
  <c r="AC28" i="2"/>
  <c r="AB28" i="2"/>
  <c r="AA28" i="2"/>
  <c r="Z28" i="2"/>
  <c r="Y28" i="2"/>
  <c r="X28" i="2"/>
  <c r="W28" i="2"/>
  <c r="V28" i="2"/>
  <c r="Q28" i="2"/>
  <c r="P28" i="2"/>
  <c r="O28" i="2"/>
  <c r="N28" i="2"/>
  <c r="M28" i="2"/>
  <c r="L28" i="2"/>
  <c r="G28" i="2"/>
  <c r="F28" i="2"/>
  <c r="E28" i="2"/>
  <c r="D28" i="2"/>
  <c r="C28" i="2"/>
  <c r="B28" i="2"/>
  <c r="A28" i="2"/>
  <c r="AY27" i="2"/>
  <c r="AT27" i="2"/>
  <c r="AS27" i="2"/>
  <c r="AL27" i="2"/>
  <c r="AK27" i="2"/>
  <c r="AJ27" i="2"/>
  <c r="AI27" i="2"/>
  <c r="AD27" i="2"/>
  <c r="AC27" i="2"/>
  <c r="AB27" i="2"/>
  <c r="AA27" i="2"/>
  <c r="Z27" i="2"/>
  <c r="Y27" i="2"/>
  <c r="X27" i="2"/>
  <c r="W27" i="2"/>
  <c r="V27" i="2"/>
  <c r="R27" i="2"/>
  <c r="Q27" i="2"/>
  <c r="P27" i="2"/>
  <c r="O27" i="2"/>
  <c r="N27" i="2"/>
  <c r="M27" i="2"/>
  <c r="L27" i="2"/>
  <c r="G27" i="2"/>
  <c r="F27" i="2"/>
  <c r="E27" i="2"/>
  <c r="D27" i="2"/>
  <c r="C27" i="2"/>
  <c r="B27" i="2"/>
  <c r="A27" i="2"/>
  <c r="AY26" i="2"/>
  <c r="AT26" i="2"/>
  <c r="AS26" i="2"/>
  <c r="AL26" i="2"/>
  <c r="AK26" i="2"/>
  <c r="AJ26" i="2"/>
  <c r="AI26" i="2"/>
  <c r="AD26" i="2"/>
  <c r="AC26" i="2"/>
  <c r="AB26" i="2"/>
  <c r="AA26" i="2"/>
  <c r="Z26" i="2"/>
  <c r="Y26" i="2"/>
  <c r="X26" i="2"/>
  <c r="W26" i="2"/>
  <c r="V26" i="2"/>
  <c r="Q26" i="2"/>
  <c r="P26" i="2"/>
  <c r="O26" i="2"/>
  <c r="N26" i="2"/>
  <c r="M26" i="2"/>
  <c r="L26" i="2"/>
  <c r="G26" i="2"/>
  <c r="F26" i="2"/>
  <c r="E26" i="2"/>
  <c r="D26" i="2"/>
  <c r="C26" i="2"/>
  <c r="B26" i="2"/>
  <c r="A26" i="2"/>
  <c r="AY25" i="2"/>
  <c r="AT25" i="2"/>
  <c r="AS25" i="2"/>
  <c r="AL25" i="2"/>
  <c r="AK25" i="2"/>
  <c r="AJ25" i="2"/>
  <c r="AI25" i="2"/>
  <c r="AD25" i="2"/>
  <c r="AC25" i="2"/>
  <c r="AB25" i="2"/>
  <c r="AA25" i="2"/>
  <c r="Z25" i="2"/>
  <c r="Y25" i="2"/>
  <c r="X25" i="2"/>
  <c r="W25" i="2"/>
  <c r="V25" i="2"/>
  <c r="R25" i="2"/>
  <c r="Q25" i="2"/>
  <c r="P25" i="2"/>
  <c r="O25" i="2"/>
  <c r="N25" i="2"/>
  <c r="M25" i="2"/>
  <c r="L25" i="2"/>
  <c r="G25" i="2"/>
  <c r="F25" i="2"/>
  <c r="E25" i="2"/>
  <c r="D25" i="2"/>
  <c r="C25" i="2"/>
  <c r="B25" i="2"/>
  <c r="A25" i="2"/>
  <c r="AY24" i="2"/>
  <c r="AT24" i="2"/>
  <c r="AS24" i="2"/>
  <c r="AL24" i="2"/>
  <c r="AK24" i="2"/>
  <c r="AJ24" i="2"/>
  <c r="AI24" i="2"/>
  <c r="AD24" i="2"/>
  <c r="AC24" i="2"/>
  <c r="AB24" i="2"/>
  <c r="AA24" i="2"/>
  <c r="Z24" i="2"/>
  <c r="Y24" i="2"/>
  <c r="X24" i="2"/>
  <c r="W24" i="2"/>
  <c r="V24" i="2"/>
  <c r="Q24" i="2"/>
  <c r="P24" i="2"/>
  <c r="O24" i="2"/>
  <c r="N24" i="2"/>
  <c r="M24" i="2"/>
  <c r="L24" i="2"/>
  <c r="G24" i="2"/>
  <c r="F24" i="2"/>
  <c r="E24" i="2"/>
  <c r="D24" i="2"/>
  <c r="C24" i="2"/>
  <c r="B24" i="2"/>
  <c r="A24" i="2"/>
  <c r="AY23" i="2"/>
  <c r="AT23" i="2"/>
  <c r="AS23" i="2"/>
  <c r="AL23" i="2"/>
  <c r="AK23" i="2"/>
  <c r="AJ23" i="2"/>
  <c r="AI23" i="2"/>
  <c r="AD23" i="2"/>
  <c r="AC23" i="2"/>
  <c r="AB23" i="2"/>
  <c r="AA23" i="2"/>
  <c r="Z23" i="2"/>
  <c r="Y23" i="2"/>
  <c r="X23" i="2"/>
  <c r="W23" i="2"/>
  <c r="V23" i="2"/>
  <c r="Q23" i="2"/>
  <c r="P23" i="2"/>
  <c r="O23" i="2"/>
  <c r="N23" i="2"/>
  <c r="M23" i="2"/>
  <c r="L23" i="2"/>
  <c r="G23" i="2"/>
  <c r="F23" i="2"/>
  <c r="E23" i="2"/>
  <c r="D23" i="2"/>
  <c r="C23" i="2"/>
  <c r="B23" i="2"/>
  <c r="A23" i="2"/>
  <c r="AY22" i="2"/>
  <c r="AT22" i="2"/>
  <c r="AS22" i="2"/>
  <c r="AL22" i="2"/>
  <c r="AK22" i="2"/>
  <c r="AJ22" i="2"/>
  <c r="AI22" i="2"/>
  <c r="AD22" i="2"/>
  <c r="AC22" i="2"/>
  <c r="AB22" i="2"/>
  <c r="AA22" i="2"/>
  <c r="Z22" i="2"/>
  <c r="Y22" i="2"/>
  <c r="X22" i="2"/>
  <c r="W22" i="2"/>
  <c r="V22" i="2"/>
  <c r="Q22" i="2"/>
  <c r="P22" i="2"/>
  <c r="O22" i="2"/>
  <c r="N22" i="2"/>
  <c r="M22" i="2"/>
  <c r="L22" i="2"/>
  <c r="H22" i="2"/>
  <c r="G22" i="2"/>
  <c r="F22" i="2"/>
  <c r="E22" i="2"/>
  <c r="D22" i="2"/>
  <c r="C22" i="2"/>
  <c r="B22" i="2"/>
  <c r="A22" i="2"/>
  <c r="AY21" i="2"/>
  <c r="AT21" i="2"/>
  <c r="AS21" i="2"/>
  <c r="AL21" i="2"/>
  <c r="AK21" i="2"/>
  <c r="AJ21" i="2"/>
  <c r="AI21" i="2"/>
  <c r="AD21" i="2"/>
  <c r="AC21" i="2"/>
  <c r="AB21" i="2"/>
  <c r="AA21" i="2"/>
  <c r="Z21" i="2"/>
  <c r="Y21" i="2"/>
  <c r="X21" i="2"/>
  <c r="W21" i="2"/>
  <c r="V21" i="2"/>
  <c r="Q21" i="2"/>
  <c r="P21" i="2"/>
  <c r="O21" i="2"/>
  <c r="N21" i="2"/>
  <c r="M21" i="2"/>
  <c r="L21" i="2"/>
  <c r="G21" i="2"/>
  <c r="F21" i="2"/>
  <c r="E21" i="2"/>
  <c r="D21" i="2"/>
  <c r="C21" i="2"/>
  <c r="B21" i="2"/>
  <c r="A21" i="2"/>
  <c r="AY20" i="2"/>
  <c r="AT20" i="2"/>
  <c r="AS20" i="2"/>
  <c r="AL20" i="2"/>
  <c r="AK20" i="2"/>
  <c r="AJ20" i="2"/>
  <c r="AI20" i="2"/>
  <c r="AD20" i="2"/>
  <c r="AC20" i="2"/>
  <c r="AB20" i="2"/>
  <c r="AA20" i="2"/>
  <c r="Z20" i="2"/>
  <c r="Y20" i="2"/>
  <c r="X20" i="2"/>
  <c r="W20" i="2"/>
  <c r="V20" i="2"/>
  <c r="Q20" i="2"/>
  <c r="P20" i="2"/>
  <c r="O20" i="2"/>
  <c r="N20" i="2"/>
  <c r="M20" i="2"/>
  <c r="L20" i="2"/>
  <c r="G20" i="2"/>
  <c r="F20" i="2"/>
  <c r="E20" i="2"/>
  <c r="D20" i="2"/>
  <c r="C20" i="2"/>
  <c r="B20" i="2"/>
  <c r="A20" i="2"/>
  <c r="AY19" i="2"/>
  <c r="AT19" i="2"/>
  <c r="AS19" i="2"/>
  <c r="AL19" i="2"/>
  <c r="AK19" i="2"/>
  <c r="AJ19" i="2"/>
  <c r="AI19" i="2"/>
  <c r="AD19" i="2"/>
  <c r="AC19" i="2"/>
  <c r="AB19" i="2"/>
  <c r="AA19" i="2"/>
  <c r="Z19" i="2"/>
  <c r="Y19" i="2"/>
  <c r="X19" i="2"/>
  <c r="W19" i="2"/>
  <c r="V19" i="2"/>
  <c r="Q19" i="2"/>
  <c r="P19" i="2"/>
  <c r="O19" i="2"/>
  <c r="N19" i="2"/>
  <c r="M19" i="2"/>
  <c r="L19" i="2"/>
  <c r="G19" i="2"/>
  <c r="F19" i="2"/>
  <c r="E19" i="2"/>
  <c r="D19" i="2"/>
  <c r="C19" i="2"/>
  <c r="B19" i="2"/>
  <c r="A19" i="2"/>
  <c r="AY18" i="2"/>
  <c r="AL18" i="2"/>
  <c r="AK18" i="2"/>
  <c r="AJ18" i="2"/>
  <c r="AI18" i="2"/>
  <c r="AD18" i="2"/>
  <c r="AC18" i="2"/>
  <c r="AB18" i="2"/>
  <c r="AA18" i="2"/>
  <c r="Z18" i="2"/>
  <c r="Y18" i="2"/>
  <c r="X18" i="2"/>
  <c r="W18" i="2"/>
  <c r="V18" i="2"/>
  <c r="Q18" i="2"/>
  <c r="P18" i="2"/>
  <c r="O18" i="2"/>
  <c r="N18" i="2"/>
  <c r="M18" i="2"/>
  <c r="L18" i="2"/>
  <c r="H18" i="2"/>
  <c r="G18" i="2"/>
  <c r="F18" i="2"/>
  <c r="E18" i="2"/>
  <c r="D18" i="2"/>
  <c r="C18" i="2"/>
  <c r="B18" i="2"/>
  <c r="A18" i="2"/>
  <c r="AY17" i="2"/>
  <c r="AL17" i="2"/>
  <c r="AK17" i="2"/>
  <c r="AJ17" i="2"/>
  <c r="AI17" i="2"/>
  <c r="AD17" i="2"/>
  <c r="AC17" i="2"/>
  <c r="AB17" i="2"/>
  <c r="AA17" i="2"/>
  <c r="Z17" i="2"/>
  <c r="Y17" i="2"/>
  <c r="X17" i="2"/>
  <c r="W17" i="2"/>
  <c r="V17" i="2"/>
  <c r="Q17" i="2"/>
  <c r="P17" i="2"/>
  <c r="O17" i="2"/>
  <c r="N17" i="2"/>
  <c r="M17" i="2"/>
  <c r="L17" i="2"/>
  <c r="G17" i="2"/>
  <c r="F17" i="2"/>
  <c r="E17" i="2"/>
  <c r="D17" i="2"/>
  <c r="C17" i="2"/>
  <c r="B17" i="2"/>
  <c r="A17" i="2"/>
  <c r="AY16" i="2"/>
  <c r="AL16" i="2"/>
  <c r="AK16" i="2"/>
  <c r="AJ16" i="2"/>
  <c r="AI16" i="2"/>
  <c r="AD16" i="2"/>
  <c r="AC16" i="2"/>
  <c r="AB16" i="2"/>
  <c r="AA16" i="2"/>
  <c r="Z16" i="2"/>
  <c r="Y16" i="2"/>
  <c r="X16" i="2"/>
  <c r="W16" i="2"/>
  <c r="V16" i="2"/>
  <c r="Q16" i="2"/>
  <c r="P16" i="2"/>
  <c r="O16" i="2"/>
  <c r="N16" i="2"/>
  <c r="M16" i="2"/>
  <c r="L16" i="2"/>
  <c r="G16" i="2"/>
  <c r="F16" i="2"/>
  <c r="E16" i="2"/>
  <c r="D16" i="2"/>
  <c r="C16" i="2"/>
  <c r="B16" i="2"/>
  <c r="A16" i="2"/>
  <c r="AY15" i="2"/>
  <c r="AL15" i="2"/>
  <c r="AK15" i="2"/>
  <c r="AJ15" i="2"/>
  <c r="AI15" i="2"/>
  <c r="AD15" i="2"/>
  <c r="AC15" i="2"/>
  <c r="AB15" i="2"/>
  <c r="AA15" i="2"/>
  <c r="Z15" i="2"/>
  <c r="Y15" i="2"/>
  <c r="X15" i="2"/>
  <c r="W15" i="2"/>
  <c r="V15" i="2"/>
  <c r="Q15" i="2"/>
  <c r="P15" i="2"/>
  <c r="O15" i="2"/>
  <c r="N15" i="2"/>
  <c r="M15" i="2"/>
  <c r="L15" i="2"/>
  <c r="G15" i="2"/>
  <c r="F15" i="2"/>
  <c r="E15" i="2"/>
  <c r="D15" i="2"/>
  <c r="C15" i="2"/>
  <c r="B15" i="2"/>
  <c r="A15" i="2"/>
  <c r="AY14" i="2"/>
  <c r="AL14" i="2"/>
  <c r="AK14" i="2"/>
  <c r="AJ14" i="2"/>
  <c r="AI14" i="2"/>
  <c r="AD14" i="2"/>
  <c r="AC14" i="2"/>
  <c r="AB14" i="2"/>
  <c r="AA14" i="2"/>
  <c r="Z14" i="2"/>
  <c r="Y14" i="2"/>
  <c r="X14" i="2"/>
  <c r="W14" i="2"/>
  <c r="V14" i="2"/>
  <c r="Q14" i="2"/>
  <c r="P14" i="2"/>
  <c r="O14" i="2"/>
  <c r="N14" i="2"/>
  <c r="M14" i="2"/>
  <c r="L14" i="2"/>
  <c r="G14" i="2"/>
  <c r="F14" i="2"/>
  <c r="E14" i="2"/>
  <c r="D14" i="2"/>
  <c r="C14" i="2"/>
  <c r="B14" i="2"/>
  <c r="A14" i="2"/>
  <c r="AY13" i="2"/>
  <c r="AL13" i="2"/>
  <c r="AK13" i="2"/>
  <c r="AJ13" i="2"/>
  <c r="AI13" i="2"/>
  <c r="AD13" i="2"/>
  <c r="AC13" i="2"/>
  <c r="AB13" i="2"/>
  <c r="AA13" i="2"/>
  <c r="Z13" i="2"/>
  <c r="Y13" i="2"/>
  <c r="X13" i="2"/>
  <c r="W13" i="2"/>
  <c r="V13" i="2"/>
  <c r="Q13" i="2"/>
  <c r="P13" i="2"/>
  <c r="O13" i="2"/>
  <c r="N13" i="2"/>
  <c r="M13" i="2"/>
  <c r="L13" i="2"/>
  <c r="G13" i="2"/>
  <c r="F13" i="2"/>
  <c r="E13" i="2"/>
  <c r="D13" i="2"/>
  <c r="C13" i="2"/>
  <c r="B13" i="2"/>
  <c r="A13" i="2"/>
  <c r="AY12" i="2"/>
  <c r="AL12" i="2"/>
  <c r="AK12" i="2"/>
  <c r="AJ12" i="2"/>
  <c r="AI12" i="2"/>
  <c r="AD12" i="2"/>
  <c r="AC12" i="2"/>
  <c r="AB12" i="2"/>
  <c r="AA12" i="2"/>
  <c r="Z12" i="2"/>
  <c r="Y12" i="2"/>
  <c r="X12" i="2"/>
  <c r="W12" i="2"/>
  <c r="V12" i="2"/>
  <c r="Q12" i="2"/>
  <c r="P12" i="2"/>
  <c r="O12" i="2"/>
  <c r="N12" i="2"/>
  <c r="M12" i="2"/>
  <c r="L12" i="2"/>
  <c r="G12" i="2"/>
  <c r="F12" i="2"/>
  <c r="E12" i="2"/>
  <c r="D12" i="2"/>
  <c r="C12" i="2"/>
  <c r="B12" i="2"/>
  <c r="A12" i="2"/>
  <c r="AY11" i="2"/>
  <c r="AL11" i="2"/>
  <c r="AK11" i="2"/>
  <c r="AJ11" i="2"/>
  <c r="AI11" i="2"/>
  <c r="AD11" i="2"/>
  <c r="AC11" i="2"/>
  <c r="AB11" i="2"/>
  <c r="AA11" i="2"/>
  <c r="Z11" i="2"/>
  <c r="Y11" i="2"/>
  <c r="X11" i="2"/>
  <c r="W11" i="2"/>
  <c r="V11" i="2"/>
  <c r="Q11" i="2"/>
  <c r="P11" i="2"/>
  <c r="O11" i="2"/>
  <c r="N11" i="2"/>
  <c r="M11" i="2"/>
  <c r="L11" i="2"/>
  <c r="G11" i="2"/>
  <c r="F11" i="2"/>
  <c r="E11" i="2"/>
  <c r="D11" i="2"/>
  <c r="C11" i="2"/>
  <c r="B11" i="2"/>
  <c r="A11" i="2"/>
  <c r="AY10" i="2"/>
  <c r="AL10" i="2"/>
  <c r="AK10" i="2"/>
  <c r="AJ10" i="2"/>
  <c r="AI10" i="2"/>
  <c r="AE10" i="2"/>
  <c r="AD10" i="2"/>
  <c r="AC10" i="2"/>
  <c r="AB10" i="2"/>
  <c r="AA10" i="2"/>
  <c r="Z10" i="2"/>
  <c r="Y10" i="2"/>
  <c r="X10" i="2"/>
  <c r="W10" i="2"/>
  <c r="V10" i="2"/>
  <c r="Q10" i="2"/>
  <c r="P10" i="2"/>
  <c r="O10" i="2"/>
  <c r="N10" i="2"/>
  <c r="M10" i="2"/>
  <c r="L10" i="2"/>
  <c r="I10" i="2"/>
  <c r="G10" i="2"/>
  <c r="F10" i="2"/>
  <c r="E10" i="2"/>
  <c r="D10" i="2"/>
  <c r="C10" i="2"/>
  <c r="B10" i="2"/>
  <c r="A10" i="2"/>
  <c r="AY9" i="2"/>
  <c r="AL9" i="2"/>
  <c r="AK9" i="2"/>
  <c r="AJ9" i="2"/>
  <c r="AI9" i="2"/>
  <c r="AD9" i="2"/>
  <c r="AC9" i="2"/>
  <c r="AB9" i="2"/>
  <c r="AA9" i="2"/>
  <c r="Z9" i="2"/>
  <c r="Y9" i="2"/>
  <c r="X9" i="2"/>
  <c r="W9" i="2"/>
  <c r="V9" i="2"/>
  <c r="Q9" i="2"/>
  <c r="P9" i="2"/>
  <c r="O9" i="2"/>
  <c r="N9" i="2"/>
  <c r="M9" i="2"/>
  <c r="L9" i="2"/>
  <c r="G9" i="2"/>
  <c r="F9" i="2"/>
  <c r="E9" i="2"/>
  <c r="D9" i="2"/>
  <c r="C9" i="2"/>
  <c r="B9" i="2"/>
  <c r="A9" i="2"/>
  <c r="AY8" i="2"/>
  <c r="AL8" i="2"/>
  <c r="AK8" i="2"/>
  <c r="AJ8" i="2"/>
  <c r="AI8" i="2"/>
  <c r="AD8" i="2"/>
  <c r="AC8" i="2"/>
  <c r="AB8" i="2"/>
  <c r="AA8" i="2"/>
  <c r="Z8" i="2"/>
  <c r="Y8" i="2"/>
  <c r="X8" i="2"/>
  <c r="W8" i="2"/>
  <c r="V8" i="2"/>
  <c r="Q8" i="2"/>
  <c r="P8" i="2"/>
  <c r="O8" i="2"/>
  <c r="N8" i="2"/>
  <c r="M8" i="2"/>
  <c r="L8" i="2"/>
  <c r="I8" i="2"/>
  <c r="G8" i="2"/>
  <c r="F8" i="2"/>
  <c r="E8" i="2"/>
  <c r="D8" i="2"/>
  <c r="C8" i="2"/>
  <c r="B8" i="2"/>
  <c r="A8" i="2"/>
  <c r="AY7" i="2"/>
  <c r="AL7" i="2"/>
  <c r="AK7" i="2"/>
  <c r="AJ7" i="2"/>
  <c r="AI7" i="2"/>
  <c r="AD7" i="2"/>
  <c r="AC7" i="2"/>
  <c r="AB7" i="2"/>
  <c r="AA7" i="2"/>
  <c r="Z7" i="2"/>
  <c r="Y7" i="2"/>
  <c r="X7" i="2"/>
  <c r="W7" i="2"/>
  <c r="V7" i="2"/>
  <c r="Q7" i="2"/>
  <c r="P7" i="2"/>
  <c r="O7" i="2"/>
  <c r="N7" i="2"/>
  <c r="M7" i="2"/>
  <c r="L7" i="2"/>
  <c r="G7" i="2"/>
  <c r="F7" i="2"/>
  <c r="E7" i="2"/>
  <c r="D7" i="2"/>
  <c r="C7" i="2"/>
  <c r="B7" i="2"/>
  <c r="A7" i="2"/>
  <c r="AY6" i="2"/>
  <c r="AL6" i="2"/>
  <c r="AK6" i="2"/>
  <c r="AJ6" i="2"/>
  <c r="AI6" i="2"/>
  <c r="AF6" i="2"/>
  <c r="AD6" i="2"/>
  <c r="AC6" i="2"/>
  <c r="AB6" i="2"/>
  <c r="AA6" i="2"/>
  <c r="Z6" i="2"/>
  <c r="Y6" i="2"/>
  <c r="X6" i="2"/>
  <c r="W6" i="2"/>
  <c r="V6" i="2"/>
  <c r="Q6" i="2"/>
  <c r="P6" i="2"/>
  <c r="O6" i="2"/>
  <c r="N6" i="2"/>
  <c r="M6" i="2"/>
  <c r="L6" i="2"/>
  <c r="G6" i="2"/>
  <c r="F6" i="2"/>
  <c r="E6" i="2"/>
  <c r="D6" i="2"/>
  <c r="C6" i="2"/>
  <c r="B6" i="2"/>
  <c r="A6" i="2"/>
  <c r="AY5" i="2"/>
  <c r="AL5" i="2"/>
  <c r="AK5" i="2"/>
  <c r="AJ5" i="2"/>
  <c r="AI5" i="2"/>
  <c r="AD5" i="2"/>
  <c r="AC5" i="2"/>
  <c r="AB5" i="2"/>
  <c r="AA5" i="2"/>
  <c r="Z5" i="2"/>
  <c r="Y5" i="2"/>
  <c r="X5" i="2"/>
  <c r="W5" i="2"/>
  <c r="V5" i="2"/>
  <c r="Q5" i="2"/>
  <c r="P5" i="2"/>
  <c r="O5" i="2"/>
  <c r="N5" i="2"/>
  <c r="M5" i="2"/>
  <c r="L5" i="2"/>
  <c r="G5" i="2"/>
  <c r="F5" i="2"/>
  <c r="E5" i="2"/>
  <c r="D5" i="2"/>
  <c r="C5" i="2"/>
  <c r="B5" i="2"/>
  <c r="A5" i="2"/>
  <c r="AY4" i="2"/>
  <c r="AL4" i="2"/>
  <c r="AK4" i="2"/>
  <c r="AJ4" i="2"/>
  <c r="AI4" i="2"/>
  <c r="AD4" i="2"/>
  <c r="AC4" i="2"/>
  <c r="AB4" i="2"/>
  <c r="AA4" i="2"/>
  <c r="Z4" i="2"/>
  <c r="Y4" i="2"/>
  <c r="X4" i="2"/>
  <c r="W4" i="2"/>
  <c r="V4" i="2"/>
  <c r="Q4" i="2"/>
  <c r="P4" i="2"/>
  <c r="O4" i="2"/>
  <c r="N4" i="2"/>
  <c r="M4" i="2"/>
  <c r="L4" i="2"/>
  <c r="G4" i="2"/>
  <c r="F4" i="2"/>
  <c r="E4" i="2"/>
  <c r="D4" i="2"/>
  <c r="C4" i="2"/>
  <c r="B4" i="2"/>
  <c r="A4" i="2"/>
  <c r="AY3" i="2"/>
  <c r="AL3" i="2"/>
  <c r="AK3" i="2"/>
  <c r="AJ3" i="2"/>
  <c r="AI3" i="2"/>
  <c r="AD3" i="2"/>
  <c r="AC3" i="2"/>
  <c r="AB3" i="2"/>
  <c r="AA3" i="2"/>
  <c r="Z3" i="2"/>
  <c r="Y3" i="2"/>
  <c r="X3" i="2"/>
  <c r="W3" i="2"/>
  <c r="V3" i="2"/>
  <c r="Q3" i="2"/>
  <c r="P3" i="2"/>
  <c r="O3" i="2"/>
  <c r="N3" i="2"/>
  <c r="M3" i="2"/>
  <c r="L3" i="2"/>
  <c r="G3" i="2"/>
  <c r="F3" i="2"/>
  <c r="E3" i="2"/>
  <c r="D3" i="2"/>
  <c r="C3" i="2"/>
  <c r="B3" i="2"/>
  <c r="A3" i="2"/>
  <c r="AY2" i="2"/>
  <c r="AL2" i="2"/>
  <c r="AH46" i="2" s="1"/>
  <c r="AK2" i="2"/>
  <c r="AJ2" i="2"/>
  <c r="AI2" i="2"/>
  <c r="AD2" i="2"/>
  <c r="AC2" i="2"/>
  <c r="AB2" i="2"/>
  <c r="AA2" i="2"/>
  <c r="Z2" i="2"/>
  <c r="Y2" i="2"/>
  <c r="X2" i="2"/>
  <c r="W2" i="2"/>
  <c r="V2" i="2"/>
  <c r="S2" i="2"/>
  <c r="R2" i="2"/>
  <c r="Q2" i="2"/>
  <c r="P2" i="2"/>
  <c r="O2" i="2"/>
  <c r="N2" i="2"/>
  <c r="M2" i="2"/>
  <c r="L2" i="2"/>
  <c r="G2" i="2"/>
  <c r="F2" i="2"/>
  <c r="E2" i="2"/>
  <c r="D2" i="2"/>
  <c r="C2" i="2"/>
  <c r="B2" i="2"/>
  <c r="A2" i="2"/>
  <c r="AJ46" i="1"/>
  <c r="AZ45" i="1"/>
  <c r="AH45" i="1"/>
  <c r="AH35" i="2" s="1"/>
  <c r="AF45" i="1"/>
  <c r="AF35" i="2" s="1"/>
  <c r="AE45" i="1"/>
  <c r="AE35" i="2" s="1"/>
  <c r="S45" i="1"/>
  <c r="EA16" i="4" s="1"/>
  <c r="R45" i="1"/>
  <c r="AD11" i="4" s="1"/>
  <c r="I45" i="1"/>
  <c r="I35" i="2" s="1"/>
  <c r="H45" i="1"/>
  <c r="AZ44" i="1"/>
  <c r="AG44" i="1"/>
  <c r="AG36" i="2" s="1"/>
  <c r="AF44" i="1"/>
  <c r="AF36" i="2" s="1"/>
  <c r="AE44" i="1"/>
  <c r="AE36" i="2" s="1"/>
  <c r="S44" i="1"/>
  <c r="S36" i="2" s="1"/>
  <c r="R44" i="1"/>
  <c r="R36" i="2" s="1"/>
  <c r="I44" i="1"/>
  <c r="I36" i="2" s="1"/>
  <c r="H44" i="1"/>
  <c r="H36" i="2" s="1"/>
  <c r="AZ43" i="1"/>
  <c r="AF43" i="1"/>
  <c r="AF37" i="2" s="1"/>
  <c r="AE43" i="1"/>
  <c r="AE37" i="2" s="1"/>
  <c r="S43" i="1"/>
  <c r="S37" i="2" s="1"/>
  <c r="R43" i="1"/>
  <c r="R37" i="2" s="1"/>
  <c r="I43" i="1"/>
  <c r="I37" i="2" s="1"/>
  <c r="H43" i="1"/>
  <c r="H37" i="2" s="1"/>
  <c r="AZ42" i="1"/>
  <c r="AF42" i="1"/>
  <c r="AF38" i="2" s="1"/>
  <c r="AE42" i="1"/>
  <c r="AE38" i="2" s="1"/>
  <c r="U42" i="1"/>
  <c r="U38" i="2" s="1"/>
  <c r="S42" i="1"/>
  <c r="S38" i="2" s="1"/>
  <c r="R42" i="1"/>
  <c r="T42" i="1" s="1"/>
  <c r="T38" i="2" s="1"/>
  <c r="K42" i="1"/>
  <c r="K38" i="2" s="1"/>
  <c r="J42" i="1"/>
  <c r="J38" i="2" s="1"/>
  <c r="I42" i="1"/>
  <c r="I38" i="2" s="1"/>
  <c r="H42" i="1"/>
  <c r="H38" i="2" s="1"/>
  <c r="AZ41" i="1"/>
  <c r="AF41" i="1"/>
  <c r="AF39" i="2" s="1"/>
  <c r="AE41" i="1"/>
  <c r="AE39" i="2" s="1"/>
  <c r="U41" i="1"/>
  <c r="U39" i="2" s="1"/>
  <c r="S41" i="1"/>
  <c r="S39" i="2" s="1"/>
  <c r="R41" i="1"/>
  <c r="T41" i="1" s="1"/>
  <c r="T39" i="2" s="1"/>
  <c r="K41" i="1"/>
  <c r="K39" i="2" s="1"/>
  <c r="J41" i="1"/>
  <c r="J39" i="2" s="1"/>
  <c r="I41" i="1"/>
  <c r="I39" i="2" s="1"/>
  <c r="H41" i="1"/>
  <c r="H39" i="2" s="1"/>
  <c r="AZ40" i="1"/>
  <c r="AH40" i="1"/>
  <c r="AH40" i="2" s="1"/>
  <c r="AG40" i="1"/>
  <c r="AG40" i="2" s="1"/>
  <c r="AF40" i="1"/>
  <c r="AF40" i="2" s="1"/>
  <c r="AE40" i="1"/>
  <c r="AE40" i="2" s="1"/>
  <c r="T40" i="1"/>
  <c r="T40" i="2" s="1"/>
  <c r="S40" i="1"/>
  <c r="U40" i="1" s="1"/>
  <c r="U40" i="2" s="1"/>
  <c r="R40" i="1"/>
  <c r="R40" i="2" s="1"/>
  <c r="J40" i="1"/>
  <c r="J40" i="2" s="1"/>
  <c r="I40" i="1"/>
  <c r="I40" i="2" s="1"/>
  <c r="H40" i="1"/>
  <c r="H40" i="2" s="1"/>
  <c r="AZ39" i="1"/>
  <c r="AH39" i="1"/>
  <c r="AH41" i="2" s="1"/>
  <c r="AG39" i="1"/>
  <c r="AG41" i="2" s="1"/>
  <c r="AF39" i="1"/>
  <c r="AF41" i="2" s="1"/>
  <c r="AE39" i="1"/>
  <c r="AE41" i="2" s="1"/>
  <c r="S39" i="1"/>
  <c r="U39" i="1" s="1"/>
  <c r="U41" i="2" s="1"/>
  <c r="R39" i="1"/>
  <c r="T39" i="1" s="1"/>
  <c r="T41" i="2" s="1"/>
  <c r="I39" i="1"/>
  <c r="I41" i="2" s="1"/>
  <c r="H39" i="1"/>
  <c r="H41" i="2" s="1"/>
  <c r="AZ38" i="1"/>
  <c r="AG38" i="1"/>
  <c r="AG42" i="2" s="1"/>
  <c r="AF38" i="1"/>
  <c r="AF42" i="2" s="1"/>
  <c r="AE38" i="1"/>
  <c r="AE42" i="2" s="1"/>
  <c r="S38" i="1"/>
  <c r="U38" i="1" s="1"/>
  <c r="U42" i="2" s="1"/>
  <c r="R38" i="1"/>
  <c r="T38" i="1" s="1"/>
  <c r="T42" i="2" s="1"/>
  <c r="K38" i="1"/>
  <c r="K42" i="2" s="1"/>
  <c r="I38" i="1"/>
  <c r="I42" i="2" s="1"/>
  <c r="H38" i="1"/>
  <c r="H42" i="2" s="1"/>
  <c r="AZ37" i="1"/>
  <c r="AF37" i="1"/>
  <c r="AF43" i="2" s="1"/>
  <c r="AE37" i="1"/>
  <c r="AE43" i="2" s="1"/>
  <c r="S37" i="1"/>
  <c r="S43" i="2" s="1"/>
  <c r="R37" i="1"/>
  <c r="R43" i="2" s="1"/>
  <c r="K37" i="1"/>
  <c r="K43" i="2" s="1"/>
  <c r="I37" i="1"/>
  <c r="I43" i="2" s="1"/>
  <c r="H37" i="1"/>
  <c r="H43" i="2" s="1"/>
  <c r="AZ36" i="1"/>
  <c r="AH36" i="1"/>
  <c r="AH44" i="2" s="1"/>
  <c r="AF36" i="1"/>
  <c r="AF44" i="2" s="1"/>
  <c r="AE36" i="1"/>
  <c r="AE44" i="2" s="1"/>
  <c r="T36" i="1"/>
  <c r="T44" i="2" s="1"/>
  <c r="S36" i="1"/>
  <c r="U36" i="1" s="1"/>
  <c r="U44" i="2" s="1"/>
  <c r="R36" i="1"/>
  <c r="J36" i="1"/>
  <c r="J44" i="2" s="1"/>
  <c r="I36" i="1"/>
  <c r="I44" i="2" s="1"/>
  <c r="H36" i="1"/>
  <c r="H44" i="2" s="1"/>
  <c r="AZ35" i="1"/>
  <c r="AH35" i="1"/>
  <c r="AH45" i="2" s="1"/>
  <c r="AF35" i="1"/>
  <c r="AF45" i="2" s="1"/>
  <c r="AE35" i="1"/>
  <c r="AE45" i="2" s="1"/>
  <c r="S35" i="1"/>
  <c r="U35" i="1" s="1"/>
  <c r="U45" i="2" s="1"/>
  <c r="R35" i="1"/>
  <c r="I35" i="1"/>
  <c r="I45" i="2" s="1"/>
  <c r="H35" i="1"/>
  <c r="H45" i="2" s="1"/>
  <c r="AZ34" i="1"/>
  <c r="AG34" i="1"/>
  <c r="AG34" i="2" s="1"/>
  <c r="AF34" i="1"/>
  <c r="AF34" i="2" s="1"/>
  <c r="AE34" i="1"/>
  <c r="AE34" i="2" s="1"/>
  <c r="S34" i="1"/>
  <c r="S34" i="2" s="1"/>
  <c r="R34" i="1"/>
  <c r="R34" i="2" s="1"/>
  <c r="I34" i="1"/>
  <c r="I34" i="2" s="1"/>
  <c r="H34" i="1"/>
  <c r="H34" i="2" s="1"/>
  <c r="AZ33" i="1"/>
  <c r="AF33" i="1"/>
  <c r="AF33" i="2" s="1"/>
  <c r="AE33" i="1"/>
  <c r="AH33" i="1" s="1"/>
  <c r="S33" i="1"/>
  <c r="S33" i="2" s="1"/>
  <c r="R33" i="1"/>
  <c r="R33" i="2" s="1"/>
  <c r="K33" i="1"/>
  <c r="K33" i="2" s="1"/>
  <c r="I33" i="1"/>
  <c r="I33" i="2" s="1"/>
  <c r="H33" i="1"/>
  <c r="J33" i="1" s="1"/>
  <c r="J33" i="2" s="1"/>
  <c r="AZ32" i="1"/>
  <c r="AH32" i="1"/>
  <c r="AG32" i="1"/>
  <c r="AF32" i="1"/>
  <c r="AF32" i="2" s="1"/>
  <c r="AE32" i="1"/>
  <c r="AE32" i="2" s="1"/>
  <c r="T32" i="1"/>
  <c r="T32" i="2" s="1"/>
  <c r="S32" i="1"/>
  <c r="S32" i="2" s="1"/>
  <c r="R32" i="1"/>
  <c r="R32" i="2" s="1"/>
  <c r="I32" i="1"/>
  <c r="I32" i="2" s="1"/>
  <c r="H32" i="1"/>
  <c r="AZ31" i="1"/>
  <c r="AF31" i="1"/>
  <c r="AH31" i="1" s="1"/>
  <c r="AE31" i="1"/>
  <c r="AE31" i="2" s="1"/>
  <c r="S31" i="1"/>
  <c r="S31" i="2" s="1"/>
  <c r="R31" i="1"/>
  <c r="R31" i="2" s="1"/>
  <c r="I31" i="1"/>
  <c r="I31" i="2" s="1"/>
  <c r="H31" i="1"/>
  <c r="H31" i="2" s="1"/>
  <c r="AZ30" i="1"/>
  <c r="AH30" i="1"/>
  <c r="AH30" i="2" s="1"/>
  <c r="AF30" i="1"/>
  <c r="AF30" i="2" s="1"/>
  <c r="AE30" i="1"/>
  <c r="AE30" i="2" s="1"/>
  <c r="U30" i="1"/>
  <c r="U30" i="2" s="1"/>
  <c r="T30" i="1"/>
  <c r="T30" i="2" s="1"/>
  <c r="S30" i="1"/>
  <c r="S30" i="2" s="1"/>
  <c r="R30" i="1"/>
  <c r="R30" i="2" s="1"/>
  <c r="J30" i="1"/>
  <c r="J30" i="2" s="1"/>
  <c r="I30" i="1"/>
  <c r="I30" i="2" s="1"/>
  <c r="H30" i="1"/>
  <c r="H30" i="2" s="1"/>
  <c r="AZ29" i="1"/>
  <c r="AF29" i="1"/>
  <c r="AH29" i="1" s="1"/>
  <c r="AE29" i="1"/>
  <c r="S29" i="1"/>
  <c r="S29" i="2" s="1"/>
  <c r="R29" i="1"/>
  <c r="R29" i="2" s="1"/>
  <c r="I29" i="1"/>
  <c r="I29" i="2" s="1"/>
  <c r="H29" i="1"/>
  <c r="H29" i="2" s="1"/>
  <c r="AZ28" i="1"/>
  <c r="AF28" i="1"/>
  <c r="AH28" i="1" s="1"/>
  <c r="AE28" i="1"/>
  <c r="AG28" i="1" s="1"/>
  <c r="U28" i="1"/>
  <c r="U28" i="2" s="1"/>
  <c r="S28" i="1"/>
  <c r="S28" i="2" s="1"/>
  <c r="R28" i="1"/>
  <c r="R28" i="2" s="1"/>
  <c r="K28" i="1"/>
  <c r="K28" i="2" s="1"/>
  <c r="J28" i="1"/>
  <c r="J28" i="2" s="1"/>
  <c r="I28" i="1"/>
  <c r="I28" i="2" s="1"/>
  <c r="H28" i="1"/>
  <c r="H28" i="2" s="1"/>
  <c r="AZ27" i="1"/>
  <c r="AH27" i="1"/>
  <c r="AH27" i="2" s="1"/>
  <c r="AF27" i="1"/>
  <c r="AF27" i="2" s="1"/>
  <c r="AE27" i="1"/>
  <c r="AE27" i="2" s="1"/>
  <c r="S27" i="1"/>
  <c r="S27" i="2" s="1"/>
  <c r="R27" i="1"/>
  <c r="I27" i="1"/>
  <c r="I27" i="2" s="1"/>
  <c r="H27" i="1"/>
  <c r="H27" i="2" s="1"/>
  <c r="AZ26" i="1"/>
  <c r="AF26" i="1"/>
  <c r="AF26" i="2" s="1"/>
  <c r="AE26" i="1"/>
  <c r="AE26" i="2" s="1"/>
  <c r="S26" i="1"/>
  <c r="S26" i="2" s="1"/>
  <c r="R26" i="1"/>
  <c r="R26" i="2" s="1"/>
  <c r="K26" i="1"/>
  <c r="K26" i="2" s="1"/>
  <c r="I26" i="1"/>
  <c r="I26" i="2" s="1"/>
  <c r="H26" i="1"/>
  <c r="J26" i="1" s="1"/>
  <c r="J26" i="2" s="1"/>
  <c r="AZ25" i="1"/>
  <c r="AF25" i="1"/>
  <c r="AF25" i="2" s="1"/>
  <c r="AE25" i="1"/>
  <c r="AE25" i="2" s="1"/>
  <c r="U25" i="1"/>
  <c r="U25" i="2" s="1"/>
  <c r="S25" i="1"/>
  <c r="S25" i="2" s="1"/>
  <c r="R25" i="1"/>
  <c r="T25" i="1" s="1"/>
  <c r="T25" i="2" s="1"/>
  <c r="I25" i="1"/>
  <c r="K25" i="1" s="1"/>
  <c r="K25" i="2" s="1"/>
  <c r="H25" i="1"/>
  <c r="H25" i="2" s="1"/>
  <c r="AZ24" i="1"/>
  <c r="AG24" i="1"/>
  <c r="AG24" i="2" s="1"/>
  <c r="AF24" i="1"/>
  <c r="AF24" i="2" s="1"/>
  <c r="AE24" i="1"/>
  <c r="AE24" i="2" s="1"/>
  <c r="S24" i="1"/>
  <c r="U24" i="1" s="1"/>
  <c r="U24" i="2" s="1"/>
  <c r="R24" i="1"/>
  <c r="R24" i="2" s="1"/>
  <c r="I24" i="1"/>
  <c r="I24" i="2" s="1"/>
  <c r="H24" i="1"/>
  <c r="H24" i="2" s="1"/>
  <c r="AZ23" i="1"/>
  <c r="AF23" i="1"/>
  <c r="AF23" i="2" s="1"/>
  <c r="AE23" i="1"/>
  <c r="AE23" i="2" s="1"/>
  <c r="S23" i="1"/>
  <c r="S23" i="2" s="1"/>
  <c r="R23" i="1"/>
  <c r="R23" i="2" s="1"/>
  <c r="K23" i="1"/>
  <c r="K23" i="2" s="1"/>
  <c r="I23" i="1"/>
  <c r="I23" i="2" s="1"/>
  <c r="H23" i="1"/>
  <c r="J23" i="1" s="1"/>
  <c r="J23" i="2" s="1"/>
  <c r="AZ22" i="1"/>
  <c r="AH22" i="1"/>
  <c r="AH22" i="2" s="1"/>
  <c r="AG22" i="1"/>
  <c r="AG22" i="2" s="1"/>
  <c r="AF22" i="1"/>
  <c r="AF22" i="2" s="1"/>
  <c r="AE22" i="1"/>
  <c r="AE22" i="2" s="1"/>
  <c r="T22" i="1"/>
  <c r="T22" i="2" s="1"/>
  <c r="S22" i="1"/>
  <c r="S22" i="2" s="1"/>
  <c r="R22" i="1"/>
  <c r="R22" i="2" s="1"/>
  <c r="I22" i="1"/>
  <c r="I22" i="2" s="1"/>
  <c r="H22" i="1"/>
  <c r="AZ21" i="1"/>
  <c r="AF21" i="1"/>
  <c r="AF21" i="2" s="1"/>
  <c r="AE21" i="1"/>
  <c r="AE21" i="2" s="1"/>
  <c r="S21" i="1"/>
  <c r="S21" i="2" s="1"/>
  <c r="R21" i="1"/>
  <c r="U21" i="1" s="1"/>
  <c r="U21" i="2" s="1"/>
  <c r="I21" i="1"/>
  <c r="I21" i="2" s="1"/>
  <c r="H21" i="1"/>
  <c r="H21" i="2" s="1"/>
  <c r="AZ20" i="1"/>
  <c r="AH20" i="1"/>
  <c r="AH20" i="2" s="1"/>
  <c r="AF20" i="1"/>
  <c r="AF20" i="2" s="1"/>
  <c r="AE20" i="1"/>
  <c r="AE20" i="2" s="1"/>
  <c r="U20" i="1"/>
  <c r="U20" i="2" s="1"/>
  <c r="T20" i="1"/>
  <c r="T20" i="2" s="1"/>
  <c r="S20" i="1"/>
  <c r="S20" i="2" s="1"/>
  <c r="R20" i="1"/>
  <c r="R20" i="2" s="1"/>
  <c r="J20" i="1"/>
  <c r="J20" i="2" s="1"/>
  <c r="I20" i="1"/>
  <c r="I20" i="2" s="1"/>
  <c r="H20" i="1"/>
  <c r="H20" i="2" s="1"/>
  <c r="AZ19" i="1"/>
  <c r="AF19" i="1"/>
  <c r="AH19" i="1" s="1"/>
  <c r="AH9" i="2" s="1"/>
  <c r="AE19" i="1"/>
  <c r="AE9" i="2" s="1"/>
  <c r="S19" i="1"/>
  <c r="S9" i="2" s="1"/>
  <c r="R19" i="1"/>
  <c r="R9" i="2" s="1"/>
  <c r="I19" i="1"/>
  <c r="I9" i="2" s="1"/>
  <c r="H19" i="1"/>
  <c r="H9" i="2" s="1"/>
  <c r="AZ18" i="1"/>
  <c r="AF18" i="1"/>
  <c r="AF10" i="2" s="1"/>
  <c r="AE18" i="1"/>
  <c r="S18" i="1"/>
  <c r="S10" i="2" s="1"/>
  <c r="R18" i="1"/>
  <c r="R10" i="2" s="1"/>
  <c r="K18" i="1"/>
  <c r="K10" i="2" s="1"/>
  <c r="I18" i="1"/>
  <c r="H18" i="1"/>
  <c r="J18" i="1" s="1"/>
  <c r="J10" i="2" s="1"/>
  <c r="AZ17" i="1"/>
  <c r="AF17" i="1"/>
  <c r="AF11" i="2" s="1"/>
  <c r="AE17" i="1"/>
  <c r="AE11" i="2" s="1"/>
  <c r="S17" i="1"/>
  <c r="S11" i="2" s="1"/>
  <c r="R17" i="1"/>
  <c r="R11" i="2" s="1"/>
  <c r="K17" i="1"/>
  <c r="K11" i="2" s="1"/>
  <c r="I17" i="1"/>
  <c r="I11" i="2" s="1"/>
  <c r="H17" i="1"/>
  <c r="J17" i="1" s="1"/>
  <c r="J11" i="2" s="1"/>
  <c r="AZ16" i="1"/>
  <c r="AH16" i="1"/>
  <c r="AH12" i="2" s="1"/>
  <c r="AF16" i="1"/>
  <c r="AF12" i="2" s="1"/>
  <c r="AE16" i="1"/>
  <c r="AG16" i="1" s="1"/>
  <c r="U16" i="1"/>
  <c r="U12" i="2" s="1"/>
  <c r="T16" i="1"/>
  <c r="T12" i="2" s="1"/>
  <c r="S16" i="1"/>
  <c r="S12" i="2" s="1"/>
  <c r="R16" i="1"/>
  <c r="R12" i="2" s="1"/>
  <c r="J16" i="1"/>
  <c r="J12" i="2" s="1"/>
  <c r="I16" i="1"/>
  <c r="I12" i="2" s="1"/>
  <c r="H16" i="1"/>
  <c r="H12" i="2" s="1"/>
  <c r="AZ15" i="1"/>
  <c r="AH15" i="1"/>
  <c r="AH13" i="2" s="1"/>
  <c r="AF15" i="1"/>
  <c r="AF13" i="2" s="1"/>
  <c r="AE15" i="1"/>
  <c r="AG15" i="1" s="1"/>
  <c r="S15" i="1"/>
  <c r="S13" i="2" s="1"/>
  <c r="R15" i="1"/>
  <c r="R13" i="2" s="1"/>
  <c r="I15" i="1"/>
  <c r="K15" i="1" s="1"/>
  <c r="K13" i="2" s="1"/>
  <c r="H15" i="1"/>
  <c r="J15" i="1" s="1"/>
  <c r="J13" i="2" s="1"/>
  <c r="AZ14" i="1"/>
  <c r="AG14" i="1"/>
  <c r="AF14" i="1"/>
  <c r="AH14" i="1" s="1"/>
  <c r="AH14" i="2" s="1"/>
  <c r="AE14" i="1"/>
  <c r="AE14" i="2" s="1"/>
  <c r="S14" i="1"/>
  <c r="S14" i="2" s="1"/>
  <c r="R14" i="1"/>
  <c r="R14" i="2" s="1"/>
  <c r="I14" i="1"/>
  <c r="K14" i="1" s="1"/>
  <c r="K14" i="2" s="1"/>
  <c r="H14" i="1"/>
  <c r="J14" i="1" s="1"/>
  <c r="J14" i="2" s="1"/>
  <c r="AZ13" i="1"/>
  <c r="AF13" i="1"/>
  <c r="AF15" i="2" s="1"/>
  <c r="AE13" i="1"/>
  <c r="AE15" i="2" s="1"/>
  <c r="S13" i="1"/>
  <c r="S15" i="2" s="1"/>
  <c r="R13" i="1"/>
  <c r="R15" i="2" s="1"/>
  <c r="I13" i="1"/>
  <c r="I15" i="2" s="1"/>
  <c r="H13" i="1"/>
  <c r="H15" i="2" s="1"/>
  <c r="AZ12" i="1"/>
  <c r="AF12" i="1"/>
  <c r="AH12" i="1" s="1"/>
  <c r="AH16" i="2" s="1"/>
  <c r="AE12" i="1"/>
  <c r="AG12" i="1" s="1"/>
  <c r="U12" i="1"/>
  <c r="U16" i="2" s="1"/>
  <c r="S12" i="1"/>
  <c r="S16" i="2" s="1"/>
  <c r="R12" i="1"/>
  <c r="R16" i="2" s="1"/>
  <c r="K12" i="1"/>
  <c r="K16" i="2" s="1"/>
  <c r="J12" i="1"/>
  <c r="J16" i="2" s="1"/>
  <c r="I12" i="1"/>
  <c r="I16" i="2" s="1"/>
  <c r="H12" i="1"/>
  <c r="H16" i="2" s="1"/>
  <c r="AZ11" i="1"/>
  <c r="AF11" i="1"/>
  <c r="AF17" i="2" s="1"/>
  <c r="AE11" i="1"/>
  <c r="AE17" i="2" s="1"/>
  <c r="U11" i="1"/>
  <c r="U17" i="2" s="1"/>
  <c r="S11" i="1"/>
  <c r="S17" i="2" s="1"/>
  <c r="R11" i="1"/>
  <c r="R17" i="2" s="1"/>
  <c r="I11" i="1"/>
  <c r="K11" i="1" s="1"/>
  <c r="K17" i="2" s="1"/>
  <c r="H11" i="1"/>
  <c r="H17" i="2" s="1"/>
  <c r="AZ10" i="1"/>
  <c r="AH10" i="1"/>
  <c r="AH18" i="2" s="1"/>
  <c r="AG10" i="1"/>
  <c r="AF10" i="1"/>
  <c r="AF18" i="2" s="1"/>
  <c r="AE10" i="1"/>
  <c r="AE18" i="2" s="1"/>
  <c r="T10" i="1"/>
  <c r="T18" i="2" s="1"/>
  <c r="S10" i="1"/>
  <c r="S18" i="2" s="1"/>
  <c r="R10" i="1"/>
  <c r="R18" i="2" s="1"/>
  <c r="I10" i="1"/>
  <c r="AA6" i="4" s="1"/>
  <c r="H10" i="1"/>
  <c r="AZ9" i="1"/>
  <c r="AF9" i="1"/>
  <c r="AF19" i="2" s="1"/>
  <c r="AE9" i="1"/>
  <c r="AE19" i="2" s="1"/>
  <c r="S9" i="1"/>
  <c r="S19" i="2" s="1"/>
  <c r="R9" i="1"/>
  <c r="R19" i="2" s="1"/>
  <c r="I9" i="1"/>
  <c r="I19" i="2" s="1"/>
  <c r="H9" i="1"/>
  <c r="H19" i="2" s="1"/>
  <c r="AZ8" i="1"/>
  <c r="AF8" i="1"/>
  <c r="AF8" i="2" s="1"/>
  <c r="AE8" i="1"/>
  <c r="AE8" i="2" s="1"/>
  <c r="S8" i="1"/>
  <c r="S8" i="2" s="1"/>
  <c r="R8" i="1"/>
  <c r="R8" i="2" s="1"/>
  <c r="K8" i="1"/>
  <c r="K8" i="2" s="1"/>
  <c r="I8" i="1"/>
  <c r="H8" i="1"/>
  <c r="H8" i="2" s="1"/>
  <c r="AZ7" i="1"/>
  <c r="AF7" i="1"/>
  <c r="AF7" i="2" s="1"/>
  <c r="AE7" i="1"/>
  <c r="AE7" i="2" s="1"/>
  <c r="T7" i="1"/>
  <c r="T7" i="2" s="1"/>
  <c r="S7" i="1"/>
  <c r="S7" i="2" s="1"/>
  <c r="R7" i="1"/>
  <c r="R7" i="2" s="1"/>
  <c r="K7" i="1"/>
  <c r="K7" i="2" s="1"/>
  <c r="I7" i="1"/>
  <c r="I7" i="2" s="1"/>
  <c r="H7" i="1"/>
  <c r="J7" i="1" s="1"/>
  <c r="J7" i="2" s="1"/>
  <c r="AZ6" i="1"/>
  <c r="AH6" i="1"/>
  <c r="AH6" i="2" s="1"/>
  <c r="AF6" i="1"/>
  <c r="AE6" i="1"/>
  <c r="AG6" i="1" s="1"/>
  <c r="U6" i="1"/>
  <c r="U6" i="2" s="1"/>
  <c r="T6" i="1"/>
  <c r="T6" i="2" s="1"/>
  <c r="S6" i="1"/>
  <c r="S6" i="2" s="1"/>
  <c r="R6" i="1"/>
  <c r="R6" i="2" s="1"/>
  <c r="I6" i="1"/>
  <c r="K6" i="1" s="1"/>
  <c r="K6" i="2" s="1"/>
  <c r="H6" i="1"/>
  <c r="J6" i="1" s="1"/>
  <c r="J6" i="2" s="1"/>
  <c r="AZ5" i="1"/>
  <c r="AH5" i="1"/>
  <c r="AH5" i="2" s="1"/>
  <c r="AF5" i="1"/>
  <c r="AF5" i="2" s="1"/>
  <c r="AE5" i="1"/>
  <c r="AG5" i="1" s="1"/>
  <c r="S5" i="1"/>
  <c r="S5" i="2" s="1"/>
  <c r="R5" i="1"/>
  <c r="R5" i="2" s="1"/>
  <c r="I5" i="1"/>
  <c r="K5" i="1" s="1"/>
  <c r="K5" i="2" s="1"/>
  <c r="H5" i="1"/>
  <c r="J5" i="1" s="1"/>
  <c r="J5" i="2" s="1"/>
  <c r="AZ4" i="1"/>
  <c r="AF4" i="1"/>
  <c r="EA23" i="4" s="1"/>
  <c r="AE4" i="1"/>
  <c r="DZ23" i="4" s="1"/>
  <c r="EB23" i="4" s="1"/>
  <c r="S4" i="1"/>
  <c r="R4" i="1"/>
  <c r="I4" i="1"/>
  <c r="K4" i="1" s="1"/>
  <c r="K4" i="2" s="1"/>
  <c r="H4" i="1"/>
  <c r="AC5" i="4" s="1"/>
  <c r="AZ3" i="1"/>
  <c r="AF3" i="1"/>
  <c r="EA22" i="4" s="1"/>
  <c r="EC22" i="4" s="1"/>
  <c r="AE3" i="1"/>
  <c r="DZ22" i="4" s="1"/>
  <c r="EB22" i="4" s="1"/>
  <c r="S3" i="1"/>
  <c r="EA18" i="4" s="1"/>
  <c r="R3" i="1"/>
  <c r="AB11" i="4" s="1"/>
  <c r="J3" i="1"/>
  <c r="J3" i="2" s="1"/>
  <c r="I3" i="1"/>
  <c r="AB6" i="4" s="1"/>
  <c r="H3" i="1"/>
  <c r="AB5" i="4" s="1"/>
  <c r="AZ2" i="1"/>
  <c r="AF2" i="1"/>
  <c r="EA21" i="4" s="1"/>
  <c r="AE2" i="1"/>
  <c r="AA17" i="4" s="1"/>
  <c r="U2" i="1"/>
  <c r="U2" i="2" s="1"/>
  <c r="S2" i="1"/>
  <c r="AA12" i="4" s="1"/>
  <c r="R2" i="1"/>
  <c r="DZ17" i="4" s="1"/>
  <c r="K2" i="1"/>
  <c r="K2" i="2" s="1"/>
  <c r="J2" i="1"/>
  <c r="J2" i="2" s="1"/>
  <c r="I2" i="1"/>
  <c r="I2" i="2" s="1"/>
  <c r="H2" i="1"/>
  <c r="AA5" i="4" s="1"/>
  <c r="AG12" i="2" l="1"/>
  <c r="AR6" i="3"/>
  <c r="AQ6" i="3"/>
  <c r="AM28" i="1"/>
  <c r="AM28" i="2" s="1"/>
  <c r="AG28" i="2"/>
  <c r="AQ27" i="2" s="1"/>
  <c r="AU27" i="1"/>
  <c r="AU27" i="2" s="1"/>
  <c r="AQ27" i="1"/>
  <c r="AM14" i="1"/>
  <c r="AM14" i="2" s="1"/>
  <c r="AH28" i="2"/>
  <c r="AR27" i="2" s="1"/>
  <c r="AV27" i="1"/>
  <c r="AV27" i="2" s="1"/>
  <c r="AR27" i="1"/>
  <c r="AG5" i="2"/>
  <c r="AM5" i="1"/>
  <c r="AM5" i="2" s="1"/>
  <c r="AH33" i="2"/>
  <c r="AR32" i="2" s="1"/>
  <c r="AV32" i="1"/>
  <c r="AV32" i="2" s="1"/>
  <c r="AR32" i="1"/>
  <c r="AM12" i="1"/>
  <c r="AM16" i="2" s="1"/>
  <c r="AG16" i="2"/>
  <c r="AH31" i="2"/>
  <c r="AG13" i="2"/>
  <c r="AM15" i="1"/>
  <c r="AM13" i="2" s="1"/>
  <c r="AH29" i="2"/>
  <c r="AM6" i="1"/>
  <c r="AM6" i="2" s="1"/>
  <c r="AG6" i="2"/>
  <c r="DT4" i="4"/>
  <c r="Z3" i="3"/>
  <c r="EC23" i="4"/>
  <c r="EA19" i="4"/>
  <c r="AC11" i="4"/>
  <c r="S24" i="2"/>
  <c r="AB12" i="4"/>
  <c r="AB17" i="4"/>
  <c r="T4" i="1"/>
  <c r="AG8" i="1"/>
  <c r="J10" i="1"/>
  <c r="J18" i="2" s="1"/>
  <c r="T14" i="1"/>
  <c r="T14" i="2" s="1"/>
  <c r="AG18" i="1"/>
  <c r="J22" i="1"/>
  <c r="T24" i="1"/>
  <c r="T24" i="2" s="1"/>
  <c r="AG26" i="1"/>
  <c r="J32" i="1"/>
  <c r="J32" i="2" s="1"/>
  <c r="T34" i="1"/>
  <c r="T34" i="2" s="1"/>
  <c r="T44" i="1"/>
  <c r="T36" i="2" s="1"/>
  <c r="R3" i="2"/>
  <c r="S4" i="2"/>
  <c r="W3" i="3"/>
  <c r="Y3" i="3" s="1"/>
  <c r="H10" i="3"/>
  <c r="J10" i="3" s="1"/>
  <c r="U4" i="1"/>
  <c r="U4" i="2" s="1"/>
  <c r="AH8" i="1"/>
  <c r="AH8" i="2" s="1"/>
  <c r="K10" i="1"/>
  <c r="K18" i="2" s="1"/>
  <c r="U14" i="1"/>
  <c r="U14" i="2" s="1"/>
  <c r="AH18" i="1"/>
  <c r="AH10" i="2" s="1"/>
  <c r="K22" i="1"/>
  <c r="K22" i="2" s="1"/>
  <c r="AR21" i="2" s="1"/>
  <c r="AH26" i="1"/>
  <c r="K32" i="1"/>
  <c r="K32" i="2" s="1"/>
  <c r="U34" i="1"/>
  <c r="U34" i="2" s="1"/>
  <c r="AH38" i="1"/>
  <c r="AH42" i="2" s="1"/>
  <c r="K40" i="1"/>
  <c r="K40" i="2" s="1"/>
  <c r="U44" i="1"/>
  <c r="U36" i="2" s="1"/>
  <c r="S3" i="2"/>
  <c r="AE6" i="2"/>
  <c r="R41" i="2"/>
  <c r="S44" i="2"/>
  <c r="M7" i="3"/>
  <c r="L7" i="3"/>
  <c r="AS10" i="3"/>
  <c r="J12" i="3"/>
  <c r="AD12" i="4"/>
  <c r="AG11" i="1"/>
  <c r="J13" i="1"/>
  <c r="J15" i="2" s="1"/>
  <c r="T17" i="1"/>
  <c r="T11" i="2" s="1"/>
  <c r="J21" i="1"/>
  <c r="J21" i="2" s="1"/>
  <c r="T23" i="1"/>
  <c r="T23" i="2" s="1"/>
  <c r="AG25" i="1"/>
  <c r="J31" i="1"/>
  <c r="J31" i="2" s="1"/>
  <c r="T33" i="1"/>
  <c r="T33" i="2" s="1"/>
  <c r="T37" i="1"/>
  <c r="T43" i="2" s="1"/>
  <c r="AG41" i="1"/>
  <c r="J43" i="1"/>
  <c r="J37" i="2" s="1"/>
  <c r="H6" i="2"/>
  <c r="H10" i="2"/>
  <c r="H14" i="2"/>
  <c r="AF14" i="2"/>
  <c r="R21" i="2"/>
  <c r="R38" i="2"/>
  <c r="S41" i="2"/>
  <c r="M12" i="3"/>
  <c r="O12" i="3" s="1"/>
  <c r="L12" i="3"/>
  <c r="I12" i="3"/>
  <c r="K12" i="3" s="1"/>
  <c r="N12" i="3"/>
  <c r="K3" i="1"/>
  <c r="K3" i="2" s="1"/>
  <c r="U7" i="1"/>
  <c r="U7" i="2" s="1"/>
  <c r="AH11" i="1"/>
  <c r="AH17" i="2" s="1"/>
  <c r="K13" i="1"/>
  <c r="K15" i="2" s="1"/>
  <c r="U17" i="1"/>
  <c r="U11" i="2" s="1"/>
  <c r="K21" i="1"/>
  <c r="K21" i="2" s="1"/>
  <c r="U23" i="1"/>
  <c r="U23" i="2" s="1"/>
  <c r="AH25" i="1"/>
  <c r="K31" i="1"/>
  <c r="K31" i="2" s="1"/>
  <c r="U33" i="1"/>
  <c r="U33" i="2" s="1"/>
  <c r="U37" i="1"/>
  <c r="U43" i="2" s="1"/>
  <c r="AH41" i="1"/>
  <c r="AH39" i="2" s="1"/>
  <c r="K43" i="1"/>
  <c r="K37" i="2" s="1"/>
  <c r="I6" i="2"/>
  <c r="I14" i="2"/>
  <c r="AG14" i="2"/>
  <c r="I18" i="2"/>
  <c r="AG18" i="2"/>
  <c r="R35" i="2"/>
  <c r="AO9" i="3"/>
  <c r="AQ9" i="3" s="1"/>
  <c r="AR10" i="3"/>
  <c r="AW11" i="3"/>
  <c r="AZ11" i="3" s="1"/>
  <c r="AS11" i="3"/>
  <c r="AS12" i="3"/>
  <c r="AG4" i="1"/>
  <c r="H33" i="2"/>
  <c r="S35" i="2"/>
  <c r="I7" i="3"/>
  <c r="K7" i="3" s="1"/>
  <c r="I9" i="3"/>
  <c r="H9" i="3"/>
  <c r="J9" i="3" s="1"/>
  <c r="AP9" i="3"/>
  <c r="EA17" i="4"/>
  <c r="EC17" i="4" s="1"/>
  <c r="AH4" i="1"/>
  <c r="AH4" i="2" s="1"/>
  <c r="U10" i="1"/>
  <c r="U18" i="2" s="1"/>
  <c r="K16" i="1"/>
  <c r="K12" i="2" s="1"/>
  <c r="K20" i="1"/>
  <c r="U22" i="1"/>
  <c r="U22" i="2" s="1"/>
  <c r="AH24" i="1"/>
  <c r="K30" i="1"/>
  <c r="U32" i="1"/>
  <c r="U32" i="2" s="1"/>
  <c r="AH34" i="1"/>
  <c r="K36" i="1"/>
  <c r="K44" i="2" s="1"/>
  <c r="AH44" i="1"/>
  <c r="AH36" i="2" s="1"/>
  <c r="AE33" i="2"/>
  <c r="X2" i="3"/>
  <c r="Z2" i="3" s="1"/>
  <c r="N4" i="3"/>
  <c r="M4" i="3"/>
  <c r="L4" i="3"/>
  <c r="AQ7" i="3"/>
  <c r="H8" i="3"/>
  <c r="J8" i="3" s="1"/>
  <c r="L9" i="3"/>
  <c r="T3" i="1"/>
  <c r="T3" i="2" s="1"/>
  <c r="AG7" i="1"/>
  <c r="J9" i="1"/>
  <c r="J19" i="2" s="1"/>
  <c r="T13" i="1"/>
  <c r="T15" i="2" s="1"/>
  <c r="AG17" i="1"/>
  <c r="J19" i="1"/>
  <c r="J9" i="2" s="1"/>
  <c r="T21" i="1"/>
  <c r="T21" i="2" s="1"/>
  <c r="AG23" i="1"/>
  <c r="J29" i="1"/>
  <c r="J29" i="2" s="1"/>
  <c r="T31" i="1"/>
  <c r="T31" i="2" s="1"/>
  <c r="AG33" i="1"/>
  <c r="AG37" i="1"/>
  <c r="J39" i="1"/>
  <c r="J41" i="2" s="1"/>
  <c r="T43" i="1"/>
  <c r="T37" i="2" s="1"/>
  <c r="AE5" i="2"/>
  <c r="AE13" i="2"/>
  <c r="H5" i="3"/>
  <c r="L6" i="3"/>
  <c r="AX8" i="3"/>
  <c r="AW8" i="3"/>
  <c r="AZ8" i="3" s="1"/>
  <c r="AS8" i="3"/>
  <c r="AP11" i="3"/>
  <c r="AR11" i="3" s="1"/>
  <c r="U3" i="1"/>
  <c r="U3" i="2" s="1"/>
  <c r="AH7" i="1"/>
  <c r="AH7" i="2" s="1"/>
  <c r="K9" i="1"/>
  <c r="K19" i="2" s="1"/>
  <c r="U13" i="1"/>
  <c r="U15" i="2" s="1"/>
  <c r="AH17" i="1"/>
  <c r="AH11" i="2" s="1"/>
  <c r="K19" i="1"/>
  <c r="K9" i="2" s="1"/>
  <c r="AH23" i="1"/>
  <c r="K29" i="1"/>
  <c r="K29" i="2" s="1"/>
  <c r="U31" i="1"/>
  <c r="U31" i="2" s="1"/>
  <c r="AH37" i="1"/>
  <c r="AH43" i="2" s="1"/>
  <c r="K39" i="1"/>
  <c r="K41" i="2" s="1"/>
  <c r="U43" i="1"/>
  <c r="U37" i="2" s="1"/>
  <c r="H5" i="2"/>
  <c r="AF9" i="2"/>
  <c r="H13" i="2"/>
  <c r="AF31" i="2"/>
  <c r="AW5" i="3"/>
  <c r="AZ5" i="3" s="1"/>
  <c r="AS5" i="3"/>
  <c r="AX5" i="3"/>
  <c r="AS9" i="3"/>
  <c r="L11" i="3"/>
  <c r="AF12" i="3"/>
  <c r="AE12" i="3"/>
  <c r="AG12" i="3" s="1"/>
  <c r="AZ12" i="3"/>
  <c r="AA18" i="4"/>
  <c r="DZ21" i="4"/>
  <c r="EB21" i="4" s="1"/>
  <c r="AD5" i="4"/>
  <c r="H35" i="2"/>
  <c r="I5" i="2"/>
  <c r="I13" i="2"/>
  <c r="I17" i="2"/>
  <c r="AE28" i="2"/>
  <c r="AG32" i="2"/>
  <c r="AQ31" i="2" s="1"/>
  <c r="AA2" i="3"/>
  <c r="AW3" i="3"/>
  <c r="AZ3" i="3" s="1"/>
  <c r="I4" i="3"/>
  <c r="AS4" i="3"/>
  <c r="K6" i="3"/>
  <c r="AX12" i="3"/>
  <c r="AY12" i="3" s="1"/>
  <c r="AB18" i="4"/>
  <c r="AQ23" i="1"/>
  <c r="AF28" i="2"/>
  <c r="AF29" i="2"/>
  <c r="AH32" i="2"/>
  <c r="AR31" i="2" s="1"/>
  <c r="L8" i="3"/>
  <c r="AR8" i="3"/>
  <c r="AG3" i="1"/>
  <c r="T9" i="1"/>
  <c r="T19" i="2" s="1"/>
  <c r="AG13" i="1"/>
  <c r="T19" i="1"/>
  <c r="T9" i="2" s="1"/>
  <c r="AG21" i="1"/>
  <c r="AM22" i="1"/>
  <c r="AM22" i="2" s="1"/>
  <c r="J27" i="1"/>
  <c r="J27" i="2" s="1"/>
  <c r="T29" i="1"/>
  <c r="T29" i="2" s="1"/>
  <c r="AG31" i="1"/>
  <c r="AM32" i="1"/>
  <c r="AM32" i="2" s="1"/>
  <c r="J35" i="1"/>
  <c r="J45" i="2" s="1"/>
  <c r="AM40" i="1"/>
  <c r="AM40" i="2" s="1"/>
  <c r="AG43" i="1"/>
  <c r="J45" i="1"/>
  <c r="J35" i="2" s="1"/>
  <c r="H2" i="2"/>
  <c r="H3" i="2"/>
  <c r="H4" i="2"/>
  <c r="AE4" i="2"/>
  <c r="L5" i="3"/>
  <c r="AP5" i="3"/>
  <c r="AR5" i="3" s="1"/>
  <c r="AS6" i="3"/>
  <c r="X12" i="3"/>
  <c r="Z12" i="3" s="1"/>
  <c r="AH3" i="1"/>
  <c r="U9" i="1"/>
  <c r="U19" i="2" s="1"/>
  <c r="AH13" i="1"/>
  <c r="AH15" i="2" s="1"/>
  <c r="U19" i="1"/>
  <c r="U9" i="2" s="1"/>
  <c r="AH21" i="1"/>
  <c r="K27" i="1"/>
  <c r="AV26" i="1" s="1"/>
  <c r="AV26" i="2" s="1"/>
  <c r="U29" i="1"/>
  <c r="U29" i="2" s="1"/>
  <c r="K35" i="1"/>
  <c r="K45" i="2" s="1"/>
  <c r="AH43" i="1"/>
  <c r="AH37" i="2" s="1"/>
  <c r="K45" i="1"/>
  <c r="K35" i="2" s="1"/>
  <c r="I3" i="2"/>
  <c r="I4" i="2"/>
  <c r="AF4" i="2"/>
  <c r="AE12" i="2"/>
  <c r="AE16" i="2"/>
  <c r="H26" i="2"/>
  <c r="J3" i="3"/>
  <c r="AP3" i="3"/>
  <c r="AR3" i="3" s="1"/>
  <c r="M5" i="3"/>
  <c r="O6" i="3" s="1"/>
  <c r="AX7" i="3"/>
  <c r="N8" i="3"/>
  <c r="AE9" i="3"/>
  <c r="AW9" i="3"/>
  <c r="AZ10" i="3" s="1"/>
  <c r="BB10" i="3" s="1"/>
  <c r="AA10" i="3"/>
  <c r="BA10" i="3"/>
  <c r="BA11" i="3"/>
  <c r="AA11" i="4"/>
  <c r="T2" i="1"/>
  <c r="T2" i="2" s="1"/>
  <c r="J8" i="1"/>
  <c r="J8" i="2" s="1"/>
  <c r="T12" i="1"/>
  <c r="T16" i="2" s="1"/>
  <c r="AG20" i="1"/>
  <c r="T28" i="1"/>
  <c r="T28" i="2" s="1"/>
  <c r="AG30" i="1"/>
  <c r="AG36" i="1"/>
  <c r="J38" i="1"/>
  <c r="J42" i="2" s="1"/>
  <c r="AF16" i="2"/>
  <c r="H23" i="2"/>
  <c r="I25" i="2"/>
  <c r="AQ2" i="3"/>
  <c r="L3" i="3"/>
  <c r="W11" i="3"/>
  <c r="Y11" i="3" s="1"/>
  <c r="AQ31" i="1"/>
  <c r="AE2" i="2"/>
  <c r="AE3" i="2"/>
  <c r="AA11" i="3"/>
  <c r="X11" i="3"/>
  <c r="AA12" i="3"/>
  <c r="T5" i="1"/>
  <c r="T5" i="2" s="1"/>
  <c r="AG9" i="1"/>
  <c r="J11" i="1"/>
  <c r="J17" i="2" s="1"/>
  <c r="T15" i="1"/>
  <c r="T13" i="2" s="1"/>
  <c r="AG19" i="1"/>
  <c r="AR21" i="1"/>
  <c r="J25" i="1"/>
  <c r="J25" i="2" s="1"/>
  <c r="T27" i="1"/>
  <c r="T27" i="2" s="1"/>
  <c r="AG29" i="1"/>
  <c r="AR31" i="1"/>
  <c r="T35" i="1"/>
  <c r="T45" i="2" s="1"/>
  <c r="T45" i="1"/>
  <c r="T35" i="2" s="1"/>
  <c r="AF2" i="2"/>
  <c r="AF3" i="2"/>
  <c r="R42" i="2"/>
  <c r="S45" i="2"/>
  <c r="AS3" i="3"/>
  <c r="AF6" i="3"/>
  <c r="AE6" i="3"/>
  <c r="AW6" i="3"/>
  <c r="AA7" i="3"/>
  <c r="BA7" i="3"/>
  <c r="W8" i="3"/>
  <c r="Y8" i="3" s="1"/>
  <c r="X9" i="3"/>
  <c r="Z9" i="3" s="1"/>
  <c r="DZ16" i="4"/>
  <c r="EB16" i="4" s="1"/>
  <c r="DZ18" i="4"/>
  <c r="EB18" i="4" s="1"/>
  <c r="EC21" i="4"/>
  <c r="U5" i="1"/>
  <c r="U5" i="2" s="1"/>
  <c r="AH9" i="1"/>
  <c r="AH19" i="2" s="1"/>
  <c r="U15" i="1"/>
  <c r="U13" i="2" s="1"/>
  <c r="AU21" i="1"/>
  <c r="AU21" i="2" s="1"/>
  <c r="U27" i="1"/>
  <c r="U27" i="2" s="1"/>
  <c r="U45" i="1"/>
  <c r="U35" i="2" s="1"/>
  <c r="R39" i="2"/>
  <c r="S42" i="2"/>
  <c r="X5" i="3"/>
  <c r="W5" i="3"/>
  <c r="Y5" i="3" s="1"/>
  <c r="AA8" i="3"/>
  <c r="X8" i="3"/>
  <c r="AC6" i="4"/>
  <c r="AG2" i="1"/>
  <c r="J4" i="1"/>
  <c r="J4" i="2" s="1"/>
  <c r="T8" i="1"/>
  <c r="T8" i="2" s="1"/>
  <c r="T18" i="1"/>
  <c r="T10" i="2" s="1"/>
  <c r="AV21" i="1"/>
  <c r="AV21" i="2" s="1"/>
  <c r="J24" i="1"/>
  <c r="J24" i="2" s="1"/>
  <c r="AQ23" i="2" s="1"/>
  <c r="T26" i="1"/>
  <c r="T26" i="2" s="1"/>
  <c r="J34" i="1"/>
  <c r="J34" i="2" s="1"/>
  <c r="AQ33" i="2" s="1"/>
  <c r="AM39" i="1"/>
  <c r="AM41" i="2" s="1"/>
  <c r="AG42" i="1"/>
  <c r="J44" i="1"/>
  <c r="J36" i="2" s="1"/>
  <c r="AS2" i="3"/>
  <c r="BA4" i="3"/>
  <c r="AA5" i="3"/>
  <c r="W6" i="3"/>
  <c r="Y6" i="3" s="1"/>
  <c r="AD6" i="4"/>
  <c r="AH2" i="1"/>
  <c r="U8" i="1"/>
  <c r="U8" i="2" s="1"/>
  <c r="U18" i="1"/>
  <c r="U10" i="2" s="1"/>
  <c r="K24" i="1"/>
  <c r="K24" i="2" s="1"/>
  <c r="U26" i="1"/>
  <c r="U26" i="2" s="1"/>
  <c r="K34" i="1"/>
  <c r="K34" i="2" s="1"/>
  <c r="AH42" i="1"/>
  <c r="AH38" i="2" s="1"/>
  <c r="K44" i="1"/>
  <c r="K36" i="2" s="1"/>
  <c r="H7" i="2"/>
  <c r="H11" i="2"/>
  <c r="I2" i="3"/>
  <c r="K2" i="3" s="1"/>
  <c r="H2" i="3"/>
  <c r="AA4" i="3"/>
  <c r="AA9" i="3"/>
  <c r="DZ19" i="4"/>
  <c r="EB19" i="4" s="1"/>
  <c r="R4" i="2"/>
  <c r="T11" i="1"/>
  <c r="T17" i="2" s="1"/>
  <c r="AR19" i="1"/>
  <c r="AG27" i="1"/>
  <c r="AR29" i="1"/>
  <c r="AG35" i="1"/>
  <c r="J37" i="1"/>
  <c r="J43" i="2" s="1"/>
  <c r="AG45" i="1"/>
  <c r="L2" i="3"/>
  <c r="AE3" i="3"/>
  <c r="AG3" i="3" s="1"/>
  <c r="AA3" i="3"/>
  <c r="N10" i="3"/>
  <c r="M10" i="3"/>
  <c r="AH10" i="3"/>
  <c r="AF11" i="3"/>
  <c r="M2" i="3"/>
  <c r="P2" i="3" s="1"/>
  <c r="M9" i="3"/>
  <c r="AG20" i="2" l="1"/>
  <c r="AQ19" i="2" s="1"/>
  <c r="AQ19" i="1"/>
  <c r="AM20" i="1"/>
  <c r="AM20" i="2" s="1"/>
  <c r="AU19" i="1"/>
  <c r="AU19" i="2" s="1"/>
  <c r="O7" i="3"/>
  <c r="AF8" i="3"/>
  <c r="AF7" i="3"/>
  <c r="BA12" i="3"/>
  <c r="BB12" i="3" s="1"/>
  <c r="AU31" i="1"/>
  <c r="AU31" i="2" s="1"/>
  <c r="AR28" i="2"/>
  <c r="Z5" i="3"/>
  <c r="P5" i="3"/>
  <c r="Z11" i="3"/>
  <c r="AD11" i="3" s="1"/>
  <c r="AQ5" i="3"/>
  <c r="AG43" i="2"/>
  <c r="AM37" i="1"/>
  <c r="AM43" i="2" s="1"/>
  <c r="O4" i="3"/>
  <c r="AX4" i="3"/>
  <c r="AY4" i="3" s="1"/>
  <c r="AF4" i="3"/>
  <c r="AX6" i="3"/>
  <c r="N7" i="3"/>
  <c r="BA9" i="3"/>
  <c r="K8" i="3"/>
  <c r="AM34" i="1"/>
  <c r="AM34" i="2" s="1"/>
  <c r="BN4" i="3"/>
  <c r="BM4" i="3"/>
  <c r="AH5" i="3"/>
  <c r="AI5" i="3" s="1"/>
  <c r="BA2" i="3"/>
  <c r="BA6" i="3"/>
  <c r="EC16" i="4"/>
  <c r="P3" i="3"/>
  <c r="N3" i="3"/>
  <c r="P8" i="3"/>
  <c r="AH23" i="2"/>
  <c r="AR22" i="2" s="1"/>
  <c r="AV22" i="1"/>
  <c r="AV22" i="2" s="1"/>
  <c r="AR22" i="1"/>
  <c r="AG33" i="2"/>
  <c r="AQ32" i="2" s="1"/>
  <c r="AU32" i="1"/>
  <c r="AU32" i="2" s="1"/>
  <c r="AQ32" i="1"/>
  <c r="AM33" i="1"/>
  <c r="AM33" i="2" s="1"/>
  <c r="P10" i="3"/>
  <c r="Z6" i="3"/>
  <c r="AD6" i="3" s="1"/>
  <c r="AH25" i="2"/>
  <c r="AR24" i="2" s="1"/>
  <c r="AV24" i="1"/>
  <c r="AV24" i="2" s="1"/>
  <c r="AR24" i="1"/>
  <c r="AG39" i="2"/>
  <c r="AM41" i="1"/>
  <c r="AM39" i="2" s="1"/>
  <c r="BA3" i="3"/>
  <c r="BB3" i="3" s="1"/>
  <c r="DV4" i="4"/>
  <c r="DT5" i="4"/>
  <c r="DU4" i="4"/>
  <c r="O9" i="3"/>
  <c r="N9" i="3"/>
  <c r="AG37" i="2"/>
  <c r="AM43" i="1"/>
  <c r="AM37" i="2" s="1"/>
  <c r="AQ33" i="1"/>
  <c r="AG4" i="2"/>
  <c r="AM4" i="1"/>
  <c r="AM4" i="2" s="1"/>
  <c r="AM38" i="1"/>
  <c r="AM42" i="2" s="1"/>
  <c r="P7" i="3"/>
  <c r="J2" i="3"/>
  <c r="AG38" i="2"/>
  <c r="AM42" i="1"/>
  <c r="AM38" i="2" s="1"/>
  <c r="P11" i="3"/>
  <c r="AU33" i="1"/>
  <c r="AU33" i="2" s="1"/>
  <c r="AI12" i="3"/>
  <c r="AH12" i="3"/>
  <c r="AM10" i="1"/>
  <c r="AM18" i="2" s="1"/>
  <c r="AM24" i="1"/>
  <c r="AM24" i="2" s="1"/>
  <c r="AV33" i="1"/>
  <c r="AV33" i="2" s="1"/>
  <c r="AR33" i="1"/>
  <c r="AH34" i="2"/>
  <c r="AR33" i="2" s="1"/>
  <c r="AG26" i="2"/>
  <c r="AQ25" i="2" s="1"/>
  <c r="AU25" i="1"/>
  <c r="AU25" i="2" s="1"/>
  <c r="AQ25" i="1"/>
  <c r="AM26" i="1"/>
  <c r="AM26" i="2" s="1"/>
  <c r="P4" i="3"/>
  <c r="K10" i="3"/>
  <c r="AD10" i="3" s="1"/>
  <c r="EC18" i="4"/>
  <c r="Y12" i="3"/>
  <c r="K27" i="2"/>
  <c r="AR26" i="2" s="1"/>
  <c r="AR26" i="1"/>
  <c r="AG23" i="2"/>
  <c r="AQ22" i="2" s="1"/>
  <c r="AU22" i="1"/>
  <c r="AU22" i="2" s="1"/>
  <c r="AQ22" i="1"/>
  <c r="AM23" i="1"/>
  <c r="AM23" i="2" s="1"/>
  <c r="BB11" i="3"/>
  <c r="AH9" i="3"/>
  <c r="AR30" i="2"/>
  <c r="O10" i="3"/>
  <c r="O11" i="3"/>
  <c r="N11" i="3"/>
  <c r="AZ9" i="3"/>
  <c r="AU23" i="1"/>
  <c r="AU23" i="2" s="1"/>
  <c r="AU30" i="1"/>
  <c r="AU30" i="2" s="1"/>
  <c r="AQ30" i="1"/>
  <c r="AM31" i="1"/>
  <c r="AM31" i="2" s="1"/>
  <c r="AG31" i="2"/>
  <c r="AQ30" i="2" s="1"/>
  <c r="AX10" i="3"/>
  <c r="AY10" i="3" s="1"/>
  <c r="K30" i="2"/>
  <c r="AR29" i="2" s="1"/>
  <c r="AV29" i="1"/>
  <c r="AV29" i="2" s="1"/>
  <c r="AX11" i="3"/>
  <c r="AG25" i="2"/>
  <c r="AQ24" i="2" s="1"/>
  <c r="AU24" i="1"/>
  <c r="AU24" i="2" s="1"/>
  <c r="AQ24" i="1"/>
  <c r="AM25" i="1"/>
  <c r="AM25" i="2" s="1"/>
  <c r="J22" i="2"/>
  <c r="AQ21" i="2" s="1"/>
  <c r="AQ21" i="1"/>
  <c r="AH6" i="3"/>
  <c r="Y2" i="3"/>
  <c r="AR30" i="1"/>
  <c r="BN10" i="3"/>
  <c r="BM10" i="3"/>
  <c r="P6" i="3"/>
  <c r="AG9" i="3"/>
  <c r="AI9" i="3" s="1"/>
  <c r="AG10" i="3"/>
  <c r="AI10" i="3" s="1"/>
  <c r="AV20" i="1"/>
  <c r="AV20" i="2" s="1"/>
  <c r="AH21" i="2"/>
  <c r="AR20" i="2" s="1"/>
  <c r="AR20" i="1"/>
  <c r="AV23" i="1"/>
  <c r="AV23" i="2" s="1"/>
  <c r="AH24" i="2"/>
  <c r="AR23" i="2" s="1"/>
  <c r="AR23" i="1"/>
  <c r="AG10" i="2"/>
  <c r="AM18" i="1"/>
  <c r="AM10" i="2" s="1"/>
  <c r="AV30" i="1"/>
  <c r="AV30" i="2" s="1"/>
  <c r="AM29" i="1"/>
  <c r="AM29" i="2" s="1"/>
  <c r="AG29" i="2"/>
  <c r="AQ28" i="2" s="1"/>
  <c r="AU28" i="1"/>
  <c r="AU28" i="2" s="1"/>
  <c r="AQ28" i="1"/>
  <c r="AF9" i="3"/>
  <c r="AY5" i="3"/>
  <c r="AG11" i="2"/>
  <c r="AM17" i="1"/>
  <c r="AM11" i="2" s="1"/>
  <c r="AQ11" i="3"/>
  <c r="AV11" i="3" s="1"/>
  <c r="AI3" i="3"/>
  <c r="BM8" i="3"/>
  <c r="BN8" i="3"/>
  <c r="K4" i="3"/>
  <c r="J4" i="3"/>
  <c r="K20" i="2"/>
  <c r="AR19" i="2" s="1"/>
  <c r="AV19" i="1"/>
  <c r="AV19" i="2" s="1"/>
  <c r="AH8" i="3"/>
  <c r="AI8" i="3" s="1"/>
  <c r="BN12" i="3"/>
  <c r="BM12" i="3"/>
  <c r="AH26" i="2"/>
  <c r="AR25" i="2" s="1"/>
  <c r="AV25" i="1"/>
  <c r="AV25" i="2" s="1"/>
  <c r="AR25" i="1"/>
  <c r="AV6" i="3"/>
  <c r="AF3" i="3"/>
  <c r="AY7" i="3"/>
  <c r="AU20" i="1"/>
  <c r="AU20" i="2" s="1"/>
  <c r="AG21" i="2"/>
  <c r="AQ20" i="2" s="1"/>
  <c r="AQ20" i="1"/>
  <c r="AM21" i="1"/>
  <c r="AM21" i="2" s="1"/>
  <c r="AY8" i="3"/>
  <c r="AG8" i="2"/>
  <c r="AM8" i="1"/>
  <c r="AM8" i="2" s="1"/>
  <c r="EC19" i="4"/>
  <c r="O3" i="3"/>
  <c r="BA8" i="3"/>
  <c r="BB8" i="3" s="1"/>
  <c r="O5" i="3"/>
  <c r="AF5" i="3"/>
  <c r="AH3" i="2"/>
  <c r="AD18" i="4"/>
  <c r="AX3" i="3"/>
  <c r="AY3" i="3" s="1"/>
  <c r="AG7" i="2"/>
  <c r="AM7" i="1"/>
  <c r="AM7" i="2" s="1"/>
  <c r="AG17" i="2"/>
  <c r="AM11" i="1"/>
  <c r="AM17" i="2" s="1"/>
  <c r="T4" i="2"/>
  <c r="AC12" i="4"/>
  <c r="AG4" i="3"/>
  <c r="Y9" i="3"/>
  <c r="AG35" i="2"/>
  <c r="AM45" i="1"/>
  <c r="AM35" i="2" s="1"/>
  <c r="AM2" i="1"/>
  <c r="AM2" i="2" s="1"/>
  <c r="AG2" i="2"/>
  <c r="AC17" i="4"/>
  <c r="AM19" i="1"/>
  <c r="AM9" i="2" s="1"/>
  <c r="AG9" i="2"/>
  <c r="AG15" i="2"/>
  <c r="AM13" i="1"/>
  <c r="AM15" i="2" s="1"/>
  <c r="K5" i="3"/>
  <c r="J5" i="3"/>
  <c r="AV31" i="1"/>
  <c r="AV31" i="2" s="1"/>
  <c r="AZ4" i="3"/>
  <c r="BB4" i="3" s="1"/>
  <c r="AD3" i="3"/>
  <c r="P12" i="3"/>
  <c r="AD12" i="3"/>
  <c r="AV12" i="3"/>
  <c r="J7" i="3"/>
  <c r="AM16" i="1"/>
  <c r="AM12" i="2" s="1"/>
  <c r="AG45" i="2"/>
  <c r="AM35" i="1"/>
  <c r="AM45" i="2" s="1"/>
  <c r="AD17" i="4"/>
  <c r="AH2" i="2"/>
  <c r="Z8" i="3"/>
  <c r="AD8" i="3" s="1"/>
  <c r="AG44" i="2"/>
  <c r="AM36" i="1"/>
  <c r="AM44" i="2" s="1"/>
  <c r="N6" i="3"/>
  <c r="AG3" i="2"/>
  <c r="AM3" i="1"/>
  <c r="AM3" i="2" s="1"/>
  <c r="AC18" i="4"/>
  <c r="AR9" i="3"/>
  <c r="AH3" i="3"/>
  <c r="N5" i="3"/>
  <c r="AZ6" i="3"/>
  <c r="BB6" i="3" s="1"/>
  <c r="AZ7" i="3"/>
  <c r="BB7" i="3" s="1"/>
  <c r="AG19" i="2"/>
  <c r="AM9" i="1"/>
  <c r="AM19" i="2" s="1"/>
  <c r="AG30" i="2"/>
  <c r="AQ29" i="2" s="1"/>
  <c r="AQ29" i="1"/>
  <c r="AM30" i="1"/>
  <c r="AM30" i="2" s="1"/>
  <c r="AU29" i="1"/>
  <c r="AU29" i="2" s="1"/>
  <c r="P9" i="3"/>
  <c r="AM44" i="1"/>
  <c r="AM36" i="2" s="1"/>
  <c r="AV8" i="3"/>
  <c r="AH7" i="3"/>
  <c r="AH4" i="3"/>
  <c r="AR28" i="1"/>
  <c r="AQ3" i="3"/>
  <c r="AV3" i="3" s="1"/>
  <c r="AG27" i="2"/>
  <c r="AQ26" i="2" s="1"/>
  <c r="AU26" i="1"/>
  <c r="AU26" i="2" s="1"/>
  <c r="AQ26" i="1"/>
  <c r="AM27" i="1"/>
  <c r="AM27" i="2" s="1"/>
  <c r="AF10" i="3"/>
  <c r="BA5" i="3"/>
  <c r="BB5" i="3" s="1"/>
  <c r="AG6" i="3"/>
  <c r="AI6" i="3" s="1"/>
  <c r="AG7" i="3"/>
  <c r="K9" i="3"/>
  <c r="AD9" i="3" s="1"/>
  <c r="AH11" i="3"/>
  <c r="AI11" i="3" s="1"/>
  <c r="AH2" i="3"/>
  <c r="O8" i="3"/>
  <c r="AV28" i="1"/>
  <c r="AV28" i="2" s="1"/>
  <c r="AX9" i="3"/>
  <c r="AY9" i="3" s="1"/>
  <c r="EB17" i="4"/>
  <c r="AD7" i="3" l="1"/>
  <c r="AV7" i="3"/>
  <c r="AI4" i="3"/>
  <c r="BJ6" i="3"/>
  <c r="BI6" i="3"/>
  <c r="BB9" i="3"/>
  <c r="BJ12" i="3"/>
  <c r="BI12" i="3"/>
  <c r="BN11" i="3"/>
  <c r="BM11" i="3"/>
  <c r="BM9" i="3"/>
  <c r="BN9" i="3"/>
  <c r="BJ8" i="3"/>
  <c r="BI8" i="3"/>
  <c r="BM3" i="3"/>
  <c r="BN3" i="3"/>
  <c r="BJ5" i="3"/>
  <c r="BI5" i="3"/>
  <c r="BN5" i="3"/>
  <c r="BM5" i="3"/>
  <c r="BI3" i="3"/>
  <c r="BI2" i="3" s="1"/>
  <c r="BJ3" i="3"/>
  <c r="BJ2" i="3" s="1"/>
  <c r="DT6" i="4"/>
  <c r="DV5" i="4"/>
  <c r="DU5" i="4"/>
  <c r="AV5" i="3"/>
  <c r="AD5" i="3"/>
  <c r="AV10" i="3"/>
  <c r="AV9" i="3"/>
  <c r="BM6" i="3"/>
  <c r="BN6" i="3"/>
  <c r="BJ11" i="3"/>
  <c r="BI11" i="3"/>
  <c r="AY11" i="3"/>
  <c r="AD2" i="3"/>
  <c r="AV2" i="3"/>
  <c r="BJ7" i="3"/>
  <c r="BI7" i="3"/>
  <c r="BJ10" i="3"/>
  <c r="BI10" i="3"/>
  <c r="BN7" i="3"/>
  <c r="BM7" i="3"/>
  <c r="BJ9" i="3"/>
  <c r="BI9" i="3"/>
  <c r="AV4" i="3"/>
  <c r="AD4" i="3"/>
  <c r="AY6" i="3"/>
  <c r="BJ4" i="3"/>
  <c r="BI4" i="3"/>
  <c r="AI7" i="3"/>
  <c r="DU6" i="4" l="1"/>
  <c r="DT7" i="4"/>
  <c r="DT8" i="4" l="1"/>
  <c r="DV7" i="4"/>
  <c r="DU7" i="4"/>
  <c r="DT9" i="4" l="1"/>
  <c r="DV8" i="4"/>
  <c r="DU8" i="4"/>
  <c r="DU9" i="4" l="1"/>
  <c r="DT10" i="4"/>
  <c r="DV9" i="4"/>
  <c r="DT11" i="4" l="1"/>
  <c r="DV10" i="4"/>
  <c r="DU10" i="4"/>
  <c r="DU11" i="4" l="1"/>
  <c r="DV11" i="4"/>
  <c r="DT12" i="4"/>
  <c r="DT13" i="4" l="1"/>
  <c r="DV12" i="4"/>
  <c r="DU12" i="4"/>
  <c r="DU13" i="4" l="1"/>
  <c r="DT14" i="4"/>
  <c r="DV13" i="4"/>
  <c r="DT15" i="4" l="1"/>
  <c r="DV14" i="4"/>
  <c r="DU14" i="4"/>
  <c r="DV15" i="4" l="1"/>
  <c r="DU15" i="4"/>
  <c r="DT16" i="4"/>
  <c r="DT17" i="4" l="1"/>
  <c r="DU16" i="4"/>
  <c r="DV17" i="4" l="1"/>
  <c r="DU17" i="4"/>
  <c r="DT18" i="4"/>
  <c r="DT19" i="4" l="1"/>
  <c r="DV18" i="4"/>
  <c r="DU18" i="4"/>
  <c r="DV19" i="4" l="1"/>
  <c r="DU19" i="4"/>
  <c r="DT20" i="4"/>
  <c r="DU20" i="4" l="1"/>
  <c r="DT21" i="4"/>
  <c r="DV20" i="4"/>
  <c r="DT22" i="4" l="1"/>
  <c r="DV21" i="4"/>
  <c r="DU21" i="4"/>
  <c r="DV22" i="4" l="1"/>
  <c r="DU22" i="4"/>
  <c r="DT23" i="4"/>
  <c r="DT24" i="4" l="1"/>
  <c r="DV23" i="4"/>
  <c r="DU23" i="4"/>
  <c r="DT25" i="4" l="1"/>
  <c r="DU24" i="4"/>
  <c r="DV24" i="4"/>
  <c r="DT26" i="4" l="1"/>
  <c r="DV25" i="4"/>
  <c r="DU25" i="4"/>
  <c r="DT27" i="4" l="1"/>
  <c r="DV26" i="4"/>
  <c r="DU26" i="4"/>
  <c r="DU27" i="4" l="1"/>
  <c r="DT28" i="4"/>
  <c r="DV27" i="4"/>
  <c r="DT29" i="4" l="1"/>
  <c r="DV28" i="4"/>
  <c r="DU28" i="4"/>
  <c r="DT30" i="4" l="1"/>
  <c r="DV29" i="4"/>
  <c r="DU29" i="4"/>
  <c r="DT31" i="4" l="1"/>
  <c r="DV30" i="4"/>
  <c r="DU30" i="4"/>
  <c r="DT32" i="4" l="1"/>
  <c r="DV31" i="4"/>
  <c r="DU31" i="4"/>
  <c r="DT33" i="4" l="1"/>
  <c r="DV32" i="4"/>
  <c r="DU32" i="4"/>
  <c r="DV33" i="4" l="1"/>
  <c r="DU33" i="4"/>
  <c r="DT34" i="4"/>
  <c r="DT35" i="4" l="1"/>
  <c r="DV34" i="4"/>
  <c r="DU34" i="4"/>
  <c r="DT36" i="4" l="1"/>
  <c r="DV35" i="4"/>
  <c r="DU35" i="4"/>
  <c r="DU36" i="4" l="1"/>
  <c r="DT37" i="4"/>
  <c r="DV36" i="4"/>
  <c r="DT38" i="4" l="1"/>
  <c r="DV37" i="4"/>
  <c r="DU37" i="4"/>
  <c r="DT39" i="4" l="1"/>
  <c r="DV38" i="4"/>
  <c r="DU38" i="4"/>
  <c r="DT40" i="4" l="1"/>
  <c r="DV39" i="4"/>
  <c r="DU39" i="4"/>
  <c r="DU40" i="4" l="1"/>
  <c r="DV40" i="4"/>
  <c r="DT41" i="4"/>
  <c r="DT42" i="4" l="1"/>
  <c r="DV41" i="4"/>
  <c r="DU41" i="4"/>
  <c r="DT43" i="4" l="1"/>
  <c r="DV42" i="4"/>
  <c r="DU42" i="4"/>
  <c r="DT44" i="4" l="1"/>
  <c r="DV43" i="4"/>
  <c r="DU43" i="4"/>
  <c r="DT45" i="4" l="1"/>
  <c r="DV44" i="4"/>
  <c r="DU44" i="4"/>
  <c r="DT46" i="4" l="1"/>
  <c r="DV45" i="4"/>
  <c r="DU45" i="4"/>
  <c r="DT47" i="4" l="1"/>
  <c r="DV46" i="4"/>
  <c r="DU46" i="4"/>
  <c r="DU47" i="4" l="1"/>
  <c r="DT48" i="4"/>
  <c r="DV47" i="4"/>
  <c r="DU48" i="4" l="1"/>
  <c r="DT49" i="4"/>
  <c r="DV48" i="4"/>
  <c r="DT50" i="4" l="1"/>
  <c r="DV49" i="4"/>
  <c r="DU49" i="4"/>
  <c r="DT51" i="4" l="1"/>
  <c r="DV50" i="4"/>
  <c r="DU50" i="4"/>
  <c r="DT52" i="4" l="1"/>
  <c r="DV51" i="4"/>
  <c r="DU51" i="4"/>
  <c r="DT53" i="4" l="1"/>
  <c r="DV52" i="4"/>
  <c r="DU52" i="4"/>
  <c r="DV53" i="4" l="1"/>
  <c r="DU53" i="4"/>
  <c r="DT54" i="4"/>
  <c r="DT55" i="4" l="1"/>
  <c r="DV54" i="4"/>
  <c r="DU54" i="4"/>
  <c r="DT56" i="4" l="1"/>
  <c r="DV55" i="4"/>
  <c r="DU55" i="4"/>
  <c r="DT57" i="4" l="1"/>
  <c r="DV56" i="4"/>
  <c r="DU56" i="4"/>
  <c r="DV57" i="4" l="1"/>
  <c r="DU57" i="4"/>
  <c r="DT58" i="4"/>
  <c r="DT59" i="4" l="1"/>
  <c r="DV58" i="4"/>
  <c r="DU58" i="4"/>
  <c r="DT60" i="4" l="1"/>
  <c r="DV59" i="4"/>
  <c r="DU59" i="4"/>
  <c r="DU60" i="4" l="1"/>
  <c r="DV60" i="4"/>
  <c r="DT61" i="4"/>
  <c r="DT62" i="4" l="1"/>
  <c r="DV61" i="4"/>
  <c r="DU61" i="4"/>
  <c r="DV62" i="4" l="1"/>
  <c r="DU62" i="4"/>
</calcChain>
</file>

<file path=xl/sharedStrings.xml><?xml version="1.0" encoding="utf-8"?>
<sst xmlns="http://schemas.openxmlformats.org/spreadsheetml/2006/main" count="242" uniqueCount="80">
  <si>
    <t>R</t>
  </si>
  <si>
    <t>G</t>
  </si>
  <si>
    <t>B</t>
  </si>
  <si>
    <t>target</t>
  </si>
  <si>
    <t>X</t>
  </si>
  <si>
    <t>Y</t>
  </si>
  <si>
    <t>Z</t>
  </si>
  <si>
    <t>x</t>
  </si>
  <si>
    <t>y</t>
  </si>
  <si>
    <t>u'</t>
  </si>
  <si>
    <t>v'</t>
  </si>
  <si>
    <t>CCT</t>
  </si>
  <si>
    <t>raw</t>
  </si>
  <si>
    <t>∆u*v*</t>
  </si>
  <si>
    <t>∆E*</t>
  </si>
  <si>
    <t>∆ E00</t>
  </si>
  <si>
    <t>calibration</t>
  </si>
  <si>
    <t>Δu'v'</t>
  </si>
  <si>
    <t>Δu'</t>
  </si>
  <si>
    <t>Δv'</t>
  </si>
  <si>
    <t>Primary Red</t>
  </si>
  <si>
    <t>Primary Green</t>
  </si>
  <si>
    <t>Primary Blue</t>
  </si>
  <si>
    <t>100% White</t>
  </si>
  <si>
    <t>100% Cyan</t>
  </si>
  <si>
    <t>100% Yellow</t>
  </si>
  <si>
    <t>100% Magenta</t>
  </si>
  <si>
    <t>Grey 100%</t>
  </si>
  <si>
    <t>Grey 90%</t>
  </si>
  <si>
    <t>Grey 80%</t>
  </si>
  <si>
    <t>Grey 70%</t>
  </si>
  <si>
    <t>Grey 60%</t>
  </si>
  <si>
    <t>Grey 50%</t>
  </si>
  <si>
    <t>Grey 40%</t>
  </si>
  <si>
    <t>Grey 30%</t>
  </si>
  <si>
    <t>Grey 20%</t>
  </si>
  <si>
    <t>Grey 10%</t>
  </si>
  <si>
    <t>Grey 0%</t>
  </si>
  <si>
    <t>EBU1 Dark Skin</t>
  </si>
  <si>
    <t>EBU2 Light Skin</t>
  </si>
  <si>
    <t>EBU3 Light Greyish Red</t>
  </si>
  <si>
    <t>EBU4 Light Yellow Green</t>
  </si>
  <si>
    <t xml:space="preserve">EBU5 Light Bluish Green </t>
  </si>
  <si>
    <t>EBU6 Light Violet</t>
  </si>
  <si>
    <t>EBU7 Foliage</t>
  </si>
  <si>
    <t xml:space="preserve">EBU8 Medium Red </t>
  </si>
  <si>
    <t xml:space="preserve">EBU9 Medium Green </t>
  </si>
  <si>
    <t>EBU10 Medium Blue</t>
  </si>
  <si>
    <t>EBU11 Dark Red</t>
  </si>
  <si>
    <t>EBU12 Dark Green</t>
  </si>
  <si>
    <t>EBU13 Dark Blue</t>
  </si>
  <si>
    <t>EBU14 Medium Yellow Red</t>
  </si>
  <si>
    <t xml:space="preserve">EBU15 Medium Purple </t>
  </si>
  <si>
    <t>trc</t>
  </si>
  <si>
    <t>JND</t>
  </si>
  <si>
    <t>dL/L</t>
  </si>
  <si>
    <t>∆JND/GL</t>
  </si>
  <si>
    <t>mean ∆JND/GL</t>
  </si>
  <si>
    <t>∆JND/GL error</t>
  </si>
  <si>
    <t>Δu''v'</t>
  </si>
  <si>
    <t>calibrate</t>
  </si>
  <si>
    <t>∆ uv</t>
  </si>
  <si>
    <t>dL/L error</t>
  </si>
  <si>
    <t>Target</t>
  </si>
  <si>
    <t>Name</t>
  </si>
  <si>
    <t>Primaries</t>
  </si>
  <si>
    <t>W</t>
  </si>
  <si>
    <t>Rec.709</t>
  </si>
  <si>
    <t>White</t>
  </si>
  <si>
    <t>Red</t>
  </si>
  <si>
    <t>Green</t>
  </si>
  <si>
    <t>Blue</t>
  </si>
  <si>
    <t>ADOBE RGB</t>
  </si>
  <si>
    <t>Raw</t>
  </si>
  <si>
    <t>Rec.2020</t>
  </si>
  <si>
    <t>Calibrated</t>
  </si>
  <si>
    <t>Our Raw</t>
  </si>
  <si>
    <t>Our Calibrated</t>
  </si>
  <si>
    <t xml:space="preserve"> </t>
  </si>
  <si>
    <t>calibrated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</si>
</sst>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1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b/>
      <sz val="12"/>
      <color rgb="FF9C6500"/>
      <name val="新細明體"/>
      <family val="1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b/>
      <sz val="10"/>
      <color rgb="FF000000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z val="12"/>
      <color theme="1"/>
      <name val="Calibri"/>
      <family val="2"/>
    </font>
    <font>
      <sz val="12"/>
      <color theme="1"/>
      <name val="新細明體"/>
      <family val="3"/>
      <charset val="161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theme="1" tint="0.499984740745262"/>
      <name val="新細明體"/>
      <family val="1"/>
      <charset val="136"/>
      <scheme val="minor"/>
    </font>
    <font>
      <b/>
      <sz val="11"/>
      <color rgb="FF0000FF"/>
      <name val="新細明體"/>
      <family val="1"/>
      <charset val="136"/>
      <scheme val="minor"/>
    </font>
    <font>
      <sz val="12"/>
      <color theme="0" tint="-0.499984740745262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rgb="FF008000"/>
      <name val="新細明體"/>
      <family val="1"/>
      <charset val="136"/>
      <scheme val="minor"/>
    </font>
    <font>
      <sz val="12"/>
      <color rgb="FF0000FF"/>
      <name val="新細明體"/>
      <family val="1"/>
      <charset val="136"/>
      <scheme val="minor"/>
    </font>
    <font>
      <b/>
      <sz val="11"/>
      <color rgb="FF6600FF"/>
      <name val="新細明體"/>
      <family val="1"/>
      <charset val="136"/>
      <scheme val="minor"/>
    </font>
    <font>
      <sz val="12"/>
      <color theme="0" tint="-0.249977111117893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0" fontId="2" fillId="2" borderId="0">
      <alignment vertical="center"/>
    </xf>
  </cellStyleXfs>
  <cellXfs count="48">
    <xf numFmtId="0" fontId="0" fillId="0" borderId="0" xfId="0">
      <alignment vertical="center"/>
    </xf>
    <xf numFmtId="0" fontId="2" fillId="2" borderId="0" xfId="1">
      <alignment vertical="center"/>
    </xf>
    <xf numFmtId="0" fontId="3" fillId="2" borderId="0" xfId="1" applyFont="1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0" fillId="0" borderId="0" xfId="0" applyAlignment="1"/>
    <xf numFmtId="0" fontId="0" fillId="0" borderId="2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/>
    <xf numFmtId="0" fontId="5" fillId="0" borderId="0" xfId="0" applyFont="1" applyAlignment="1">
      <alignment horizontal="center" vertical="center" readingOrder="1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5" xfId="0" applyBorder="1">
      <alignment vertical="center"/>
    </xf>
    <xf numFmtId="0" fontId="0" fillId="0" borderId="6" xfId="0" applyBorder="1" applyAlignment="1"/>
    <xf numFmtId="0" fontId="0" fillId="0" borderId="7" xfId="0" applyBorder="1">
      <alignment vertical="center"/>
    </xf>
    <xf numFmtId="0" fontId="0" fillId="0" borderId="7" xfId="0" applyBorder="1" applyAlignment="1"/>
    <xf numFmtId="0" fontId="0" fillId="0" borderId="8" xfId="0" applyBorder="1">
      <alignment vertical="center"/>
    </xf>
    <xf numFmtId="0" fontId="0" fillId="3" borderId="0" xfId="0" applyFill="1" applyAlignment="1"/>
    <xf numFmtId="0" fontId="0" fillId="3" borderId="0" xfId="0" applyFill="1" applyAlignment="1">
      <alignment horizontal="center" vertical="center"/>
    </xf>
    <xf numFmtId="0" fontId="0" fillId="0" borderId="10" xfId="0" applyBorder="1">
      <alignment vertical="center"/>
    </xf>
    <xf numFmtId="0" fontId="9" fillId="0" borderId="11" xfId="0" applyFont="1" applyBorder="1">
      <alignment vertical="center"/>
    </xf>
    <xf numFmtId="0" fontId="9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2" fillId="0" borderId="14" xfId="0" applyFont="1" applyBorder="1">
      <alignment vertical="center"/>
    </xf>
    <xf numFmtId="0" fontId="13" fillId="0" borderId="9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176" fontId="9" fillId="0" borderId="9" xfId="0" applyNumberFormat="1" applyFont="1" applyBorder="1">
      <alignment vertical="center"/>
    </xf>
    <xf numFmtId="0" fontId="0" fillId="0" borderId="17" xfId="0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7" fillId="0" borderId="14" xfId="0" applyFont="1" applyBorder="1">
      <alignment vertical="center"/>
    </xf>
    <xf numFmtId="0" fontId="17" fillId="0" borderId="9" xfId="0" applyFont="1" applyBorder="1">
      <alignment vertical="center"/>
    </xf>
    <xf numFmtId="0" fontId="9" fillId="0" borderId="18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11" fillId="0" borderId="13" xfId="0" applyFont="1" applyBorder="1" applyAlignment="1">
      <alignment horizontal="center" vertical="center" wrapText="1"/>
    </xf>
    <xf numFmtId="0" fontId="0" fillId="0" borderId="15" xfId="0" applyBorder="1" applyAlignment="1"/>
    <xf numFmtId="0" fontId="0" fillId="0" borderId="13" xfId="0" applyBorder="1" applyAlignment="1"/>
    <xf numFmtId="0" fontId="16" fillId="0" borderId="16" xfId="0" applyFont="1" applyBorder="1" applyAlignment="1">
      <alignment horizontal="center" vertical="center"/>
    </xf>
  </cellXfs>
  <cellStyles count="2">
    <cellStyle name="一般" xfId="0" builtinId="0"/>
    <cellStyle name="中等" xfId="1" builtinId="28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388838714875099E-2"/>
          <c:y val="8.8668016392053337E-2"/>
          <c:w val="0.92747825178199672"/>
          <c:h val="0.6485010095941096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Data!$AY$2:$AY$45</c:f>
              <c:strCache>
                <c:ptCount val="44"/>
                <c:pt idx="0">
                  <c:v>Primary Red</c:v>
                </c:pt>
                <c:pt idx="1">
                  <c:v>Primary Green</c:v>
                </c:pt>
                <c:pt idx="2">
                  <c:v>Primary Blue</c:v>
                </c:pt>
                <c:pt idx="3">
                  <c:v>100% White</c:v>
                </c:pt>
                <c:pt idx="4">
                  <c:v>100% Cyan</c:v>
                </c:pt>
                <c:pt idx="5">
                  <c:v>100% Yellow</c:v>
                </c:pt>
                <c:pt idx="6">
                  <c:v>100% Magenta</c:v>
                </c:pt>
                <c:pt idx="7">
                  <c:v>Grey 100%</c:v>
                </c:pt>
                <c:pt idx="8">
                  <c:v>Grey 90%</c:v>
                </c:pt>
                <c:pt idx="9">
                  <c:v>Grey 80%</c:v>
                </c:pt>
                <c:pt idx="10">
                  <c:v>Grey 70%</c:v>
                </c:pt>
                <c:pt idx="11">
                  <c:v>Grey 60%</c:v>
                </c:pt>
                <c:pt idx="12">
                  <c:v>Grey 50%</c:v>
                </c:pt>
                <c:pt idx="13">
                  <c:v>Grey 40%</c:v>
                </c:pt>
                <c:pt idx="14">
                  <c:v>Grey 30%</c:v>
                </c:pt>
                <c:pt idx="15">
                  <c:v>Grey 20%</c:v>
                </c:pt>
                <c:pt idx="16">
                  <c:v>Grey 10%</c:v>
                </c:pt>
                <c:pt idx="17">
                  <c:v>Grey 0%</c:v>
                </c:pt>
                <c:pt idx="18">
                  <c:v>EBU1 Dark Skin</c:v>
                </c:pt>
                <c:pt idx="19">
                  <c:v>EBU2 Light Skin</c:v>
                </c:pt>
                <c:pt idx="20">
                  <c:v>EBU3 Light Greyish Red</c:v>
                </c:pt>
                <c:pt idx="21">
                  <c:v>EBU4 Light Yellow Green</c:v>
                </c:pt>
                <c:pt idx="22">
                  <c:v>EBU5 Light Bluish Green </c:v>
                </c:pt>
                <c:pt idx="23">
                  <c:v>EBU6 Light Violet</c:v>
                </c:pt>
                <c:pt idx="24">
                  <c:v>EBU7 Foliage</c:v>
                </c:pt>
                <c:pt idx="25">
                  <c:v>EBU8 Medium Red </c:v>
                </c:pt>
                <c:pt idx="26">
                  <c:v>EBU9 Medium Green </c:v>
                </c:pt>
                <c:pt idx="27">
                  <c:v>EBU10 Medium Blue</c:v>
                </c:pt>
                <c:pt idx="28">
                  <c:v>EBU11 Dark Red</c:v>
                </c:pt>
                <c:pt idx="29">
                  <c:v>EBU12 Dark Green</c:v>
                </c:pt>
                <c:pt idx="30">
                  <c:v>EBU13 Dark Blue</c:v>
                </c:pt>
                <c:pt idx="31">
                  <c:v>EBU14 Medium Yellow Red</c:v>
                </c:pt>
                <c:pt idx="32">
                  <c:v>EBU15 Medium Purple </c:v>
                </c:pt>
                <c:pt idx="33">
                  <c:v>Grey 100%</c:v>
                </c:pt>
                <c:pt idx="34">
                  <c:v>Grey 90%</c:v>
                </c:pt>
                <c:pt idx="35">
                  <c:v>Grey 80%</c:v>
                </c:pt>
                <c:pt idx="36">
                  <c:v>Grey 70%</c:v>
                </c:pt>
                <c:pt idx="37">
                  <c:v>Grey 60%</c:v>
                </c:pt>
                <c:pt idx="38">
                  <c:v>Grey 50%</c:v>
                </c:pt>
                <c:pt idx="39">
                  <c:v>Grey 40%</c:v>
                </c:pt>
                <c:pt idx="40">
                  <c:v>Grey 30%</c:v>
                </c:pt>
                <c:pt idx="41">
                  <c:v>Grey 20%</c:v>
                </c:pt>
                <c:pt idx="42">
                  <c:v>Grey 10%</c:v>
                </c:pt>
                <c:pt idx="43">
                  <c:v>Grey 0%</c:v>
                </c:pt>
              </c:strCache>
            </c:strRef>
          </c:cat>
          <c:val>
            <c:numRef>
              <c:f>Data!$AZ$2:$AZ$45</c:f>
              <c:numCache>
                <c:formatCode>General</c:formatCode>
                <c:ptCount val="44"/>
                <c:pt idx="0">
                  <c:v>0.84660000000000002</c:v>
                </c:pt>
                <c:pt idx="1">
                  <c:v>0.1762</c:v>
                </c:pt>
                <c:pt idx="2">
                  <c:v>0.22570000000000001</c:v>
                </c:pt>
                <c:pt idx="3">
                  <c:v>0.2286</c:v>
                </c:pt>
                <c:pt idx="4">
                  <c:v>0.13469999999999999</c:v>
                </c:pt>
                <c:pt idx="5">
                  <c:v>8.77E-2</c:v>
                </c:pt>
                <c:pt idx="6">
                  <c:v>6.3799999999999996E-2</c:v>
                </c:pt>
                <c:pt idx="7">
                  <c:v>1.1037999999999999</c:v>
                </c:pt>
                <c:pt idx="8">
                  <c:v>1.4948999999999999</c:v>
                </c:pt>
                <c:pt idx="9">
                  <c:v>0.6</c:v>
                </c:pt>
                <c:pt idx="10">
                  <c:v>1.2232000000000001</c:v>
                </c:pt>
                <c:pt idx="11">
                  <c:v>0.44269999999999998</c:v>
                </c:pt>
                <c:pt idx="12">
                  <c:v>0.58589999999999998</c:v>
                </c:pt>
                <c:pt idx="13">
                  <c:v>0.23599999999999999</c:v>
                </c:pt>
                <c:pt idx="14">
                  <c:v>0.14330000000000001</c:v>
                </c:pt>
                <c:pt idx="15">
                  <c:v>0.47710000000000002</c:v>
                </c:pt>
                <c:pt idx="16">
                  <c:v>0.8115</c:v>
                </c:pt>
                <c:pt idx="17">
                  <c:v>0.23980000000000001</c:v>
                </c:pt>
                <c:pt idx="18">
                  <c:v>0.15909999999999999</c:v>
                </c:pt>
                <c:pt idx="19">
                  <c:v>9.4E-2</c:v>
                </c:pt>
                <c:pt idx="20">
                  <c:v>0.2326</c:v>
                </c:pt>
                <c:pt idx="21">
                  <c:v>0.37990000000000002</c:v>
                </c:pt>
                <c:pt idx="22">
                  <c:v>0.25290000000000001</c:v>
                </c:pt>
                <c:pt idx="23">
                  <c:v>8.9499999999999996E-2</c:v>
                </c:pt>
                <c:pt idx="24">
                  <c:v>0.33700000000000002</c:v>
                </c:pt>
                <c:pt idx="25">
                  <c:v>0.17599999999999999</c:v>
                </c:pt>
                <c:pt idx="26">
                  <c:v>0.35020000000000001</c:v>
                </c:pt>
                <c:pt idx="27">
                  <c:v>0.22259999999999999</c:v>
                </c:pt>
                <c:pt idx="28">
                  <c:v>0.16719999999999999</c:v>
                </c:pt>
                <c:pt idx="29">
                  <c:v>0.2326</c:v>
                </c:pt>
                <c:pt idx="30">
                  <c:v>0.40660000000000002</c:v>
                </c:pt>
                <c:pt idx="31">
                  <c:v>0.22589999999999999</c:v>
                </c:pt>
                <c:pt idx="32">
                  <c:v>9.2600000000000002E-2</c:v>
                </c:pt>
                <c:pt idx="33">
                  <c:v>0.9365</c:v>
                </c:pt>
                <c:pt idx="34">
                  <c:v>1.3694999999999999</c:v>
                </c:pt>
                <c:pt idx="35">
                  <c:v>5.6193999999999997</c:v>
                </c:pt>
                <c:pt idx="36">
                  <c:v>10.1823</c:v>
                </c:pt>
                <c:pt idx="37">
                  <c:v>14.0275</c:v>
                </c:pt>
                <c:pt idx="38">
                  <c:v>17.499300000000002</c:v>
                </c:pt>
                <c:pt idx="39">
                  <c:v>17.686599999999999</c:v>
                </c:pt>
                <c:pt idx="40">
                  <c:v>14.036899999999999</c:v>
                </c:pt>
                <c:pt idx="41">
                  <c:v>9.6674000000000007</c:v>
                </c:pt>
                <c:pt idx="42">
                  <c:v>5.1052</c:v>
                </c:pt>
                <c:pt idx="43">
                  <c:v>0.23180000000000001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30-4CF8-A9B5-30556B8AE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2908976"/>
        <c:axId val="1202896016"/>
      </c:barChart>
      <c:catAx>
        <c:axId val="120290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vert="horz" wrap="square" anchor="ctr" anchorCtr="0"/>
          <a:lstStyle/>
          <a:p>
            <a:pPr>
              <a:defRPr sz="1200" b="1" i="1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2896016"/>
        <c:crosses val="autoZero"/>
        <c:auto val="1"/>
        <c:lblAlgn val="ctr"/>
        <c:lblOffset val="100"/>
        <c:noMultiLvlLbl val="0"/>
      </c:catAx>
      <c:valAx>
        <c:axId val="1202896016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l-GR" altLang="zh-TW" sz="1400" b="1" i="0" strike="noStrike" baseline="0"/>
                  <a:t>Δ</a:t>
                </a:r>
                <a:r>
                  <a:rPr lang="en-US" altLang="zh-TW" sz="1400" b="1" i="0" strike="noStrike" baseline="0"/>
                  <a:t>E00</a:t>
                </a:r>
                <a:endParaRPr lang="zh-TW" altLang="en-US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2908976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/>
            </a:pPr>
            <a:r>
              <a:rPr lang="en-US" altLang="zh-TW" sz="1400" b="1"/>
              <a:t>CIE 1976</a:t>
            </a:r>
            <a:r>
              <a:rPr lang="en-US" altLang="zh-TW" sz="1400" b="1" baseline="0"/>
              <a:t> u'v</a:t>
            </a:r>
            <a:r>
              <a:rPr lang="en-US" altLang="zh-TW" sz="1400" b="1"/>
              <a:t> '</a:t>
            </a:r>
            <a:endParaRPr lang="zh-TW" altLang="en-US" sz="1400" b="1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target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DICOM_Data!$J$3:$J$12</c:f>
              <c:numCache>
                <c:formatCode>General</c:formatCode>
                <c:ptCount val="10"/>
                <c:pt idx="0">
                  <c:v>0.19781998254784741</c:v>
                </c:pt>
                <c:pt idx="1">
                  <c:v>0.19781670072548801</c:v>
                </c:pt>
                <c:pt idx="2">
                  <c:v>0.19781687576649978</c:v>
                </c:pt>
                <c:pt idx="3">
                  <c:v>0.19781557586753548</c:v>
                </c:pt>
                <c:pt idx="4">
                  <c:v>0.19781600995697499</c:v>
                </c:pt>
                <c:pt idx="5">
                  <c:v>0.19781604919131282</c:v>
                </c:pt>
                <c:pt idx="6">
                  <c:v>0.1978159872494481</c:v>
                </c:pt>
                <c:pt idx="7">
                  <c:v>0.19781597034132128</c:v>
                </c:pt>
                <c:pt idx="8">
                  <c:v>0.19781595157280954</c:v>
                </c:pt>
                <c:pt idx="9">
                  <c:v>0.19781594750259135</c:v>
                </c:pt>
              </c:numCache>
            </c:numRef>
          </c:xVal>
          <c:yVal>
            <c:numRef>
              <c:f>DICOM_Data!$K$3:$K$12</c:f>
              <c:numCache>
                <c:formatCode>General</c:formatCode>
                <c:ptCount val="10"/>
                <c:pt idx="0">
                  <c:v>0.46843012381684912</c:v>
                </c:pt>
                <c:pt idx="1">
                  <c:v>0.46842942094467394</c:v>
                </c:pt>
                <c:pt idx="2">
                  <c:v>0.4684294174088367</c:v>
                </c:pt>
                <c:pt idx="3">
                  <c:v>0.46842980816901258</c:v>
                </c:pt>
                <c:pt idx="4">
                  <c:v>0.46842975933453052</c:v>
                </c:pt>
                <c:pt idx="5">
                  <c:v>0.46842976148676185</c:v>
                </c:pt>
                <c:pt idx="6">
                  <c:v>0.4684297445746009</c:v>
                </c:pt>
                <c:pt idx="7">
                  <c:v>0.46842972740331734</c:v>
                </c:pt>
                <c:pt idx="8">
                  <c:v>0.46842974392446335</c:v>
                </c:pt>
                <c:pt idx="9">
                  <c:v>0.46842974574251234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AC-45DE-9212-46C4915D7204}"/>
            </c:ext>
          </c:extLst>
        </c:ser>
        <c:ser>
          <c:idx val="1"/>
          <c:order val="1"/>
          <c:tx>
            <c:v>raw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DICOM_Data!$Y$2:$Y$12</c:f>
              <c:numCache>
                <c:formatCode>General</c:formatCode>
                <c:ptCount val="11"/>
                <c:pt idx="0">
                  <c:v>0.17304990788953473</c:v>
                </c:pt>
                <c:pt idx="1">
                  <c:v>0.19700595469976065</c:v>
                </c:pt>
                <c:pt idx="2">
                  <c:v>0.20051422773102956</c:v>
                </c:pt>
                <c:pt idx="3">
                  <c:v>0.20152429149833939</c:v>
                </c:pt>
                <c:pt idx="4">
                  <c:v>0.20146977179413381</c:v>
                </c:pt>
                <c:pt idx="5">
                  <c:v>0.20044085088814104</c:v>
                </c:pt>
                <c:pt idx="6">
                  <c:v>0.19929794362573264</c:v>
                </c:pt>
                <c:pt idx="7">
                  <c:v>0.1979850512070831</c:v>
                </c:pt>
                <c:pt idx="8">
                  <c:v>0.19654826629883002</c:v>
                </c:pt>
                <c:pt idx="9">
                  <c:v>0.19528613363178651</c:v>
                </c:pt>
                <c:pt idx="10">
                  <c:v>0.19392136858453235</c:v>
                </c:pt>
              </c:numCache>
            </c:numRef>
          </c:xVal>
          <c:yVal>
            <c:numRef>
              <c:f>DICOM_Data!$Z$2:$Z$12</c:f>
              <c:numCache>
                <c:formatCode>General</c:formatCode>
                <c:ptCount val="11"/>
                <c:pt idx="0">
                  <c:v>0.41835816250136698</c:v>
                </c:pt>
                <c:pt idx="1">
                  <c:v>0.45242918359396739</c:v>
                </c:pt>
                <c:pt idx="2">
                  <c:v>0.45356169932939411</c:v>
                </c:pt>
                <c:pt idx="3">
                  <c:v>0.4541903285973245</c:v>
                </c:pt>
                <c:pt idx="4">
                  <c:v>0.45380920290325316</c:v>
                </c:pt>
                <c:pt idx="5">
                  <c:v>0.45365307056833831</c:v>
                </c:pt>
                <c:pt idx="6">
                  <c:v>0.453814264888797</c:v>
                </c:pt>
                <c:pt idx="7">
                  <c:v>0.45386791440533386</c:v>
                </c:pt>
                <c:pt idx="8">
                  <c:v>0.45410735822936366</c:v>
                </c:pt>
                <c:pt idx="9">
                  <c:v>0.45467110477884126</c:v>
                </c:pt>
                <c:pt idx="10">
                  <c:v>0.45521832227729508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AC-45DE-9212-46C4915D7204}"/>
            </c:ext>
          </c:extLst>
        </c:ser>
        <c:ser>
          <c:idx val="2"/>
          <c:order val="2"/>
          <c:tx>
            <c:v>calibrated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c:spPr>
          </c:marker>
          <c:xVal>
            <c:numRef>
              <c:f>DICOM_Data!$AQ$2:$AQ$12</c:f>
              <c:numCache>
                <c:formatCode>General</c:formatCode>
                <c:ptCount val="11"/>
                <c:pt idx="0">
                  <c:v>0.17250346275858988</c:v>
                </c:pt>
                <c:pt idx="1">
                  <c:v>0.20003513030148184</c:v>
                </c:pt>
                <c:pt idx="2">
                  <c:v>0.19815171303373927</c:v>
                </c:pt>
                <c:pt idx="3">
                  <c:v>0.19899074602363503</c:v>
                </c:pt>
                <c:pt idx="4">
                  <c:v>0.19771390642864806</c:v>
                </c:pt>
                <c:pt idx="5">
                  <c:v>0.19747096631787206</c:v>
                </c:pt>
                <c:pt idx="6">
                  <c:v>0.19675042125506498</c:v>
                </c:pt>
                <c:pt idx="7">
                  <c:v>0.19711574583942154</c:v>
                </c:pt>
                <c:pt idx="8">
                  <c:v>0.19733930076436562</c:v>
                </c:pt>
                <c:pt idx="9">
                  <c:v>0.19798136545588638</c:v>
                </c:pt>
                <c:pt idx="10">
                  <c:v>0.19779774558620133</c:v>
                </c:pt>
              </c:numCache>
            </c:numRef>
          </c:xVal>
          <c:yVal>
            <c:numRef>
              <c:f>DICOM_Data!$AR$2:$AR$12</c:f>
              <c:numCache>
                <c:formatCode>General</c:formatCode>
                <c:ptCount val="11"/>
                <c:pt idx="0">
                  <c:v>0.42183101738081402</c:v>
                </c:pt>
                <c:pt idx="1">
                  <c:v>0.46982187340316811</c:v>
                </c:pt>
                <c:pt idx="2">
                  <c:v>0.46749647006805423</c:v>
                </c:pt>
                <c:pt idx="3">
                  <c:v>0.46921566285633004</c:v>
                </c:pt>
                <c:pt idx="4">
                  <c:v>0.46967321515288141</c:v>
                </c:pt>
                <c:pt idx="5">
                  <c:v>0.46834650363676739</c:v>
                </c:pt>
                <c:pt idx="6">
                  <c:v>0.46753209096583986</c:v>
                </c:pt>
                <c:pt idx="7">
                  <c:v>0.46766830273905158</c:v>
                </c:pt>
                <c:pt idx="8">
                  <c:v>0.46823080431589353</c:v>
                </c:pt>
                <c:pt idx="9">
                  <c:v>0.46844567558022993</c:v>
                </c:pt>
                <c:pt idx="10">
                  <c:v>0.46850850718220527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AC-45DE-9212-46C4915D7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278751"/>
        <c:axId val="1992265439"/>
      </c:scatterChart>
      <c:valAx>
        <c:axId val="1992278751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b="1"/>
                  <a:t>u'</a:t>
                </a:r>
                <a:endParaRPr lang="zh-TW" altLang="en-US" b="1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92265439"/>
        <c:crosses val="autoZero"/>
        <c:crossBetween val="midCat"/>
      </c:valAx>
      <c:valAx>
        <c:axId val="1992265439"/>
        <c:scaling>
          <c:orientation val="minMax"/>
          <c:max val="0.60000000000000009"/>
          <c:min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b="1"/>
                  <a:t>v'</a:t>
                </a:r>
                <a:endParaRPr lang="zh-TW" altLang="en-US" b="1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92278751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/>
              <a:t>GrayLevel v.s Luminance</a:t>
            </a:r>
            <a:endParaRPr lang="zh-TW" altLang="en-US" b="1"/>
          </a:p>
        </c:rich>
      </c:tx>
      <c:layout>
        <c:manualLayout>
          <c:xMode val="edge"/>
          <c:yMode val="edge"/>
          <c:x val="0.3800083437630371"/>
          <c:y val="1.225490196078431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target</c:v>
          </c:tx>
          <c:spPr>
            <a:ln w="285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DICOM_Data!$B$2:$B$12</c:f>
              <c:numCache>
                <c:formatCode>General</c:formatCode>
                <c:ptCount val="11"/>
                <c:pt idx="0">
                  <c:v>0</c:v>
                </c:pt>
                <c:pt idx="1">
                  <c:v>102</c:v>
                </c:pt>
                <c:pt idx="2">
                  <c:v>205</c:v>
                </c:pt>
                <c:pt idx="3">
                  <c:v>307</c:v>
                </c:pt>
                <c:pt idx="4">
                  <c:v>409</c:v>
                </c:pt>
                <c:pt idx="5">
                  <c:v>512</c:v>
                </c:pt>
                <c:pt idx="6">
                  <c:v>614</c:v>
                </c:pt>
                <c:pt idx="7">
                  <c:v>716</c:v>
                </c:pt>
                <c:pt idx="8">
                  <c:v>818</c:v>
                </c:pt>
                <c:pt idx="9">
                  <c:v>921</c:v>
                </c:pt>
                <c:pt idx="10">
                  <c:v>1023</c:v>
                </c:pt>
              </c:numCache>
            </c:numRef>
          </c:cat>
          <c:val>
            <c:numRef>
              <c:f>DICOM_Data!$F$2:$F$12</c:f>
              <c:numCache>
                <c:formatCode>General</c:formatCode>
                <c:ptCount val="11"/>
                <c:pt idx="0">
                  <c:v>0.75839999999999996</c:v>
                </c:pt>
                <c:pt idx="1">
                  <c:v>3.1194999999999999</c:v>
                </c:pt>
                <c:pt idx="2">
                  <c:v>8.1477000000000004</c:v>
                </c:pt>
                <c:pt idx="3">
                  <c:v>17.238900000000001</c:v>
                </c:pt>
                <c:pt idx="4">
                  <c:v>32.723199999999999</c:v>
                </c:pt>
                <c:pt idx="5">
                  <c:v>58.470100000000002</c:v>
                </c:pt>
                <c:pt idx="6">
                  <c:v>99.538799999999995</c:v>
                </c:pt>
                <c:pt idx="7">
                  <c:v>164.67439999999999</c:v>
                </c:pt>
                <c:pt idx="8">
                  <c:v>267.12810000000002</c:v>
                </c:pt>
                <c:pt idx="9">
                  <c:v>429.42540000000002</c:v>
                </c:pt>
                <c:pt idx="10">
                  <c:v>680.76819999999998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40-4C82-81C8-E82B2C21ADC1}"/>
            </c:ext>
          </c:extLst>
        </c:ser>
        <c:ser>
          <c:idx val="1"/>
          <c:order val="1"/>
          <c:tx>
            <c:v>raw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DICOM_Data!$B$2:$B$12</c:f>
              <c:numCache>
                <c:formatCode>General</c:formatCode>
                <c:ptCount val="11"/>
                <c:pt idx="0">
                  <c:v>0</c:v>
                </c:pt>
                <c:pt idx="1">
                  <c:v>102</c:v>
                </c:pt>
                <c:pt idx="2">
                  <c:v>205</c:v>
                </c:pt>
                <c:pt idx="3">
                  <c:v>307</c:v>
                </c:pt>
                <c:pt idx="4">
                  <c:v>409</c:v>
                </c:pt>
                <c:pt idx="5">
                  <c:v>512</c:v>
                </c:pt>
                <c:pt idx="6">
                  <c:v>614</c:v>
                </c:pt>
                <c:pt idx="7">
                  <c:v>716</c:v>
                </c:pt>
                <c:pt idx="8">
                  <c:v>818</c:v>
                </c:pt>
                <c:pt idx="9">
                  <c:v>921</c:v>
                </c:pt>
                <c:pt idx="10">
                  <c:v>1023</c:v>
                </c:pt>
              </c:numCache>
            </c:numRef>
          </c:cat>
          <c:val>
            <c:numRef>
              <c:f>DICOM_Data!$U$2:$U$12</c:f>
              <c:numCache>
                <c:formatCode>General</c:formatCode>
                <c:ptCount val="11"/>
                <c:pt idx="0">
                  <c:v>0.55259999999999998</c:v>
                </c:pt>
                <c:pt idx="1">
                  <c:v>5.4198000000000004</c:v>
                </c:pt>
                <c:pt idx="2">
                  <c:v>23.312899999999999</c:v>
                </c:pt>
                <c:pt idx="3">
                  <c:v>56.186199999999999</c:v>
                </c:pt>
                <c:pt idx="4">
                  <c:v>104.81910000000001</c:v>
                </c:pt>
                <c:pt idx="5">
                  <c:v>170.33580000000001</c:v>
                </c:pt>
                <c:pt idx="6">
                  <c:v>251.68940000000001</c:v>
                </c:pt>
                <c:pt idx="7">
                  <c:v>349.2842</c:v>
                </c:pt>
                <c:pt idx="8">
                  <c:v>464.58030000000002</c:v>
                </c:pt>
                <c:pt idx="9">
                  <c:v>597.57539999999995</c:v>
                </c:pt>
                <c:pt idx="10">
                  <c:v>741.38559999999995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40-4C82-81C8-E82B2C21ADC1}"/>
            </c:ext>
          </c:extLst>
        </c:ser>
        <c:ser>
          <c:idx val="2"/>
          <c:order val="2"/>
          <c:tx>
            <c:v>calibrated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DICOM_Data!$B$2:$B$12</c:f>
              <c:numCache>
                <c:formatCode>General</c:formatCode>
                <c:ptCount val="11"/>
                <c:pt idx="0">
                  <c:v>0</c:v>
                </c:pt>
                <c:pt idx="1">
                  <c:v>102</c:v>
                </c:pt>
                <c:pt idx="2">
                  <c:v>205</c:v>
                </c:pt>
                <c:pt idx="3">
                  <c:v>307</c:v>
                </c:pt>
                <c:pt idx="4">
                  <c:v>409</c:v>
                </c:pt>
                <c:pt idx="5">
                  <c:v>512</c:v>
                </c:pt>
                <c:pt idx="6">
                  <c:v>614</c:v>
                </c:pt>
                <c:pt idx="7">
                  <c:v>716</c:v>
                </c:pt>
                <c:pt idx="8">
                  <c:v>818</c:v>
                </c:pt>
                <c:pt idx="9">
                  <c:v>921</c:v>
                </c:pt>
                <c:pt idx="10">
                  <c:v>1023</c:v>
                </c:pt>
              </c:numCache>
            </c:numRef>
          </c:cat>
          <c:val>
            <c:numRef>
              <c:f>DICOM_Data!$AM$2:$AM$12</c:f>
              <c:numCache>
                <c:formatCode>General</c:formatCode>
                <c:ptCount val="11"/>
                <c:pt idx="0">
                  <c:v>0.52449999999999997</c:v>
                </c:pt>
                <c:pt idx="1">
                  <c:v>2.6153</c:v>
                </c:pt>
                <c:pt idx="2">
                  <c:v>7.4717000000000002</c:v>
                </c:pt>
                <c:pt idx="3">
                  <c:v>16.456900000000001</c:v>
                </c:pt>
                <c:pt idx="4">
                  <c:v>31.228999999999999</c:v>
                </c:pt>
                <c:pt idx="5">
                  <c:v>57.713200000000001</c:v>
                </c:pt>
                <c:pt idx="6">
                  <c:v>99.970200000000006</c:v>
                </c:pt>
                <c:pt idx="7">
                  <c:v>168.19730000000001</c:v>
                </c:pt>
                <c:pt idx="8">
                  <c:v>275.911</c:v>
                </c:pt>
                <c:pt idx="9">
                  <c:v>446.89159999999998</c:v>
                </c:pt>
                <c:pt idx="10">
                  <c:v>719.13869999999997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40-4C82-81C8-E82B2C21A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964991"/>
        <c:axId val="1014958751"/>
      </c:lineChart>
      <c:catAx>
        <c:axId val="1014964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ln>
                      <a:noFill/>
                      <a:prstDash val="solid"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b="1">
                    <a:ln>
                      <a:noFill/>
                      <a:prstDash val="solid"/>
                    </a:ln>
                  </a:rPr>
                  <a:t>GrayLevl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4958751"/>
        <c:crosses val="autoZero"/>
        <c:auto val="1"/>
        <c:lblAlgn val="ctr"/>
        <c:lblOffset val="100"/>
        <c:noMultiLvlLbl val="0"/>
      </c:catAx>
      <c:valAx>
        <c:axId val="101495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b="1"/>
                  <a:t>Luminance</a:t>
                </a:r>
                <a:endParaRPr lang="zh-TW" altLang="en-US" b="1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4964991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altLang="zh-TW" sz="1400" b="1" i="0" strike="noStrike" baseline="0"/>
              <a:t>JND Index v.s </a:t>
            </a:r>
            <a:r>
              <a:rPr lang="en-US" altLang="zh-TW" sz="1400"/>
              <a:t>dL/L</a:t>
            </a:r>
            <a:r>
              <a:rPr lang="en-US" altLang="zh-TW" sz="1400" baseline="0"/>
              <a:t> </a:t>
            </a:r>
            <a:endParaRPr lang="en-US" altLang="zh-TW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95757491262529"/>
          <c:y val="0.10256657419796"/>
          <c:w val="0.72379722232473465"/>
          <c:h val="0.78893334672455673"/>
        </c:manualLayout>
      </c:layout>
      <c:scatterChart>
        <c:scatterStyle val="lineMarker"/>
        <c:varyColors val="0"/>
        <c:ser>
          <c:idx val="0"/>
          <c:order val="0"/>
          <c:tx>
            <c:v>target</c:v>
          </c:tx>
          <c:spPr>
            <a:ln w="12700" cap="rnd">
              <a:solidFill>
                <a:srgbClr val="FF0000"/>
              </a:solidFill>
              <a:prstDash val="sysDot"/>
              <a:round/>
            </a:ln>
          </c:spPr>
          <c:marker>
            <c:symbol val="none"/>
          </c:marker>
          <c:xVal>
            <c:numRef>
              <c:f>DICOM_Data!$M$3:$M$12</c:f>
              <c:numCache>
                <c:formatCode>General</c:formatCode>
                <c:ptCount val="10"/>
                <c:pt idx="0">
                  <c:v>129.63185257624471</c:v>
                </c:pt>
                <c:pt idx="1">
                  <c:v>199.30507571731189</c:v>
                </c:pt>
                <c:pt idx="2">
                  <c:v>268.25743255433707</c:v>
                </c:pt>
                <c:pt idx="3">
                  <c:v>337.1767768359702</c:v>
                </c:pt>
                <c:pt idx="4">
                  <c:v>406.78397267184232</c:v>
                </c:pt>
                <c:pt idx="5">
                  <c:v>475.74560987857916</c:v>
                </c:pt>
                <c:pt idx="6">
                  <c:v>544.72327334270153</c:v>
                </c:pt>
                <c:pt idx="7">
                  <c:v>613.69053942341861</c:v>
                </c:pt>
                <c:pt idx="8">
                  <c:v>683.30635553524712</c:v>
                </c:pt>
                <c:pt idx="9">
                  <c:v>752.2267125749936</c:v>
                </c:pt>
              </c:numCache>
            </c:numRef>
          </c:xVal>
          <c:yVal>
            <c:numRef>
              <c:f>DICOM_Data!$N$3:$N$12</c:f>
              <c:numCache>
                <c:formatCode>General</c:formatCode>
                <c:ptCount val="10"/>
                <c:pt idx="0">
                  <c:v>1.7671962369739988E-2</c:v>
                </c:pt>
                <c:pt idx="1">
                  <c:v>1.2810339340087802E-2</c:v>
                </c:pt>
                <c:pt idx="2">
                  <c:v>1.0387177481381895E-2</c:v>
                </c:pt>
                <c:pt idx="3">
                  <c:v>8.993728053793941E-3</c:v>
                </c:pt>
                <c:pt idx="4">
                  <c:v>8.1121854772757997E-3</c:v>
                </c:pt>
                <c:pt idx="5">
                  <c:v>7.5379254560663713E-3</c:v>
                </c:pt>
                <c:pt idx="6">
                  <c:v>7.1480144798704414E-3</c:v>
                </c:pt>
                <c:pt idx="7">
                  <c:v>6.880650201880314E-3</c:v>
                </c:pt>
                <c:pt idx="8">
                  <c:v>6.6938949576419195E-3</c:v>
                </c:pt>
                <c:pt idx="9">
                  <c:v>6.5697706177395114E-3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AD-4E8F-8862-A828080F7EDB}"/>
            </c:ext>
          </c:extLst>
        </c:ser>
        <c:ser>
          <c:idx val="1"/>
          <c:order val="1"/>
          <c:tx>
            <c:v>max_10%</c:v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DICOM_Data!$M$3:$M$12</c:f>
              <c:numCache>
                <c:formatCode>General</c:formatCode>
                <c:ptCount val="10"/>
                <c:pt idx="0">
                  <c:v>129.63185257624471</c:v>
                </c:pt>
                <c:pt idx="1">
                  <c:v>199.30507571731189</c:v>
                </c:pt>
                <c:pt idx="2">
                  <c:v>268.25743255433707</c:v>
                </c:pt>
                <c:pt idx="3">
                  <c:v>337.1767768359702</c:v>
                </c:pt>
                <c:pt idx="4">
                  <c:v>406.78397267184232</c:v>
                </c:pt>
                <c:pt idx="5">
                  <c:v>475.74560987857916</c:v>
                </c:pt>
                <c:pt idx="6">
                  <c:v>544.72327334270153</c:v>
                </c:pt>
                <c:pt idx="7">
                  <c:v>613.69053942341861</c:v>
                </c:pt>
                <c:pt idx="8">
                  <c:v>683.30635553524712</c:v>
                </c:pt>
                <c:pt idx="9">
                  <c:v>752.2267125749936</c:v>
                </c:pt>
              </c:numCache>
            </c:numRef>
          </c:xVal>
          <c:yVal>
            <c:numRef>
              <c:f>DICOM_Data!$BM$3:$BM$12</c:f>
              <c:numCache>
                <c:formatCode>General</c:formatCode>
                <c:ptCount val="10"/>
                <c:pt idx="0">
                  <c:v>1.9439158606713986E-2</c:v>
                </c:pt>
                <c:pt idx="1">
                  <c:v>1.4091373274096583E-2</c:v>
                </c:pt>
                <c:pt idx="2">
                  <c:v>1.1425895229520085E-2</c:v>
                </c:pt>
                <c:pt idx="3">
                  <c:v>9.8931008591733351E-3</c:v>
                </c:pt>
                <c:pt idx="4">
                  <c:v>8.9234040250033789E-3</c:v>
                </c:pt>
                <c:pt idx="5">
                  <c:v>8.291718001673009E-3</c:v>
                </c:pt>
                <c:pt idx="6">
                  <c:v>7.8628159278574857E-3</c:v>
                </c:pt>
                <c:pt idx="7">
                  <c:v>7.5687152220683456E-3</c:v>
                </c:pt>
                <c:pt idx="8">
                  <c:v>7.3632844534061116E-3</c:v>
                </c:pt>
                <c:pt idx="9">
                  <c:v>7.2267476795134624E-3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AD-4E8F-8862-A828080F7EDB}"/>
            </c:ext>
          </c:extLst>
        </c:ser>
        <c:ser>
          <c:idx val="2"/>
          <c:order val="2"/>
          <c:tx>
            <c:v>min_10%</c:v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DICOM_Data!$M$3:$M$12</c:f>
              <c:numCache>
                <c:formatCode>General</c:formatCode>
                <c:ptCount val="10"/>
                <c:pt idx="0">
                  <c:v>129.63185257624471</c:v>
                </c:pt>
                <c:pt idx="1">
                  <c:v>199.30507571731189</c:v>
                </c:pt>
                <c:pt idx="2">
                  <c:v>268.25743255433707</c:v>
                </c:pt>
                <c:pt idx="3">
                  <c:v>337.1767768359702</c:v>
                </c:pt>
                <c:pt idx="4">
                  <c:v>406.78397267184232</c:v>
                </c:pt>
                <c:pt idx="5">
                  <c:v>475.74560987857916</c:v>
                </c:pt>
                <c:pt idx="6">
                  <c:v>544.72327334270153</c:v>
                </c:pt>
                <c:pt idx="7">
                  <c:v>613.69053942341861</c:v>
                </c:pt>
                <c:pt idx="8">
                  <c:v>683.30635553524712</c:v>
                </c:pt>
                <c:pt idx="9">
                  <c:v>752.2267125749936</c:v>
                </c:pt>
              </c:numCache>
            </c:numRef>
          </c:xVal>
          <c:yVal>
            <c:numRef>
              <c:f>DICOM_Data!$BN$3:$BN$12</c:f>
              <c:numCache>
                <c:formatCode>General</c:formatCode>
                <c:ptCount val="10"/>
                <c:pt idx="0">
                  <c:v>1.590476613276599E-2</c:v>
                </c:pt>
                <c:pt idx="1">
                  <c:v>1.1529305406079021E-2</c:v>
                </c:pt>
                <c:pt idx="2">
                  <c:v>9.3484597332437053E-3</c:v>
                </c:pt>
                <c:pt idx="3">
                  <c:v>8.0943552484145469E-3</c:v>
                </c:pt>
                <c:pt idx="4">
                  <c:v>7.3009669295482195E-3</c:v>
                </c:pt>
                <c:pt idx="5">
                  <c:v>6.7841329104597337E-3</c:v>
                </c:pt>
                <c:pt idx="6">
                  <c:v>6.4332130318833971E-3</c:v>
                </c:pt>
                <c:pt idx="7">
                  <c:v>6.1925851816922823E-3</c:v>
                </c:pt>
                <c:pt idx="8">
                  <c:v>6.0245054618777273E-3</c:v>
                </c:pt>
                <c:pt idx="9">
                  <c:v>5.9127935559655604E-3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AD-4E8F-8862-A828080F7EDB}"/>
            </c:ext>
          </c:extLst>
        </c:ser>
        <c:ser>
          <c:idx val="3"/>
          <c:order val="3"/>
          <c:tx>
            <c:v>raw</c:v>
          </c:tx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chemeClr val="tx1"/>
              </a:solidFill>
              <a:ln>
                <a:solidFill>
                  <a:schemeClr val="accent4"/>
                </a:solidFill>
                <a:prstDash val="solid"/>
              </a:ln>
            </c:spPr>
          </c:marker>
          <c:xVal>
            <c:numRef>
              <c:f>DICOM_Data!$AE$3:$AE$12</c:f>
              <c:numCache>
                <c:formatCode>General</c:formatCode>
                <c:ptCount val="10"/>
                <c:pt idx="0">
                  <c:v>167.2080202696938</c:v>
                </c:pt>
                <c:pt idx="1">
                  <c:v>299.61419061967359</c:v>
                </c:pt>
                <c:pt idx="2">
                  <c:v>401.80662340720755</c:v>
                </c:pt>
                <c:pt idx="3">
                  <c:v>482.67480114769006</c:v>
                </c:pt>
                <c:pt idx="4">
                  <c:v>549.46477088796053</c:v>
                </c:pt>
                <c:pt idx="5">
                  <c:v>605.08391355643903</c:v>
                </c:pt>
                <c:pt idx="6">
                  <c:v>652.81440791505929</c:v>
                </c:pt>
                <c:pt idx="7">
                  <c:v>694.9934723203894</c:v>
                </c:pt>
                <c:pt idx="8">
                  <c:v>732.61966608834734</c:v>
                </c:pt>
                <c:pt idx="9">
                  <c:v>765.0996208275169</c:v>
                </c:pt>
              </c:numCache>
            </c:numRef>
          </c:xVal>
          <c:yVal>
            <c:numRef>
              <c:f>DICOM_Data!$AF$3:$AF$12</c:f>
              <c:numCache>
                <c:formatCode>General</c:formatCode>
                <c:ptCount val="10"/>
                <c:pt idx="0">
                  <c:v>2.3653603259197232E-2</c:v>
                </c:pt>
                <c:pt idx="1">
                  <c:v>1.7876119308509478E-2</c:v>
                </c:pt>
                <c:pt idx="2">
                  <c:v>1.1993942748044511E-2</c:v>
                </c:pt>
                <c:pt idx="3">
                  <c:v>8.7655435928917658E-3</c:v>
                </c:pt>
                <c:pt idx="4">
                  <c:v>6.8414888033640252E-3</c:v>
                </c:pt>
                <c:pt idx="5">
                  <c:v>5.5906309393507084E-3</c:v>
                </c:pt>
                <c:pt idx="6">
                  <c:v>4.7086108668246609E-3</c:v>
                </c:pt>
                <c:pt idx="7">
                  <c:v>4.1081803112233617E-3</c:v>
                </c:pt>
                <c:pt idx="8">
                  <c:v>3.5972409873989116E-3</c:v>
                </c:pt>
                <c:pt idx="9">
                  <c:v>3.1167663029052907E-3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AD-4E8F-8862-A828080F7EDB}"/>
            </c:ext>
          </c:extLst>
        </c:ser>
        <c:ser>
          <c:idx val="4"/>
          <c:order val="4"/>
          <c:tx>
            <c:v>calibrated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 w="12700">
                <a:noFill/>
                <a:prstDash val="solid"/>
              </a:ln>
            </c:spPr>
          </c:marker>
          <c:xVal>
            <c:numRef>
              <c:f>DICOM_Data!$AW$3:$AW$12</c:f>
              <c:numCache>
                <c:formatCode>General</c:formatCode>
                <c:ptCount val="10"/>
                <c:pt idx="0">
                  <c:v>119.00691658004628</c:v>
                </c:pt>
                <c:pt idx="1">
                  <c:v>192.16823733061599</c:v>
                </c:pt>
                <c:pt idx="2">
                  <c:v>263.61407604458236</c:v>
                </c:pt>
                <c:pt idx="3">
                  <c:v>331.85710514059878</c:v>
                </c:pt>
                <c:pt idx="4">
                  <c:v>405.15326330370385</c:v>
                </c:pt>
                <c:pt idx="5">
                  <c:v>476.32390838802593</c:v>
                </c:pt>
                <c:pt idx="6">
                  <c:v>547.69105115088655</c:v>
                </c:pt>
                <c:pt idx="7">
                  <c:v>618.38003821843051</c:v>
                </c:pt>
                <c:pt idx="8">
                  <c:v>689.22319487222069</c:v>
                </c:pt>
                <c:pt idx="9">
                  <c:v>760.49814834737901</c:v>
                </c:pt>
              </c:numCache>
            </c:numRef>
          </c:xVal>
          <c:yVal>
            <c:numRef>
              <c:f>DICOM_Data!$AX$3:$AX$12</c:f>
              <c:numCache>
                <c:formatCode>General</c:formatCode>
                <c:ptCount val="10"/>
                <c:pt idx="0">
                  <c:v>1.9327581303677795E-2</c:v>
                </c:pt>
                <c:pt idx="1">
                  <c:v>1.3820269864066237E-2</c:v>
                </c:pt>
                <c:pt idx="2">
                  <c:v>1.0891591365068861E-2</c:v>
                </c:pt>
                <c:pt idx="3">
                  <c:v>8.989615447119105E-3</c:v>
                </c:pt>
                <c:pt idx="4">
                  <c:v>8.555686223772974E-3</c:v>
                </c:pt>
                <c:pt idx="5">
                  <c:v>7.7720416256905978E-3</c:v>
                </c:pt>
                <c:pt idx="6">
                  <c:v>7.3768726350445062E-3</c:v>
                </c:pt>
                <c:pt idx="7">
                  <c:v>7.0334602860612988E-3</c:v>
                </c:pt>
                <c:pt idx="8">
                  <c:v>6.79593486175409E-3</c:v>
                </c:pt>
                <c:pt idx="9">
                  <c:v>6.775415032721009E-3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AD-4E8F-8862-A828080F7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707648"/>
        <c:axId val="554708064"/>
      </c:scatterChart>
      <c:valAx>
        <c:axId val="55470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JND</a:t>
                </a:r>
                <a:r>
                  <a:rPr lang="en-US" altLang="zh-TW" baseline="0"/>
                  <a:t> Index</a:t>
                </a:r>
                <a:endParaRPr lang="zh-TW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4708064"/>
        <c:crosses val="autoZero"/>
        <c:crossBetween val="midCat"/>
      </c:valAx>
      <c:valAx>
        <c:axId val="554708064"/>
        <c:scaling>
          <c:logBase val="10"/>
          <c:orientation val="minMax"/>
          <c:max val="0.1"/>
          <c:min val="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∆JND</a:t>
                </a:r>
                <a:endParaRPr lang="zh-TW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4707648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/>
              <a:t>∆ u'v'</a:t>
            </a:r>
            <a:endParaRPr lang="zh-TW" altLang="en-US" b="1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acceptable limit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DICOM_Data!$B$2:$B$12</c:f>
              <c:numCache>
                <c:formatCode>General</c:formatCode>
                <c:ptCount val="11"/>
                <c:pt idx="0">
                  <c:v>0</c:v>
                </c:pt>
                <c:pt idx="1">
                  <c:v>102</c:v>
                </c:pt>
                <c:pt idx="2">
                  <c:v>205</c:v>
                </c:pt>
                <c:pt idx="3">
                  <c:v>307</c:v>
                </c:pt>
                <c:pt idx="4">
                  <c:v>409</c:v>
                </c:pt>
                <c:pt idx="5">
                  <c:v>512</c:v>
                </c:pt>
                <c:pt idx="6">
                  <c:v>614</c:v>
                </c:pt>
                <c:pt idx="7">
                  <c:v>716</c:v>
                </c:pt>
                <c:pt idx="8">
                  <c:v>818</c:v>
                </c:pt>
                <c:pt idx="9">
                  <c:v>921</c:v>
                </c:pt>
                <c:pt idx="10">
                  <c:v>1023</c:v>
                </c:pt>
              </c:numCache>
            </c:numRef>
          </c:cat>
          <c:val>
            <c:numRef>
              <c:f>DICOM_Data!$BP$2:$BP$12</c:f>
              <c:numCache>
                <c:formatCode>General</c:formatCode>
                <c:ptCount val="11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F9-4CA3-9E37-621411FF56A0}"/>
            </c:ext>
          </c:extLst>
        </c:ser>
        <c:ser>
          <c:idx val="1"/>
          <c:order val="1"/>
          <c:tx>
            <c:v>optimal limit</c:v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DICOM_Data!$B$2:$B$12</c:f>
              <c:numCache>
                <c:formatCode>General</c:formatCode>
                <c:ptCount val="11"/>
                <c:pt idx="0">
                  <c:v>0</c:v>
                </c:pt>
                <c:pt idx="1">
                  <c:v>102</c:v>
                </c:pt>
                <c:pt idx="2">
                  <c:v>205</c:v>
                </c:pt>
                <c:pt idx="3">
                  <c:v>307</c:v>
                </c:pt>
                <c:pt idx="4">
                  <c:v>409</c:v>
                </c:pt>
                <c:pt idx="5">
                  <c:v>512</c:v>
                </c:pt>
                <c:pt idx="6">
                  <c:v>614</c:v>
                </c:pt>
                <c:pt idx="7">
                  <c:v>716</c:v>
                </c:pt>
                <c:pt idx="8">
                  <c:v>818</c:v>
                </c:pt>
                <c:pt idx="9">
                  <c:v>921</c:v>
                </c:pt>
                <c:pt idx="10">
                  <c:v>1023</c:v>
                </c:pt>
              </c:numCache>
            </c:numRef>
          </c:cat>
          <c:val>
            <c:numRef>
              <c:f>DICOM_Data!$BQ$2:$BQ$12</c:f>
              <c:numCache>
                <c:formatCode>General</c:formatCode>
                <c:ptCount val="11"/>
                <c:pt idx="0">
                  <c:v>5.0000000000000001E-3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5.0000000000000001E-3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F9-4CA3-9E37-621411FF56A0}"/>
            </c:ext>
          </c:extLst>
        </c:ser>
        <c:ser>
          <c:idx val="2"/>
          <c:order val="2"/>
          <c:tx>
            <c:v>delta_u'v' Raw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DICOM_Data!$B$2:$B$12</c:f>
              <c:numCache>
                <c:formatCode>General</c:formatCode>
                <c:ptCount val="11"/>
                <c:pt idx="0">
                  <c:v>0</c:v>
                </c:pt>
                <c:pt idx="1">
                  <c:v>102</c:v>
                </c:pt>
                <c:pt idx="2">
                  <c:v>205</c:v>
                </c:pt>
                <c:pt idx="3">
                  <c:v>307</c:v>
                </c:pt>
                <c:pt idx="4">
                  <c:v>409</c:v>
                </c:pt>
                <c:pt idx="5">
                  <c:v>512</c:v>
                </c:pt>
                <c:pt idx="6">
                  <c:v>614</c:v>
                </c:pt>
                <c:pt idx="7">
                  <c:v>716</c:v>
                </c:pt>
                <c:pt idx="8">
                  <c:v>818</c:v>
                </c:pt>
                <c:pt idx="9">
                  <c:v>921</c:v>
                </c:pt>
                <c:pt idx="10">
                  <c:v>1023</c:v>
                </c:pt>
              </c:numCache>
            </c:numRef>
          </c:cat>
          <c:val>
            <c:numRef>
              <c:f>DICOM_Data!$AD$2:$AD$12</c:f>
              <c:numCache>
                <c:formatCode>General</c:formatCode>
                <c:ptCount val="11"/>
                <c:pt idx="0">
                  <c:v>5.5858668398184298E-2</c:v>
                </c:pt>
                <c:pt idx="1">
                  <c:v>1.6021633167492486E-2</c:v>
                </c:pt>
                <c:pt idx="2">
                  <c:v>1.5110453268353167E-2</c:v>
                </c:pt>
                <c:pt idx="3">
                  <c:v>1.4713822806831126E-2</c:v>
                </c:pt>
                <c:pt idx="4">
                  <c:v>1.5070343267726849E-2</c:v>
                </c:pt>
                <c:pt idx="5">
                  <c:v>1.5008008555662391E-2</c:v>
                </c:pt>
                <c:pt idx="6">
                  <c:v>1.469043062404525E-2</c:v>
                </c:pt>
                <c:pt idx="7">
                  <c:v>1.4562811558910834E-2</c:v>
                </c:pt>
                <c:pt idx="8">
                  <c:v>1.4378363338515531E-2</c:v>
                </c:pt>
                <c:pt idx="9">
                  <c:v>1.3989286256066335E-2</c:v>
                </c:pt>
                <c:pt idx="10">
                  <c:v>1.3773505542391257E-2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F9-4CA3-9E37-621411FF56A0}"/>
            </c:ext>
          </c:extLst>
        </c:ser>
        <c:ser>
          <c:idx val="3"/>
          <c:order val="3"/>
          <c:tx>
            <c:v>delta_u'v' Calibrated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DICOM_Data!$B$2:$B$12</c:f>
              <c:numCache>
                <c:formatCode>General</c:formatCode>
                <c:ptCount val="11"/>
                <c:pt idx="0">
                  <c:v>0</c:v>
                </c:pt>
                <c:pt idx="1">
                  <c:v>102</c:v>
                </c:pt>
                <c:pt idx="2">
                  <c:v>205</c:v>
                </c:pt>
                <c:pt idx="3">
                  <c:v>307</c:v>
                </c:pt>
                <c:pt idx="4">
                  <c:v>409</c:v>
                </c:pt>
                <c:pt idx="5">
                  <c:v>512</c:v>
                </c:pt>
                <c:pt idx="6">
                  <c:v>614</c:v>
                </c:pt>
                <c:pt idx="7">
                  <c:v>716</c:v>
                </c:pt>
                <c:pt idx="8">
                  <c:v>818</c:v>
                </c:pt>
                <c:pt idx="9">
                  <c:v>921</c:v>
                </c:pt>
                <c:pt idx="10">
                  <c:v>1023</c:v>
                </c:pt>
              </c:numCache>
            </c:numRef>
          </c:cat>
          <c:val>
            <c:numRef>
              <c:f>DICOM_Data!$AV$2:$AV$12</c:f>
              <c:numCache>
                <c:formatCode>General</c:formatCode>
                <c:ptCount val="11"/>
                <c:pt idx="0">
                  <c:v>5.3026840777118889E-2</c:v>
                </c:pt>
                <c:pt idx="1">
                  <c:v>2.6160746322402115E-3</c:v>
                </c:pt>
                <c:pt idx="2">
                  <c:v>9.9127724924226749E-4</c:v>
                </c:pt>
                <c:pt idx="3">
                  <c:v>1.4128528884108143E-3</c:v>
                </c:pt>
                <c:pt idx="4">
                  <c:v>1.2475566529570692E-3</c:v>
                </c:pt>
                <c:pt idx="5">
                  <c:v>3.5494594531479889E-4</c:v>
                </c:pt>
                <c:pt idx="6">
                  <c:v>1.3933324307731417E-3</c:v>
                </c:pt>
                <c:pt idx="7">
                  <c:v>1.0344717015175957E-3</c:v>
                </c:pt>
                <c:pt idx="8">
                  <c:v>5.1651164585642258E-4</c:v>
                </c:pt>
                <c:pt idx="9">
                  <c:v>1.6617933195804528E-4</c:v>
                </c:pt>
                <c:pt idx="10">
                  <c:v>8.083733136844867E-5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F9-4CA3-9E37-621411FF5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1399871"/>
        <c:axId val="2111406111"/>
      </c:lineChart>
      <c:catAx>
        <c:axId val="2111399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b="1"/>
                  <a:t>Gray Level</a:t>
                </a:r>
                <a:endParaRPr lang="zh-TW" altLang="en-US" b="1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11406111"/>
        <c:crosses val="autoZero"/>
        <c:auto val="1"/>
        <c:lblAlgn val="ctr"/>
        <c:lblOffset val="100"/>
        <c:noMultiLvlLbl val="0"/>
      </c:catAx>
      <c:valAx>
        <c:axId val="2111406111"/>
        <c:scaling>
          <c:orientation val="minMax"/>
          <c:max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1" i="0" strike="noStrike" baseline="0"/>
                  <a:t>∆u'v'</a:t>
                </a:r>
                <a:endParaRPr lang="zh-TW" altLang="en-US" b="1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11399871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2358968286682"/>
          <c:y val="2.831200319788206E-2"/>
          <c:w val="0.85037763559491675"/>
          <c:h val="0.82414385374487298"/>
        </c:manualLayout>
      </c:layout>
      <c:scatterChart>
        <c:scatterStyle val="lineMarker"/>
        <c:varyColors val="0"/>
        <c:ser>
          <c:idx val="0"/>
          <c:order val="0"/>
          <c:tx>
            <c:v>target</c:v>
          </c:tx>
          <c:spPr>
            <a:ln w="12700" cap="rnd">
              <a:solidFill>
                <a:srgbClr val="FF0000"/>
              </a:solidFill>
              <a:prstDash val="sysDot"/>
              <a:round/>
            </a:ln>
          </c:spPr>
          <c:marker>
            <c:symbol val="none"/>
          </c:marker>
          <c:xVal>
            <c:numRef>
              <c:f>DICOM_Data!$B$2:$B$12</c:f>
              <c:numCache>
                <c:formatCode>General</c:formatCode>
                <c:ptCount val="11"/>
                <c:pt idx="0">
                  <c:v>0</c:v>
                </c:pt>
                <c:pt idx="1">
                  <c:v>102</c:v>
                </c:pt>
                <c:pt idx="2">
                  <c:v>205</c:v>
                </c:pt>
                <c:pt idx="3">
                  <c:v>307</c:v>
                </c:pt>
                <c:pt idx="4">
                  <c:v>409</c:v>
                </c:pt>
                <c:pt idx="5">
                  <c:v>512</c:v>
                </c:pt>
                <c:pt idx="6">
                  <c:v>614</c:v>
                </c:pt>
                <c:pt idx="7">
                  <c:v>716</c:v>
                </c:pt>
                <c:pt idx="8">
                  <c:v>818</c:v>
                </c:pt>
                <c:pt idx="9">
                  <c:v>921</c:v>
                </c:pt>
                <c:pt idx="10">
                  <c:v>1023</c:v>
                </c:pt>
              </c:numCache>
            </c:numRef>
          </c:xVal>
          <c:yVal>
            <c:numRef>
              <c:f>DICOM_Data!$P$2:$P$12</c:f>
              <c:numCache>
                <c:formatCode>General</c:formatCode>
                <c:ptCount val="11"/>
                <c:pt idx="0">
                  <c:v>0.67595484317444421</c:v>
                </c:pt>
                <c:pt idx="1">
                  <c:v>0.67595484317444421</c:v>
                </c:pt>
                <c:pt idx="2">
                  <c:v>0.67595484317444421</c:v>
                </c:pt>
                <c:pt idx="3">
                  <c:v>0.67595484317444421</c:v>
                </c:pt>
                <c:pt idx="4">
                  <c:v>0.67595484317444421</c:v>
                </c:pt>
                <c:pt idx="5">
                  <c:v>0.67595484317444421</c:v>
                </c:pt>
                <c:pt idx="6">
                  <c:v>0.67595484317444421</c:v>
                </c:pt>
                <c:pt idx="7">
                  <c:v>0.67595484317444421</c:v>
                </c:pt>
                <c:pt idx="8">
                  <c:v>0.67595484317444421</c:v>
                </c:pt>
                <c:pt idx="9">
                  <c:v>0.67595484317444421</c:v>
                </c:pt>
                <c:pt idx="10">
                  <c:v>0.67595484317444421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DA-4442-A890-357932193E8E}"/>
            </c:ext>
          </c:extLst>
        </c:ser>
        <c:ser>
          <c:idx val="1"/>
          <c:order val="1"/>
          <c:tx>
            <c:v>max_10%</c:v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DICOM_Data!$B$2:$B$12</c:f>
              <c:numCache>
                <c:formatCode>General</c:formatCode>
                <c:ptCount val="11"/>
                <c:pt idx="0">
                  <c:v>0</c:v>
                </c:pt>
                <c:pt idx="1">
                  <c:v>102</c:v>
                </c:pt>
                <c:pt idx="2">
                  <c:v>205</c:v>
                </c:pt>
                <c:pt idx="3">
                  <c:v>307</c:v>
                </c:pt>
                <c:pt idx="4">
                  <c:v>409</c:v>
                </c:pt>
                <c:pt idx="5">
                  <c:v>512</c:v>
                </c:pt>
                <c:pt idx="6">
                  <c:v>614</c:v>
                </c:pt>
                <c:pt idx="7">
                  <c:v>716</c:v>
                </c:pt>
                <c:pt idx="8">
                  <c:v>818</c:v>
                </c:pt>
                <c:pt idx="9">
                  <c:v>921</c:v>
                </c:pt>
                <c:pt idx="10">
                  <c:v>1023</c:v>
                </c:pt>
              </c:numCache>
            </c:numRef>
          </c:xVal>
          <c:yVal>
            <c:numRef>
              <c:f>DICOM_Data!$BI$2:$BI$12</c:f>
              <c:numCache>
                <c:formatCode>General</c:formatCode>
                <c:ptCount val="11"/>
                <c:pt idx="0">
                  <c:v>0.74355032749188865</c:v>
                </c:pt>
                <c:pt idx="1">
                  <c:v>0.74355032749188865</c:v>
                </c:pt>
                <c:pt idx="2">
                  <c:v>0.74355032749188865</c:v>
                </c:pt>
                <c:pt idx="3">
                  <c:v>0.74355032749188865</c:v>
                </c:pt>
                <c:pt idx="4">
                  <c:v>0.74355032749188865</c:v>
                </c:pt>
                <c:pt idx="5">
                  <c:v>0.74355032749188865</c:v>
                </c:pt>
                <c:pt idx="6">
                  <c:v>0.74355032749188865</c:v>
                </c:pt>
                <c:pt idx="7">
                  <c:v>0.74355032749188865</c:v>
                </c:pt>
                <c:pt idx="8">
                  <c:v>0.74355032749188865</c:v>
                </c:pt>
                <c:pt idx="9">
                  <c:v>0.74355032749188865</c:v>
                </c:pt>
                <c:pt idx="10">
                  <c:v>0.74355032749188865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DA-4442-A890-357932193E8E}"/>
            </c:ext>
          </c:extLst>
        </c:ser>
        <c:ser>
          <c:idx val="2"/>
          <c:order val="2"/>
          <c:tx>
            <c:v>min_10%</c:v>
          </c:tx>
          <c:spPr>
            <a:ln w="254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DICOM_Data!$B$2:$B$12</c:f>
              <c:numCache>
                <c:formatCode>General</c:formatCode>
                <c:ptCount val="11"/>
                <c:pt idx="0">
                  <c:v>0</c:v>
                </c:pt>
                <c:pt idx="1">
                  <c:v>102</c:v>
                </c:pt>
                <c:pt idx="2">
                  <c:v>205</c:v>
                </c:pt>
                <c:pt idx="3">
                  <c:v>307</c:v>
                </c:pt>
                <c:pt idx="4">
                  <c:v>409</c:v>
                </c:pt>
                <c:pt idx="5">
                  <c:v>512</c:v>
                </c:pt>
                <c:pt idx="6">
                  <c:v>614</c:v>
                </c:pt>
                <c:pt idx="7">
                  <c:v>716</c:v>
                </c:pt>
                <c:pt idx="8">
                  <c:v>818</c:v>
                </c:pt>
                <c:pt idx="9">
                  <c:v>921</c:v>
                </c:pt>
                <c:pt idx="10">
                  <c:v>1023</c:v>
                </c:pt>
              </c:numCache>
            </c:numRef>
          </c:xVal>
          <c:yVal>
            <c:numRef>
              <c:f>DICOM_Data!$BJ$2:$BJ$12</c:f>
              <c:numCache>
                <c:formatCode>General</c:formatCode>
                <c:ptCount val="11"/>
                <c:pt idx="0">
                  <c:v>0.60835935885699977</c:v>
                </c:pt>
                <c:pt idx="1">
                  <c:v>0.60835935885699977</c:v>
                </c:pt>
                <c:pt idx="2">
                  <c:v>0.60835935885699977</c:v>
                </c:pt>
                <c:pt idx="3">
                  <c:v>0.60835935885699977</c:v>
                </c:pt>
                <c:pt idx="4">
                  <c:v>0.60835935885699977</c:v>
                </c:pt>
                <c:pt idx="5">
                  <c:v>0.60835935885699977</c:v>
                </c:pt>
                <c:pt idx="6">
                  <c:v>0.60835935885699977</c:v>
                </c:pt>
                <c:pt idx="7">
                  <c:v>0.60835935885699977</c:v>
                </c:pt>
                <c:pt idx="8">
                  <c:v>0.60835935885699977</c:v>
                </c:pt>
                <c:pt idx="9">
                  <c:v>0.60835935885699977</c:v>
                </c:pt>
                <c:pt idx="10">
                  <c:v>0.60835935885699977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DA-4442-A890-357932193E8E}"/>
            </c:ext>
          </c:extLst>
        </c:ser>
        <c:ser>
          <c:idx val="3"/>
          <c:order val="3"/>
          <c:tx>
            <c:v>calibrated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10"/>
            <c:spPr>
              <a:solidFill>
                <a:schemeClr val="accent6">
                  <a:lumMod val="60000"/>
                  <a:lumOff val="40000"/>
                </a:schemeClr>
              </a:solidFill>
              <a:ln w="12700">
                <a:noFill/>
                <a:prstDash val="solid"/>
              </a:ln>
            </c:spPr>
          </c:marker>
          <c:xVal>
            <c:numRef>
              <c:f>DICOM_Data!$B$2:$B$12</c:f>
              <c:numCache>
                <c:formatCode>General</c:formatCode>
                <c:ptCount val="11"/>
                <c:pt idx="0">
                  <c:v>0</c:v>
                </c:pt>
                <c:pt idx="1">
                  <c:v>102</c:v>
                </c:pt>
                <c:pt idx="2">
                  <c:v>205</c:v>
                </c:pt>
                <c:pt idx="3">
                  <c:v>307</c:v>
                </c:pt>
                <c:pt idx="4">
                  <c:v>409</c:v>
                </c:pt>
                <c:pt idx="5">
                  <c:v>512</c:v>
                </c:pt>
                <c:pt idx="6">
                  <c:v>614</c:v>
                </c:pt>
                <c:pt idx="7">
                  <c:v>716</c:v>
                </c:pt>
                <c:pt idx="8">
                  <c:v>818</c:v>
                </c:pt>
                <c:pt idx="9">
                  <c:v>921</c:v>
                </c:pt>
                <c:pt idx="10">
                  <c:v>1023</c:v>
                </c:pt>
              </c:numCache>
            </c:numRef>
          </c:xVal>
          <c:yVal>
            <c:numRef>
              <c:f>DICOM_Data!$AZ$2:$AZ$12</c:f>
              <c:numCache>
                <c:formatCode>General</c:formatCode>
                <c:ptCount val="11"/>
                <c:pt idx="1">
                  <c:v>0.69548699534271796</c:v>
                </c:pt>
                <c:pt idx="2">
                  <c:v>0.71030408495698749</c:v>
                </c:pt>
                <c:pt idx="3">
                  <c:v>0.70044939915653304</c:v>
                </c:pt>
                <c:pt idx="4">
                  <c:v>0.66904930486290604</c:v>
                </c:pt>
                <c:pt idx="5">
                  <c:v>0.71161318604956381</c:v>
                </c:pt>
                <c:pt idx="6">
                  <c:v>0.69775142239531451</c:v>
                </c:pt>
                <c:pt idx="7">
                  <c:v>0.69967787022412375</c:v>
                </c:pt>
                <c:pt idx="8">
                  <c:v>0.6930292849759212</c:v>
                </c:pt>
                <c:pt idx="9">
                  <c:v>0.68779763741543853</c:v>
                </c:pt>
                <c:pt idx="10">
                  <c:v>0.69877405367802281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DA-4442-A890-357932193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707648"/>
        <c:axId val="554708064"/>
      </c:scatterChart>
      <c:valAx>
        <c:axId val="554707648"/>
        <c:scaling>
          <c:orientation val="minMax"/>
          <c:max val="10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zh-TW" sz="1400"/>
                  <a:t>Grey Levl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4708064"/>
        <c:crosses val="autoZero"/>
        <c:crossBetween val="midCat"/>
        <c:majorUnit val="256"/>
      </c:valAx>
      <c:valAx>
        <c:axId val="554708064"/>
        <c:scaling>
          <c:orientation val="minMax"/>
          <c:max val="0.9"/>
          <c:min val="0.4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zh-TW" sz="1400" b="1" i="0" strike="noStrike" baseline="0"/>
                  <a:t>∆JND/GL </a:t>
                </a:r>
                <a:endParaRPr lang="zh-TW" altLang="en-US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4707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CCT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CCT Raw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DICOM_Data!$B$2:$B$12</c:f>
              <c:numCache>
                <c:formatCode>General</c:formatCode>
                <c:ptCount val="11"/>
                <c:pt idx="0">
                  <c:v>0</c:v>
                </c:pt>
                <c:pt idx="1">
                  <c:v>102</c:v>
                </c:pt>
                <c:pt idx="2">
                  <c:v>205</c:v>
                </c:pt>
                <c:pt idx="3">
                  <c:v>307</c:v>
                </c:pt>
                <c:pt idx="4">
                  <c:v>409</c:v>
                </c:pt>
                <c:pt idx="5">
                  <c:v>512</c:v>
                </c:pt>
                <c:pt idx="6">
                  <c:v>614</c:v>
                </c:pt>
                <c:pt idx="7">
                  <c:v>716</c:v>
                </c:pt>
                <c:pt idx="8">
                  <c:v>818</c:v>
                </c:pt>
                <c:pt idx="9">
                  <c:v>921</c:v>
                </c:pt>
                <c:pt idx="10">
                  <c:v>1023</c:v>
                </c:pt>
              </c:numCache>
            </c:numRef>
          </c:cat>
          <c:val>
            <c:numRef>
              <c:f>DICOM_Data!$AB$2:$AB$12</c:f>
              <c:numCache>
                <c:formatCode>General</c:formatCode>
                <c:ptCount val="11"/>
                <c:pt idx="0">
                  <c:v>22214</c:v>
                </c:pt>
                <c:pt idx="1">
                  <c:v>7767</c:v>
                </c:pt>
                <c:pt idx="2">
                  <c:v>7371</c:v>
                </c:pt>
                <c:pt idx="3">
                  <c:v>7236</c:v>
                </c:pt>
                <c:pt idx="4">
                  <c:v>7272</c:v>
                </c:pt>
                <c:pt idx="5">
                  <c:v>7369</c:v>
                </c:pt>
                <c:pt idx="6">
                  <c:v>7449</c:v>
                </c:pt>
                <c:pt idx="7">
                  <c:v>7552</c:v>
                </c:pt>
                <c:pt idx="8">
                  <c:v>7650</c:v>
                </c:pt>
                <c:pt idx="9">
                  <c:v>7703</c:v>
                </c:pt>
                <c:pt idx="10">
                  <c:v>7765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F-4BE7-A475-4BA0A4865690}"/>
            </c:ext>
          </c:extLst>
        </c:ser>
        <c:ser>
          <c:idx val="1"/>
          <c:order val="1"/>
          <c:tx>
            <c:v>CCT Calibrated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DICOM_Data!$B$2:$B$12</c:f>
              <c:numCache>
                <c:formatCode>General</c:formatCode>
                <c:ptCount val="11"/>
                <c:pt idx="0">
                  <c:v>0</c:v>
                </c:pt>
                <c:pt idx="1">
                  <c:v>102</c:v>
                </c:pt>
                <c:pt idx="2">
                  <c:v>205</c:v>
                </c:pt>
                <c:pt idx="3">
                  <c:v>307</c:v>
                </c:pt>
                <c:pt idx="4">
                  <c:v>409</c:v>
                </c:pt>
                <c:pt idx="5">
                  <c:v>512</c:v>
                </c:pt>
                <c:pt idx="6">
                  <c:v>614</c:v>
                </c:pt>
                <c:pt idx="7">
                  <c:v>716</c:v>
                </c:pt>
                <c:pt idx="8">
                  <c:v>818</c:v>
                </c:pt>
                <c:pt idx="9">
                  <c:v>921</c:v>
                </c:pt>
                <c:pt idx="10">
                  <c:v>1023</c:v>
                </c:pt>
              </c:numCache>
            </c:numRef>
          </c:cat>
          <c:val>
            <c:numRef>
              <c:f>DICOM_Data!$AT$2:$AT$12</c:f>
              <c:numCache>
                <c:formatCode>General</c:formatCode>
                <c:ptCount val="11"/>
                <c:pt idx="0">
                  <c:v>14824</c:v>
                </c:pt>
                <c:pt idx="1">
                  <c:v>5780</c:v>
                </c:pt>
                <c:pt idx="2">
                  <c:v>6671</c:v>
                </c:pt>
                <c:pt idx="3">
                  <c:v>6228</c:v>
                </c:pt>
                <c:pt idx="4">
                  <c:v>6410</c:v>
                </c:pt>
                <c:pt idx="5">
                  <c:v>6416</c:v>
                </c:pt>
                <c:pt idx="6">
                  <c:v>6495</c:v>
                </c:pt>
                <c:pt idx="7">
                  <c:v>6497</c:v>
                </c:pt>
                <c:pt idx="8">
                  <c:v>6535</c:v>
                </c:pt>
                <c:pt idx="9">
                  <c:v>6424</c:v>
                </c:pt>
                <c:pt idx="10">
                  <c:v>6483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F-4BE7-A475-4BA0A4865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1399871"/>
        <c:axId val="2111406111"/>
      </c:lineChart>
      <c:catAx>
        <c:axId val="2111399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b="1"/>
                  <a:t>Gray Level</a:t>
                </a:r>
                <a:endParaRPr lang="zh-TW" altLang="en-US" b="1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0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11406111"/>
        <c:crosses val="autoZero"/>
        <c:auto val="1"/>
        <c:lblAlgn val="ctr"/>
        <c:lblOffset val="100"/>
        <c:noMultiLvlLbl val="0"/>
      </c:catAx>
      <c:valAx>
        <c:axId val="2111406111"/>
        <c:scaling>
          <c:orientation val="minMax"/>
          <c:max val="10000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1" i="0" strike="noStrike" baseline="0"/>
                  <a:t>CCT</a:t>
                </a:r>
                <a:endParaRPr lang="zh-TW" altLang="en-US" b="1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11399871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388838714875099E-2"/>
          <c:y val="8.8668016392053337E-2"/>
          <c:w val="0.92747825178199672"/>
          <c:h val="0.6485010095941096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Data_Inverse_Sort!$AY$2:$AY$45</c:f>
              <c:strCache>
                <c:ptCount val="44"/>
                <c:pt idx="0">
                  <c:v>Primary Red</c:v>
                </c:pt>
                <c:pt idx="1">
                  <c:v>Primary Green</c:v>
                </c:pt>
                <c:pt idx="2">
                  <c:v>Primary Blue</c:v>
                </c:pt>
                <c:pt idx="3">
                  <c:v>100% White</c:v>
                </c:pt>
                <c:pt idx="4">
                  <c:v>100% Cyan</c:v>
                </c:pt>
                <c:pt idx="5">
                  <c:v>100% Yellow</c:v>
                </c:pt>
                <c:pt idx="6">
                  <c:v>100% Magenta</c:v>
                </c:pt>
                <c:pt idx="7">
                  <c:v>Grey 100%</c:v>
                </c:pt>
                <c:pt idx="8">
                  <c:v>Grey 90%</c:v>
                </c:pt>
                <c:pt idx="9">
                  <c:v>Grey 80%</c:v>
                </c:pt>
                <c:pt idx="10">
                  <c:v>Grey 70%</c:v>
                </c:pt>
                <c:pt idx="11">
                  <c:v>Grey 60%</c:v>
                </c:pt>
                <c:pt idx="12">
                  <c:v>Grey 50%</c:v>
                </c:pt>
                <c:pt idx="13">
                  <c:v>Grey 40%</c:v>
                </c:pt>
                <c:pt idx="14">
                  <c:v>Grey 30%</c:v>
                </c:pt>
                <c:pt idx="15">
                  <c:v>Grey 20%</c:v>
                </c:pt>
                <c:pt idx="16">
                  <c:v>Grey 10%</c:v>
                </c:pt>
                <c:pt idx="17">
                  <c:v>Grey 0%</c:v>
                </c:pt>
                <c:pt idx="18">
                  <c:v>EBU1 Dark Skin</c:v>
                </c:pt>
                <c:pt idx="19">
                  <c:v>EBU2 Light Skin</c:v>
                </c:pt>
                <c:pt idx="20">
                  <c:v>EBU3 Light Greyish Red</c:v>
                </c:pt>
                <c:pt idx="21">
                  <c:v>EBU4 Light Yellow Green</c:v>
                </c:pt>
                <c:pt idx="22">
                  <c:v>EBU5 Light Bluish Green </c:v>
                </c:pt>
                <c:pt idx="23">
                  <c:v>EBU6 Light Violet</c:v>
                </c:pt>
                <c:pt idx="24">
                  <c:v>EBU7 Foliage</c:v>
                </c:pt>
                <c:pt idx="25">
                  <c:v>EBU8 Medium Red </c:v>
                </c:pt>
                <c:pt idx="26">
                  <c:v>EBU9 Medium Green </c:v>
                </c:pt>
                <c:pt idx="27">
                  <c:v>EBU10 Medium Blue</c:v>
                </c:pt>
                <c:pt idx="28">
                  <c:v>EBU11 Dark Red</c:v>
                </c:pt>
                <c:pt idx="29">
                  <c:v>EBU12 Dark Green</c:v>
                </c:pt>
                <c:pt idx="30">
                  <c:v>EBU13 Dark Blue</c:v>
                </c:pt>
                <c:pt idx="31">
                  <c:v>EBU14 Medium Yellow Red</c:v>
                </c:pt>
                <c:pt idx="32">
                  <c:v>EBU15 Medium Purple </c:v>
                </c:pt>
                <c:pt idx="33">
                  <c:v>Grey 100%</c:v>
                </c:pt>
                <c:pt idx="34">
                  <c:v>Grey 90%</c:v>
                </c:pt>
                <c:pt idx="35">
                  <c:v>Grey 80%</c:v>
                </c:pt>
                <c:pt idx="36">
                  <c:v>Grey 70%</c:v>
                </c:pt>
                <c:pt idx="37">
                  <c:v>Grey 60%</c:v>
                </c:pt>
                <c:pt idx="38">
                  <c:v>Grey 50%</c:v>
                </c:pt>
                <c:pt idx="39">
                  <c:v>Grey 40%</c:v>
                </c:pt>
                <c:pt idx="40">
                  <c:v>Grey 30%</c:v>
                </c:pt>
                <c:pt idx="41">
                  <c:v>Grey 20%</c:v>
                </c:pt>
                <c:pt idx="42">
                  <c:v>Grey 10%</c:v>
                </c:pt>
                <c:pt idx="43">
                  <c:v>Grey 0%</c:v>
                </c:pt>
              </c:strCache>
            </c:strRef>
          </c:cat>
          <c:val>
            <c:numRef>
              <c:f>Data_Inverse_Sort!$AL$2:$AL$45</c:f>
              <c:numCache>
                <c:formatCode>General</c:formatCode>
                <c:ptCount val="44"/>
                <c:pt idx="0">
                  <c:v>0.84660000000000002</c:v>
                </c:pt>
                <c:pt idx="1">
                  <c:v>0.1762</c:v>
                </c:pt>
                <c:pt idx="2">
                  <c:v>0.22570000000000001</c:v>
                </c:pt>
                <c:pt idx="3">
                  <c:v>0.2286</c:v>
                </c:pt>
                <c:pt idx="4">
                  <c:v>0.13469999999999999</c:v>
                </c:pt>
                <c:pt idx="5">
                  <c:v>8.77E-2</c:v>
                </c:pt>
                <c:pt idx="6">
                  <c:v>6.3799999999999996E-2</c:v>
                </c:pt>
                <c:pt idx="7">
                  <c:v>0.23980000000000001</c:v>
                </c:pt>
                <c:pt idx="8">
                  <c:v>0.8115</c:v>
                </c:pt>
                <c:pt idx="9">
                  <c:v>0.47710000000000002</c:v>
                </c:pt>
                <c:pt idx="10">
                  <c:v>0.14330000000000001</c:v>
                </c:pt>
                <c:pt idx="11">
                  <c:v>0.23599999999999999</c:v>
                </c:pt>
                <c:pt idx="12">
                  <c:v>0.58589999999999998</c:v>
                </c:pt>
                <c:pt idx="13">
                  <c:v>0.44269999999999998</c:v>
                </c:pt>
                <c:pt idx="14">
                  <c:v>1.2232000000000001</c:v>
                </c:pt>
                <c:pt idx="15">
                  <c:v>0.6</c:v>
                </c:pt>
                <c:pt idx="16">
                  <c:v>1.4948999999999999</c:v>
                </c:pt>
                <c:pt idx="17">
                  <c:v>1.1037999999999999</c:v>
                </c:pt>
                <c:pt idx="18">
                  <c:v>0.15909999999999999</c:v>
                </c:pt>
                <c:pt idx="19">
                  <c:v>9.4E-2</c:v>
                </c:pt>
                <c:pt idx="20">
                  <c:v>0.2326</c:v>
                </c:pt>
                <c:pt idx="21">
                  <c:v>0.37990000000000002</c:v>
                </c:pt>
                <c:pt idx="22">
                  <c:v>0.25290000000000001</c:v>
                </c:pt>
                <c:pt idx="23">
                  <c:v>8.9499999999999996E-2</c:v>
                </c:pt>
                <c:pt idx="24">
                  <c:v>0.33700000000000002</c:v>
                </c:pt>
                <c:pt idx="25">
                  <c:v>0.17599999999999999</c:v>
                </c:pt>
                <c:pt idx="26">
                  <c:v>0.35020000000000001</c:v>
                </c:pt>
                <c:pt idx="27">
                  <c:v>0.22259999999999999</c:v>
                </c:pt>
                <c:pt idx="28">
                  <c:v>0.16719999999999999</c:v>
                </c:pt>
                <c:pt idx="29">
                  <c:v>0.2326</c:v>
                </c:pt>
                <c:pt idx="30">
                  <c:v>0.40660000000000002</c:v>
                </c:pt>
                <c:pt idx="31">
                  <c:v>0.22589999999999999</c:v>
                </c:pt>
                <c:pt idx="32">
                  <c:v>9.2600000000000002E-2</c:v>
                </c:pt>
                <c:pt idx="33">
                  <c:v>0.23180000000000001</c:v>
                </c:pt>
                <c:pt idx="34">
                  <c:v>5.1052</c:v>
                </c:pt>
                <c:pt idx="35">
                  <c:v>9.6674000000000007</c:v>
                </c:pt>
                <c:pt idx="36">
                  <c:v>14.036899999999999</c:v>
                </c:pt>
                <c:pt idx="37">
                  <c:v>17.686599999999999</c:v>
                </c:pt>
                <c:pt idx="38">
                  <c:v>17.499300000000002</c:v>
                </c:pt>
                <c:pt idx="39">
                  <c:v>14.0275</c:v>
                </c:pt>
                <c:pt idx="40">
                  <c:v>10.1823</c:v>
                </c:pt>
                <c:pt idx="41">
                  <c:v>5.6193999999999997</c:v>
                </c:pt>
                <c:pt idx="42">
                  <c:v>1.3694999999999999</c:v>
                </c:pt>
                <c:pt idx="43">
                  <c:v>0.9365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06-4158-8D34-8F5A69D65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2908976"/>
        <c:axId val="1202896016"/>
      </c:barChart>
      <c:catAx>
        <c:axId val="120290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vert="horz" wrap="square" anchor="ctr" anchorCtr="0"/>
          <a:lstStyle/>
          <a:p>
            <a:pPr>
              <a:defRPr sz="1200" b="1" i="1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2896016"/>
        <c:crosses val="autoZero"/>
        <c:auto val="1"/>
        <c:lblAlgn val="ctr"/>
        <c:lblOffset val="100"/>
        <c:noMultiLvlLbl val="0"/>
      </c:catAx>
      <c:valAx>
        <c:axId val="1202896016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l-GR" altLang="zh-TW" sz="1400" b="1" i="0" strike="noStrike" baseline="0"/>
                  <a:t>Δ</a:t>
                </a:r>
                <a:r>
                  <a:rPr lang="en-US" altLang="zh-TW" sz="1400" b="1" i="0" strike="noStrike" baseline="0"/>
                  <a:t>E00</a:t>
                </a:r>
                <a:endParaRPr lang="zh-TW" altLang="en-US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2908976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/>
              <a:t>∆ E</a:t>
            </a:r>
            <a:r>
              <a:rPr lang="en-US" altLang="zh-TW" b="1" baseline="0"/>
              <a:t> 2000</a:t>
            </a:r>
            <a:endParaRPr lang="zh-TW" altLang="en-US" b="1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delta_E Raw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DICOM_Data!$B$2:$B$12</c:f>
              <c:numCache>
                <c:formatCode>General</c:formatCode>
                <c:ptCount val="11"/>
                <c:pt idx="0">
                  <c:v>0</c:v>
                </c:pt>
                <c:pt idx="1">
                  <c:v>102</c:v>
                </c:pt>
                <c:pt idx="2">
                  <c:v>205</c:v>
                </c:pt>
                <c:pt idx="3">
                  <c:v>307</c:v>
                </c:pt>
                <c:pt idx="4">
                  <c:v>409</c:v>
                </c:pt>
                <c:pt idx="5">
                  <c:v>512</c:v>
                </c:pt>
                <c:pt idx="6">
                  <c:v>614</c:v>
                </c:pt>
                <c:pt idx="7">
                  <c:v>716</c:v>
                </c:pt>
                <c:pt idx="8">
                  <c:v>818</c:v>
                </c:pt>
                <c:pt idx="9">
                  <c:v>921</c:v>
                </c:pt>
                <c:pt idx="10">
                  <c:v>1023</c:v>
                </c:pt>
              </c:numCache>
            </c:numRef>
          </c:cat>
          <c:val>
            <c:numRef>
              <c:f>DICOM_Data!$AC$2:$AC$12</c:f>
              <c:numCache>
                <c:formatCode>General</c:formatCode>
                <c:ptCount val="11"/>
                <c:pt idx="0">
                  <c:v>0.89959999999999996</c:v>
                </c:pt>
                <c:pt idx="1">
                  <c:v>3.2401</c:v>
                </c:pt>
                <c:pt idx="2">
                  <c:v>8.7651000000000003</c:v>
                </c:pt>
                <c:pt idx="3">
                  <c:v>13.6547</c:v>
                </c:pt>
                <c:pt idx="4">
                  <c:v>18.295000000000002</c:v>
                </c:pt>
                <c:pt idx="5">
                  <c:v>22.659400000000002</c:v>
                </c:pt>
                <c:pt idx="6">
                  <c:v>22.332899999999999</c:v>
                </c:pt>
                <c:pt idx="7">
                  <c:v>18.845600000000001</c:v>
                </c:pt>
                <c:pt idx="8">
                  <c:v>15.1839</c:v>
                </c:pt>
                <c:pt idx="9">
                  <c:v>11.5665</c:v>
                </c:pt>
                <c:pt idx="10">
                  <c:v>9.1303999999999998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9B-4C8F-B14F-158145534C33}"/>
            </c:ext>
          </c:extLst>
        </c:ser>
        <c:ser>
          <c:idx val="1"/>
          <c:order val="1"/>
          <c:tx>
            <c:v>delta_E Calibrated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DICOM_Data!$B$2:$B$12</c:f>
              <c:numCache>
                <c:formatCode>General</c:formatCode>
                <c:ptCount val="11"/>
                <c:pt idx="0">
                  <c:v>0</c:v>
                </c:pt>
                <c:pt idx="1">
                  <c:v>102</c:v>
                </c:pt>
                <c:pt idx="2">
                  <c:v>205</c:v>
                </c:pt>
                <c:pt idx="3">
                  <c:v>307</c:v>
                </c:pt>
                <c:pt idx="4">
                  <c:v>409</c:v>
                </c:pt>
                <c:pt idx="5">
                  <c:v>512</c:v>
                </c:pt>
                <c:pt idx="6">
                  <c:v>614</c:v>
                </c:pt>
                <c:pt idx="7">
                  <c:v>716</c:v>
                </c:pt>
                <c:pt idx="8">
                  <c:v>818</c:v>
                </c:pt>
                <c:pt idx="9">
                  <c:v>921</c:v>
                </c:pt>
                <c:pt idx="10">
                  <c:v>1023</c:v>
                </c:pt>
              </c:numCache>
            </c:numRef>
          </c:cat>
          <c:val>
            <c:numRef>
              <c:f>DICOM_Data!$AU$2:$AU$12</c:f>
              <c:numCache>
                <c:formatCode>General</c:formatCode>
                <c:ptCount val="11"/>
                <c:pt idx="0">
                  <c:v>0.9365</c:v>
                </c:pt>
                <c:pt idx="1">
                  <c:v>1.3694999999999999</c:v>
                </c:pt>
                <c:pt idx="2">
                  <c:v>5.6193999999999997</c:v>
                </c:pt>
                <c:pt idx="3">
                  <c:v>10.1823</c:v>
                </c:pt>
                <c:pt idx="4">
                  <c:v>14.0275</c:v>
                </c:pt>
                <c:pt idx="5">
                  <c:v>17.499300000000002</c:v>
                </c:pt>
                <c:pt idx="6">
                  <c:v>17.686599999999999</c:v>
                </c:pt>
                <c:pt idx="7">
                  <c:v>14.036899999999999</c:v>
                </c:pt>
                <c:pt idx="8">
                  <c:v>9.6674000000000007</c:v>
                </c:pt>
                <c:pt idx="9">
                  <c:v>5.1052</c:v>
                </c:pt>
                <c:pt idx="10">
                  <c:v>0.23180000000000001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9B-4C8F-B14F-158145534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1399871"/>
        <c:axId val="2111406111"/>
      </c:lineChart>
      <c:catAx>
        <c:axId val="2111399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b="1"/>
                  <a:t>Gray Level</a:t>
                </a:r>
                <a:endParaRPr lang="zh-TW" altLang="en-US" b="1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0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11406111"/>
        <c:crosses val="autoZero"/>
        <c:auto val="1"/>
        <c:lblAlgn val="ctr"/>
        <c:lblOffset val="100"/>
        <c:noMultiLvlLbl val="0"/>
      </c:catAx>
      <c:valAx>
        <c:axId val="2111406111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1" i="0" strike="noStrike" baseline="0"/>
                  <a:t>∆ E00</a:t>
                </a:r>
                <a:endParaRPr lang="zh-TW" altLang="en-US" b="1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11399871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/>
            </a:pPr>
            <a:r>
              <a:rPr lang="en-US" altLang="zh-TW" sz="1400" b="1"/>
              <a:t>CIE 1976</a:t>
            </a:r>
            <a:r>
              <a:rPr lang="en-US" altLang="zh-TW" sz="1400" b="1" baseline="0"/>
              <a:t> u'v</a:t>
            </a:r>
            <a:r>
              <a:rPr lang="en-US" altLang="zh-TW" sz="1400" b="1"/>
              <a:t> '</a:t>
            </a:r>
            <a:endParaRPr lang="zh-TW" altLang="en-US" sz="1400" b="1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target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Data!$J$2:$J$34</c:f>
              <c:numCache>
                <c:formatCode>General</c:formatCode>
                <c:ptCount val="33"/>
                <c:pt idx="0">
                  <c:v>0.45079674234187</c:v>
                </c:pt>
                <c:pt idx="1">
                  <c:v>0.125</c:v>
                </c:pt>
                <c:pt idx="2">
                  <c:v>0.17545572146381341</c:v>
                </c:pt>
                <c:pt idx="3">
                  <c:v>0.19781595572824098</c:v>
                </c:pt>
                <c:pt idx="4">
                  <c:v>0.1383282852488549</c:v>
                </c:pt>
                <c:pt idx="5">
                  <c:v>0.20389906849737188</c:v>
                </c:pt>
                <c:pt idx="6">
                  <c:v>0.30512706261808209</c:v>
                </c:pt>
                <c:pt idx="7">
                  <c:v>0</c:v>
                </c:pt>
                <c:pt idx="8">
                  <c:v>0.19781594688031609</c:v>
                </c:pt>
                <c:pt idx="9">
                  <c:v>0.19781566048084662</c:v>
                </c:pt>
                <c:pt idx="10">
                  <c:v>0.19781582348188995</c:v>
                </c:pt>
                <c:pt idx="11">
                  <c:v>0.19781605793925178</c:v>
                </c:pt>
                <c:pt idx="12">
                  <c:v>0.19781594216410717</c:v>
                </c:pt>
                <c:pt idx="13">
                  <c:v>0.19781592693605896</c:v>
                </c:pt>
                <c:pt idx="14">
                  <c:v>0.1978159422243019</c:v>
                </c:pt>
                <c:pt idx="15">
                  <c:v>0.19781595102456848</c:v>
                </c:pt>
                <c:pt idx="16">
                  <c:v>0.19781597533298131</c:v>
                </c:pt>
                <c:pt idx="17">
                  <c:v>0.19781595572824098</c:v>
                </c:pt>
                <c:pt idx="18">
                  <c:v>0.25275302887920759</c:v>
                </c:pt>
                <c:pt idx="19">
                  <c:v>0.23655885143142347</c:v>
                </c:pt>
                <c:pt idx="20">
                  <c:v>0.23659446505972423</c:v>
                </c:pt>
                <c:pt idx="21">
                  <c:v>0.18061473484990956</c:v>
                </c:pt>
                <c:pt idx="22">
                  <c:v>0.16290189234393609</c:v>
                </c:pt>
                <c:pt idx="23">
                  <c:v>0.20872739445704561</c:v>
                </c:pt>
                <c:pt idx="24">
                  <c:v>0.18141971904035908</c:v>
                </c:pt>
                <c:pt idx="25">
                  <c:v>0.32465255470391347</c:v>
                </c:pt>
                <c:pt idx="26">
                  <c:v>0.15036418830952003</c:v>
                </c:pt>
                <c:pt idx="27">
                  <c:v>0.17893678288407625</c:v>
                </c:pt>
                <c:pt idx="28">
                  <c:v>0.30508488753828106</c:v>
                </c:pt>
                <c:pt idx="29">
                  <c:v>0.14609724771596302</c:v>
                </c:pt>
                <c:pt idx="30">
                  <c:v>0.18275326363056651</c:v>
                </c:pt>
                <c:pt idx="31">
                  <c:v>0.27224238749656754</c:v>
                </c:pt>
                <c:pt idx="32">
                  <c:v>0.23466531735701782</c:v>
                </c:pt>
              </c:numCache>
            </c:numRef>
          </c:xVal>
          <c:yVal>
            <c:numRef>
              <c:f>Data!$K$2:$K$34</c:f>
              <c:numCache>
                <c:formatCode>General</c:formatCode>
                <c:ptCount val="33"/>
                <c:pt idx="0">
                  <c:v>0.52288687220054786</c:v>
                </c:pt>
                <c:pt idx="1">
                  <c:v>0.5625</c:v>
                </c:pt>
                <c:pt idx="2">
                  <c:v>0.15791002063556689</c:v>
                </c:pt>
                <c:pt idx="3">
                  <c:v>0.46842974066351994</c:v>
                </c:pt>
                <c:pt idx="4">
                  <c:v>0.45562429795172094</c:v>
                </c:pt>
                <c:pt idx="5">
                  <c:v>0.55290678377634828</c:v>
                </c:pt>
                <c:pt idx="6">
                  <c:v>0.32979547960327471</c:v>
                </c:pt>
                <c:pt idx="7">
                  <c:v>0</c:v>
                </c:pt>
                <c:pt idx="8">
                  <c:v>0.46843000603632773</c:v>
                </c:pt>
                <c:pt idx="9">
                  <c:v>0.46842968531952334</c:v>
                </c:pt>
                <c:pt idx="10">
                  <c:v>0.46842982764100233</c:v>
                </c:pt>
                <c:pt idx="11">
                  <c:v>0.46842966751389203</c:v>
                </c:pt>
                <c:pt idx="12">
                  <c:v>0.46842972298300978</c:v>
                </c:pt>
                <c:pt idx="13">
                  <c:v>0.46842976900352629</c:v>
                </c:pt>
                <c:pt idx="14">
                  <c:v>0.46842976552409477</c:v>
                </c:pt>
                <c:pt idx="15">
                  <c:v>0.46842974185670427</c:v>
                </c:pt>
                <c:pt idx="16">
                  <c:v>0.46842974203931215</c:v>
                </c:pt>
                <c:pt idx="17">
                  <c:v>0.46842974066351994</c:v>
                </c:pt>
                <c:pt idx="18">
                  <c:v>0.50149359639556712</c:v>
                </c:pt>
                <c:pt idx="19">
                  <c:v>0.49315821599098952</c:v>
                </c:pt>
                <c:pt idx="20">
                  <c:v>0.48517329652841101</c:v>
                </c:pt>
                <c:pt idx="21">
                  <c:v>0.5453314263338358</c:v>
                </c:pt>
                <c:pt idx="22">
                  <c:v>0.45543493448159689</c:v>
                </c:pt>
                <c:pt idx="23">
                  <c:v>0.41570604888926982</c:v>
                </c:pt>
                <c:pt idx="24">
                  <c:v>0.52064875976256708</c:v>
                </c:pt>
                <c:pt idx="25">
                  <c:v>0.49718530790362481</c:v>
                </c:pt>
                <c:pt idx="26">
                  <c:v>0.53291059274621111</c:v>
                </c:pt>
                <c:pt idx="27">
                  <c:v>0.37080536700067812</c:v>
                </c:pt>
                <c:pt idx="28">
                  <c:v>0.48966829303815901</c:v>
                </c:pt>
                <c:pt idx="29">
                  <c:v>0.53200966653320358</c:v>
                </c:pt>
                <c:pt idx="30">
                  <c:v>0.34266264842106275</c:v>
                </c:pt>
                <c:pt idx="31">
                  <c:v>0.52745429261766952</c:v>
                </c:pt>
                <c:pt idx="32">
                  <c:v>0.40327377042727869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91-485A-8367-2DBE871B226F}"/>
            </c:ext>
          </c:extLst>
        </c:ser>
        <c:ser>
          <c:idx val="1"/>
          <c:order val="1"/>
          <c:tx>
            <c:v>raw</c:v>
          </c:tx>
          <c:spPr>
            <a:ln w="19050">
              <a:noFill/>
              <a:prstDash val="solid"/>
            </a:ln>
          </c:spPr>
          <c:marker>
            <c:symbol val="circle"/>
            <c:size val="6"/>
            <c:spPr>
              <a:solidFill>
                <a:schemeClr val="accent1"/>
              </a:solidFill>
              <a:ln>
                <a:solidFill>
                  <a:schemeClr val="accent1"/>
                </a:solidFill>
                <a:prstDash val="solid"/>
              </a:ln>
            </c:spPr>
          </c:marker>
          <c:xVal>
            <c:numRef>
              <c:f>Data!$T$2:$T$45</c:f>
              <c:numCache>
                <c:formatCode>General</c:formatCode>
                <c:ptCount val="44"/>
                <c:pt idx="0">
                  <c:v>0.51935087752491227</c:v>
                </c:pt>
                <c:pt idx="1">
                  <c:v>7.4732988703813896E-2</c:v>
                </c:pt>
                <c:pt idx="2">
                  <c:v>0.18141198503867823</c:v>
                </c:pt>
                <c:pt idx="3">
                  <c:v>0.19392136858453235</c:v>
                </c:pt>
                <c:pt idx="4">
                  <c:v>0.10803221177636881</c:v>
                </c:pt>
                <c:pt idx="5">
                  <c:v>0.19769879864813325</c:v>
                </c:pt>
                <c:pt idx="6">
                  <c:v>0.33579346061240917</c:v>
                </c:pt>
                <c:pt idx="7">
                  <c:v>0.17311636351410417</c:v>
                </c:pt>
                <c:pt idx="8">
                  <c:v>0.19703632984287875</c:v>
                </c:pt>
                <c:pt idx="9">
                  <c:v>0.20056378016804602</c:v>
                </c:pt>
                <c:pt idx="10">
                  <c:v>0.20152716897807713</c:v>
                </c:pt>
                <c:pt idx="11">
                  <c:v>0.20145806259441371</c:v>
                </c:pt>
                <c:pt idx="12">
                  <c:v>0.20044224570982505</c:v>
                </c:pt>
                <c:pt idx="13">
                  <c:v>0.19927954778377366</c:v>
                </c:pt>
                <c:pt idx="14">
                  <c:v>0.1979670098566923</c:v>
                </c:pt>
                <c:pt idx="15">
                  <c:v>0.19654102456339284</c:v>
                </c:pt>
                <c:pt idx="16">
                  <c:v>0.19527671915432754</c:v>
                </c:pt>
                <c:pt idx="17">
                  <c:v>0.19391892542816908</c:v>
                </c:pt>
                <c:pt idx="18">
                  <c:v>0.27837006700613476</c:v>
                </c:pt>
                <c:pt idx="19">
                  <c:v>0.25010020706906966</c:v>
                </c:pt>
                <c:pt idx="20">
                  <c:v>0.25149776227902093</c:v>
                </c:pt>
                <c:pt idx="21">
                  <c:v>0.17032868592894623</c:v>
                </c:pt>
                <c:pt idx="22">
                  <c:v>0.14883859684392473</c:v>
                </c:pt>
                <c:pt idx="23">
                  <c:v>0.21558753521491311</c:v>
                </c:pt>
                <c:pt idx="24">
                  <c:v>0.17487812417962983</c:v>
                </c:pt>
                <c:pt idx="25">
                  <c:v>0.36709596206098466</c:v>
                </c:pt>
                <c:pt idx="26">
                  <c:v>0.12310950912061627</c:v>
                </c:pt>
                <c:pt idx="27">
                  <c:v>0.17758987479355351</c:v>
                </c:pt>
                <c:pt idx="28">
                  <c:v>0.34605431668701647</c:v>
                </c:pt>
                <c:pt idx="29">
                  <c:v>0.11544404921106152</c:v>
                </c:pt>
                <c:pt idx="30">
                  <c:v>0.18378528303296479</c:v>
                </c:pt>
                <c:pt idx="31">
                  <c:v>0.29597897316798316</c:v>
                </c:pt>
                <c:pt idx="32">
                  <c:v>0.25195269419004029</c:v>
                </c:pt>
                <c:pt idx="33">
                  <c:v>0.17304990788953473</c:v>
                </c:pt>
                <c:pt idx="34">
                  <c:v>0.19700595469976065</c:v>
                </c:pt>
                <c:pt idx="35">
                  <c:v>0.20051422773102956</c:v>
                </c:pt>
                <c:pt idx="36">
                  <c:v>0.20152429149833939</c:v>
                </c:pt>
                <c:pt idx="37">
                  <c:v>0.20146977179413381</c:v>
                </c:pt>
                <c:pt idx="38">
                  <c:v>0.20044085088814104</c:v>
                </c:pt>
                <c:pt idx="39">
                  <c:v>0.19929794362573264</c:v>
                </c:pt>
                <c:pt idx="40">
                  <c:v>0.1979850512070831</c:v>
                </c:pt>
                <c:pt idx="41">
                  <c:v>0.19654826629883002</c:v>
                </c:pt>
                <c:pt idx="42">
                  <c:v>0.19528613363178651</c:v>
                </c:pt>
                <c:pt idx="43">
                  <c:v>0.19392136858453235</c:v>
                </c:pt>
              </c:numCache>
            </c:numRef>
          </c:xVal>
          <c:yVal>
            <c:numRef>
              <c:f>Data!$U$2:$U$45</c:f>
              <c:numCache>
                <c:formatCode>General</c:formatCode>
                <c:ptCount val="44"/>
                <c:pt idx="0">
                  <c:v>0.52022470027012391</c:v>
                </c:pt>
                <c:pt idx="1">
                  <c:v>0.57731599764336028</c:v>
                </c:pt>
                <c:pt idx="2">
                  <c:v>0.13353411333266588</c:v>
                </c:pt>
                <c:pt idx="3">
                  <c:v>0.45521832227729508</c:v>
                </c:pt>
                <c:pt idx="4">
                  <c:v>0.43853808855075949</c:v>
                </c:pt>
                <c:pt idx="5">
                  <c:v>0.56168148501488913</c:v>
                </c:pt>
                <c:pt idx="6">
                  <c:v>0.30969826963369967</c:v>
                </c:pt>
                <c:pt idx="7">
                  <c:v>0.41833372558249005</c:v>
                </c:pt>
                <c:pt idx="8">
                  <c:v>0.45236457445600331</c:v>
                </c:pt>
                <c:pt idx="9">
                  <c:v>0.45359024519558527</c:v>
                </c:pt>
                <c:pt idx="10">
                  <c:v>0.45421767441793709</c:v>
                </c:pt>
                <c:pt idx="11">
                  <c:v>0.45385243951335502</c:v>
                </c:pt>
                <c:pt idx="12">
                  <c:v>0.4536802659561972</c:v>
                </c:pt>
                <c:pt idx="13">
                  <c:v>0.45383497190109795</c:v>
                </c:pt>
                <c:pt idx="14">
                  <c:v>0.45386681375326032</c:v>
                </c:pt>
                <c:pt idx="15">
                  <c:v>0.45408483340489986</c:v>
                </c:pt>
                <c:pt idx="16">
                  <c:v>0.45466972131801076</c:v>
                </c:pt>
                <c:pt idx="17">
                  <c:v>0.455213417487211</c:v>
                </c:pt>
                <c:pt idx="18">
                  <c:v>0.49517134415979558</c:v>
                </c:pt>
                <c:pt idx="19">
                  <c:v>0.48357999632665299</c:v>
                </c:pt>
                <c:pt idx="20">
                  <c:v>0.47422571115196699</c:v>
                </c:pt>
                <c:pt idx="21">
                  <c:v>0.55043016410365198</c:v>
                </c:pt>
                <c:pt idx="22">
                  <c:v>0.43701038445820312</c:v>
                </c:pt>
                <c:pt idx="23">
                  <c:v>0.39393064275289286</c:v>
                </c:pt>
                <c:pt idx="24">
                  <c:v>0.5180121650796603</c:v>
                </c:pt>
                <c:pt idx="25">
                  <c:v>0.4903105399943305</c:v>
                </c:pt>
                <c:pt idx="26">
                  <c:v>0.53468863702841407</c:v>
                </c:pt>
                <c:pt idx="27">
                  <c:v>0.34383409414933164</c:v>
                </c:pt>
                <c:pt idx="28">
                  <c:v>0.48157101472344416</c:v>
                </c:pt>
                <c:pt idx="29">
                  <c:v>0.53289232655358787</c:v>
                </c:pt>
                <c:pt idx="30">
                  <c:v>0.31267865538205175</c:v>
                </c:pt>
                <c:pt idx="31">
                  <c:v>0.52621373795728899</c:v>
                </c:pt>
                <c:pt idx="32">
                  <c:v>0.38322188638041654</c:v>
                </c:pt>
                <c:pt idx="33">
                  <c:v>0.41835816250136698</c:v>
                </c:pt>
                <c:pt idx="34">
                  <c:v>0.45242918359396739</c:v>
                </c:pt>
                <c:pt idx="35">
                  <c:v>0.45356169932939411</c:v>
                </c:pt>
                <c:pt idx="36">
                  <c:v>0.4541903285973245</c:v>
                </c:pt>
                <c:pt idx="37">
                  <c:v>0.45380920290325316</c:v>
                </c:pt>
                <c:pt idx="38">
                  <c:v>0.45365307056833831</c:v>
                </c:pt>
                <c:pt idx="39">
                  <c:v>0.453814264888797</c:v>
                </c:pt>
                <c:pt idx="40">
                  <c:v>0.45386791440533386</c:v>
                </c:pt>
                <c:pt idx="41">
                  <c:v>0.45410735822936366</c:v>
                </c:pt>
                <c:pt idx="42">
                  <c:v>0.45467110477884126</c:v>
                </c:pt>
                <c:pt idx="43">
                  <c:v>0.45521832227729508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91-485A-8367-2DBE871B226F}"/>
            </c:ext>
          </c:extLst>
        </c:ser>
        <c:ser>
          <c:idx val="2"/>
          <c:order val="2"/>
          <c:tx>
            <c:v>calibrated</c:v>
          </c:tx>
          <c:spPr>
            <a:ln w="19050">
              <a:noFill/>
              <a:prstDash val="solid"/>
            </a:ln>
          </c:spPr>
          <c:marker>
            <c:symbol val="circle"/>
            <c:size val="6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c:spPr>
          </c:marker>
          <c:xVal>
            <c:numRef>
              <c:f>Data!$AG$2:$AG$45</c:f>
              <c:numCache>
                <c:formatCode>General</c:formatCode>
                <c:ptCount val="44"/>
                <c:pt idx="0">
                  <c:v>0.45025547180543551</c:v>
                </c:pt>
                <c:pt idx="1">
                  <c:v>0.12590592704573911</c:v>
                </c:pt>
                <c:pt idx="2">
                  <c:v>0.17541362099237856</c:v>
                </c:pt>
                <c:pt idx="3">
                  <c:v>0.19779288694699121</c:v>
                </c:pt>
                <c:pt idx="4">
                  <c:v>0.13818182361679462</c:v>
                </c:pt>
                <c:pt idx="5">
                  <c:v>0.2041538389488402</c:v>
                </c:pt>
                <c:pt idx="6">
                  <c:v>0.30527480052295103</c:v>
                </c:pt>
                <c:pt idx="7">
                  <c:v>0.17273360853482012</c:v>
                </c:pt>
                <c:pt idx="8">
                  <c:v>0.202497183266488</c:v>
                </c:pt>
                <c:pt idx="9">
                  <c:v>0.19828309889344234</c:v>
                </c:pt>
                <c:pt idx="10">
                  <c:v>0.19772363355227576</c:v>
                </c:pt>
                <c:pt idx="11">
                  <c:v>0.19707604223500569</c:v>
                </c:pt>
                <c:pt idx="12">
                  <c:v>0.19789867722539944</c:v>
                </c:pt>
                <c:pt idx="13">
                  <c:v>0.19757054993262252</c:v>
                </c:pt>
                <c:pt idx="14">
                  <c:v>0.19726324881380067</c:v>
                </c:pt>
                <c:pt idx="15">
                  <c:v>0.19824411397052705</c:v>
                </c:pt>
                <c:pt idx="16">
                  <c:v>0.19788522160033006</c:v>
                </c:pt>
                <c:pt idx="17">
                  <c:v>0.19779288694699121</c:v>
                </c:pt>
                <c:pt idx="18">
                  <c:v>0.25048227708061122</c:v>
                </c:pt>
                <c:pt idx="19">
                  <c:v>0.23705810109898928</c:v>
                </c:pt>
                <c:pt idx="20">
                  <c:v>0.23706619237063645</c:v>
                </c:pt>
                <c:pt idx="21">
                  <c:v>0.18038466564638003</c:v>
                </c:pt>
                <c:pt idx="22">
                  <c:v>0.16383654780084758</c:v>
                </c:pt>
                <c:pt idx="23">
                  <c:v>0.20958416688307299</c:v>
                </c:pt>
                <c:pt idx="24">
                  <c:v>0.18275583114951172</c:v>
                </c:pt>
                <c:pt idx="25">
                  <c:v>0.3244159844316119</c:v>
                </c:pt>
                <c:pt idx="26">
                  <c:v>0.15147046678377143</c:v>
                </c:pt>
                <c:pt idx="27">
                  <c:v>0.17746109889544617</c:v>
                </c:pt>
                <c:pt idx="28">
                  <c:v>0.30578428533367313</c:v>
                </c:pt>
                <c:pt idx="29">
                  <c:v>0.14599871810736151</c:v>
                </c:pt>
                <c:pt idx="30">
                  <c:v>0.18329578176891256</c:v>
                </c:pt>
                <c:pt idx="31">
                  <c:v>0.27280775386177802</c:v>
                </c:pt>
                <c:pt idx="32">
                  <c:v>0.23375196242587246</c:v>
                </c:pt>
                <c:pt idx="33">
                  <c:v>0.17250346275858988</c:v>
                </c:pt>
                <c:pt idx="34">
                  <c:v>0.20003513030148184</c:v>
                </c:pt>
                <c:pt idx="35">
                  <c:v>0.19815171303373927</c:v>
                </c:pt>
                <c:pt idx="36">
                  <c:v>0.19899074602363503</c:v>
                </c:pt>
                <c:pt idx="37">
                  <c:v>0.19771390642864806</c:v>
                </c:pt>
                <c:pt idx="38">
                  <c:v>0.19747096631787206</c:v>
                </c:pt>
                <c:pt idx="39">
                  <c:v>0.19675042125506498</c:v>
                </c:pt>
                <c:pt idx="40">
                  <c:v>0.19711574583942154</c:v>
                </c:pt>
                <c:pt idx="41">
                  <c:v>0.19733930076436562</c:v>
                </c:pt>
                <c:pt idx="42">
                  <c:v>0.19798136545588638</c:v>
                </c:pt>
                <c:pt idx="43">
                  <c:v>0.19779774558620133</c:v>
                </c:pt>
              </c:numCache>
            </c:numRef>
          </c:xVal>
          <c:yVal>
            <c:numRef>
              <c:f>Data!$AH$2:$AH$45</c:f>
              <c:numCache>
                <c:formatCode>General</c:formatCode>
                <c:ptCount val="44"/>
                <c:pt idx="0">
                  <c:v>0.52288263626859932</c:v>
                </c:pt>
                <c:pt idx="1">
                  <c:v>0.56275552747770519</c:v>
                </c:pt>
                <c:pt idx="2">
                  <c:v>0.15764548966457195</c:v>
                </c:pt>
                <c:pt idx="3">
                  <c:v>0.46851417228251857</c:v>
                </c:pt>
                <c:pt idx="4">
                  <c:v>0.45512382985604399</c:v>
                </c:pt>
                <c:pt idx="5">
                  <c:v>0.55287419854537301</c:v>
                </c:pt>
                <c:pt idx="6">
                  <c:v>0.32956689683327339</c:v>
                </c:pt>
                <c:pt idx="7">
                  <c:v>0.42162118694043854</c:v>
                </c:pt>
                <c:pt idx="8">
                  <c:v>0.47183843293482486</c:v>
                </c:pt>
                <c:pt idx="9">
                  <c:v>0.46957158298977747</c:v>
                </c:pt>
                <c:pt idx="10">
                  <c:v>0.46912355870203781</c:v>
                </c:pt>
                <c:pt idx="11">
                  <c:v>0.46710042524731626</c:v>
                </c:pt>
                <c:pt idx="12">
                  <c:v>0.46810432603503488</c:v>
                </c:pt>
                <c:pt idx="13">
                  <c:v>0.46848861354654797</c:v>
                </c:pt>
                <c:pt idx="14">
                  <c:v>0.46786322139649122</c:v>
                </c:pt>
                <c:pt idx="15">
                  <c:v>0.46867733999630157</c:v>
                </c:pt>
                <c:pt idx="16">
                  <c:v>0.46817195715414123</c:v>
                </c:pt>
                <c:pt idx="17">
                  <c:v>0.46851417228251857</c:v>
                </c:pt>
                <c:pt idx="18">
                  <c:v>0.5001657795445994</c:v>
                </c:pt>
                <c:pt idx="19">
                  <c:v>0.49313798481973414</c:v>
                </c:pt>
                <c:pt idx="20">
                  <c:v>0.48535579381102628</c:v>
                </c:pt>
                <c:pt idx="21">
                  <c:v>0.54551835544967309</c:v>
                </c:pt>
                <c:pt idx="22">
                  <c:v>0.45636810226508479</c:v>
                </c:pt>
                <c:pt idx="23">
                  <c:v>0.41669319739917748</c:v>
                </c:pt>
                <c:pt idx="24">
                  <c:v>0.52081086709428071</c:v>
                </c:pt>
                <c:pt idx="25">
                  <c:v>0.49599395544081742</c:v>
                </c:pt>
                <c:pt idx="26">
                  <c:v>0.5334443089945009</c:v>
                </c:pt>
                <c:pt idx="27">
                  <c:v>0.37008321880077172</c:v>
                </c:pt>
                <c:pt idx="28">
                  <c:v>0.49059575798996835</c:v>
                </c:pt>
                <c:pt idx="29">
                  <c:v>0.53272151407456769</c:v>
                </c:pt>
                <c:pt idx="30">
                  <c:v>0.34299924791758307</c:v>
                </c:pt>
                <c:pt idx="31">
                  <c:v>0.52712348217761928</c:v>
                </c:pt>
                <c:pt idx="32">
                  <c:v>0.40245799562314089</c:v>
                </c:pt>
                <c:pt idx="33">
                  <c:v>0.42183101738081402</c:v>
                </c:pt>
                <c:pt idx="34">
                  <c:v>0.46982187340316811</c:v>
                </c:pt>
                <c:pt idx="35">
                  <c:v>0.46749647006805423</c:v>
                </c:pt>
                <c:pt idx="36">
                  <c:v>0.46921566285633004</c:v>
                </c:pt>
                <c:pt idx="37">
                  <c:v>0.46967321515288141</c:v>
                </c:pt>
                <c:pt idx="38">
                  <c:v>0.46834650363676739</c:v>
                </c:pt>
                <c:pt idx="39">
                  <c:v>0.46753209096583986</c:v>
                </c:pt>
                <c:pt idx="40">
                  <c:v>0.46766830273905158</c:v>
                </c:pt>
                <c:pt idx="41">
                  <c:v>0.46823080431589353</c:v>
                </c:pt>
                <c:pt idx="42">
                  <c:v>0.46844567558022993</c:v>
                </c:pt>
                <c:pt idx="43">
                  <c:v>0.46850850718220527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91-485A-8367-2DBE871B2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278751"/>
        <c:axId val="1992265439"/>
      </c:scatterChart>
      <c:valAx>
        <c:axId val="1992278751"/>
        <c:scaling>
          <c:orientation val="minMax"/>
          <c:max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b="1"/>
                  <a:t>u'</a:t>
                </a:r>
                <a:endParaRPr lang="zh-TW" altLang="en-US" b="1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92265439"/>
        <c:crosses val="autoZero"/>
        <c:crossBetween val="midCat"/>
      </c:valAx>
      <c:valAx>
        <c:axId val="1992265439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b="1"/>
                  <a:t>v'</a:t>
                </a:r>
                <a:endParaRPr lang="zh-TW" altLang="en-US" b="1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92278751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74266558291381"/>
          <c:y val="3.438477224703379E-2"/>
          <c:w val="0.84293854193330131"/>
          <c:h val="0.82681544582675437"/>
        </c:manualLayout>
      </c:layout>
      <c:lineChart>
        <c:grouping val="standard"/>
        <c:varyColors val="0"/>
        <c:ser>
          <c:idx val="0"/>
          <c:order val="0"/>
          <c:tx>
            <c:v>Ref: 2.2</c:v>
          </c:tx>
          <c:spPr>
            <a:ln w="285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DICOM_Data!$B$2:$B$12</c:f>
              <c:numCache>
                <c:formatCode>General</c:formatCode>
                <c:ptCount val="11"/>
                <c:pt idx="0">
                  <c:v>0</c:v>
                </c:pt>
                <c:pt idx="1">
                  <c:v>102</c:v>
                </c:pt>
                <c:pt idx="2">
                  <c:v>205</c:v>
                </c:pt>
                <c:pt idx="3">
                  <c:v>307</c:v>
                </c:pt>
                <c:pt idx="4">
                  <c:v>409</c:v>
                </c:pt>
                <c:pt idx="5">
                  <c:v>512</c:v>
                </c:pt>
                <c:pt idx="6">
                  <c:v>614</c:v>
                </c:pt>
                <c:pt idx="7">
                  <c:v>716</c:v>
                </c:pt>
                <c:pt idx="8">
                  <c:v>818</c:v>
                </c:pt>
                <c:pt idx="9">
                  <c:v>921</c:v>
                </c:pt>
                <c:pt idx="10">
                  <c:v>1023</c:v>
                </c:pt>
              </c:numCache>
            </c:numRef>
          </c:cat>
          <c:val>
            <c:numRef>
              <c:f>'Gamma &amp; EBU Color'!$D$63:$D$73</c:f>
              <c:numCache>
                <c:formatCode>General</c:formatCode>
                <c:ptCount val="11"/>
                <c:pt idx="0">
                  <c:v>0</c:v>
                </c:pt>
                <c:pt idx="1">
                  <c:v>6.2689381304291952E-3</c:v>
                </c:pt>
                <c:pt idx="2">
                  <c:v>2.9116026109407507E-2</c:v>
                </c:pt>
                <c:pt idx="3">
                  <c:v>7.0790997494355842E-2</c:v>
                </c:pt>
                <c:pt idx="4">
                  <c:v>0.13306532022690484</c:v>
                </c:pt>
                <c:pt idx="5">
                  <c:v>0.21810595328822674</c:v>
                </c:pt>
                <c:pt idx="6">
                  <c:v>0.32527000948146317</c:v>
                </c:pt>
                <c:pt idx="7">
                  <c:v>0.45612329703557236</c:v>
                </c:pt>
                <c:pt idx="8">
                  <c:v>0.6114076578071973</c:v>
                </c:pt>
                <c:pt idx="9">
                  <c:v>0.79367882242467269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FC-4E7F-8B5E-B68EC96D76D8}"/>
            </c:ext>
          </c:extLst>
        </c:ser>
        <c:ser>
          <c:idx val="1"/>
          <c:order val="1"/>
          <c:tx>
            <c:v>calibrated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DICOM_Data!$B$2:$B$12</c:f>
              <c:numCache>
                <c:formatCode>General</c:formatCode>
                <c:ptCount val="11"/>
                <c:pt idx="0">
                  <c:v>0</c:v>
                </c:pt>
                <c:pt idx="1">
                  <c:v>102</c:v>
                </c:pt>
                <c:pt idx="2">
                  <c:v>205</c:v>
                </c:pt>
                <c:pt idx="3">
                  <c:v>307</c:v>
                </c:pt>
                <c:pt idx="4">
                  <c:v>409</c:v>
                </c:pt>
                <c:pt idx="5">
                  <c:v>512</c:v>
                </c:pt>
                <c:pt idx="6">
                  <c:v>614</c:v>
                </c:pt>
                <c:pt idx="7">
                  <c:v>716</c:v>
                </c:pt>
                <c:pt idx="8">
                  <c:v>818</c:v>
                </c:pt>
                <c:pt idx="9">
                  <c:v>921</c:v>
                </c:pt>
                <c:pt idx="10">
                  <c:v>1023</c:v>
                </c:pt>
              </c:numCache>
            </c:numRef>
          </c:cat>
          <c:val>
            <c:numRef>
              <c:f>'Gamma &amp; EBU Color'!$F$63:$F$73</c:f>
              <c:numCache>
                <c:formatCode>General</c:formatCode>
                <c:ptCount val="11"/>
                <c:pt idx="0">
                  <c:v>0</c:v>
                </c:pt>
                <c:pt idx="1">
                  <c:v>4.9614485236845231E-3</c:v>
                </c:pt>
                <c:pt idx="2">
                  <c:v>2.7652513269071134E-2</c:v>
                </c:pt>
                <c:pt idx="3">
                  <c:v>6.9965356961875974E-2</c:v>
                </c:pt>
                <c:pt idx="4">
                  <c:v>0.13261821947195318</c:v>
                </c:pt>
                <c:pt idx="5">
                  <c:v>0.21648350761526275</c:v>
                </c:pt>
                <c:pt idx="6">
                  <c:v>0.32278565201069598</c:v>
                </c:pt>
                <c:pt idx="7">
                  <c:v>0.45419683334413996</c:v>
                </c:pt>
                <c:pt idx="8">
                  <c:v>0.60793759411071147</c:v>
                </c:pt>
                <c:pt idx="9">
                  <c:v>0.79633739408327309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FC-4E7F-8B5E-B68EC96D7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964991"/>
        <c:axId val="1014958751"/>
      </c:lineChart>
      <c:catAx>
        <c:axId val="1014964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ln>
                      <a:noFill/>
                      <a:prstDash val="solid"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b="1">
                    <a:ln>
                      <a:noFill/>
                      <a:prstDash val="solid"/>
                    </a:ln>
                  </a:rPr>
                  <a:t>Grey Levl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4958751"/>
        <c:crosses val="autoZero"/>
        <c:auto val="1"/>
        <c:lblAlgn val="ctr"/>
        <c:lblOffset val="100"/>
        <c:noMultiLvlLbl val="0"/>
      </c:catAx>
      <c:valAx>
        <c:axId val="10149587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b="1"/>
                  <a:t>Luminance(normalized)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4964991"/>
        <c:crosses val="autoZero"/>
        <c:crossBetween val="between"/>
        <c:majorUnit val="0.2"/>
      </c:valAx>
    </c:plotArea>
    <c:legend>
      <c:legendPos val="r"/>
      <c:layout>
        <c:manualLayout>
          <c:xMode val="edge"/>
          <c:yMode val="edge"/>
          <c:x val="0.1212645427603096"/>
          <c:y val="0.10203465797981461"/>
          <c:w val="0.23046814529101861"/>
          <c:h val="0.15824920714425481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167573774764893"/>
          <c:y val="2.6254633955809549E-2"/>
          <c:w val="0.85348495513235667"/>
          <c:h val="0.79692036918457332"/>
        </c:manualLayout>
      </c:layout>
      <c:lineChart>
        <c:grouping val="standard"/>
        <c:varyColors val="0"/>
        <c:ser>
          <c:idx val="1"/>
          <c:order val="0"/>
          <c:tx>
            <c:v>CCT Calibrated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DICOM_Data!$B$2:$B$12</c:f>
              <c:numCache>
                <c:formatCode>General</c:formatCode>
                <c:ptCount val="11"/>
                <c:pt idx="0">
                  <c:v>0</c:v>
                </c:pt>
                <c:pt idx="1">
                  <c:v>102</c:v>
                </c:pt>
                <c:pt idx="2">
                  <c:v>205</c:v>
                </c:pt>
                <c:pt idx="3">
                  <c:v>307</c:v>
                </c:pt>
                <c:pt idx="4">
                  <c:v>409</c:v>
                </c:pt>
                <c:pt idx="5">
                  <c:v>512</c:v>
                </c:pt>
                <c:pt idx="6">
                  <c:v>614</c:v>
                </c:pt>
                <c:pt idx="7">
                  <c:v>716</c:v>
                </c:pt>
                <c:pt idx="8">
                  <c:v>818</c:v>
                </c:pt>
                <c:pt idx="9">
                  <c:v>921</c:v>
                </c:pt>
                <c:pt idx="10">
                  <c:v>1023</c:v>
                </c:pt>
              </c:numCache>
            </c:numRef>
          </c:cat>
          <c:val>
            <c:numRef>
              <c:f>Data!$AI$9:$AI$19</c:f>
              <c:numCache>
                <c:formatCode>General</c:formatCode>
                <c:ptCount val="11"/>
                <c:pt idx="0">
                  <c:v>14805</c:v>
                </c:pt>
                <c:pt idx="1">
                  <c:v>5783</c:v>
                </c:pt>
                <c:pt idx="2">
                  <c:v>6675</c:v>
                </c:pt>
                <c:pt idx="3">
                  <c:v>6229</c:v>
                </c:pt>
                <c:pt idx="4">
                  <c:v>6411</c:v>
                </c:pt>
                <c:pt idx="5">
                  <c:v>6417</c:v>
                </c:pt>
                <c:pt idx="6">
                  <c:v>6496</c:v>
                </c:pt>
                <c:pt idx="7">
                  <c:v>6498</c:v>
                </c:pt>
                <c:pt idx="8">
                  <c:v>6536</c:v>
                </c:pt>
                <c:pt idx="9">
                  <c:v>6424</c:v>
                </c:pt>
                <c:pt idx="10">
                  <c:v>6481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F7-4DC9-A227-D2783DD1E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1399871"/>
        <c:axId val="2111406111"/>
      </c:lineChart>
      <c:catAx>
        <c:axId val="2111399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zh-TW" sz="1400"/>
                  <a:t>Grey Level</a:t>
                </a:r>
                <a:endParaRPr lang="zh-TW" altLang="en-US" sz="1400"/>
              </a:p>
            </c:rich>
          </c:tx>
          <c:layout>
            <c:manualLayout>
              <c:xMode val="edge"/>
              <c:yMode val="edge"/>
              <c:x val="0.46613981021818612"/>
              <c:y val="0.9033708917826872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0"/>
          <a:lstStyle/>
          <a:p>
            <a:pPr>
              <a:defRPr sz="9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11406111"/>
        <c:crosses val="autoZero"/>
        <c:auto val="0"/>
        <c:lblAlgn val="ctr"/>
        <c:lblOffset val="100"/>
        <c:tickMarkSkip val="256"/>
        <c:noMultiLvlLbl val="0"/>
      </c:catAx>
      <c:valAx>
        <c:axId val="2111406111"/>
        <c:scaling>
          <c:orientation val="minMax"/>
          <c:max val="10000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 sz="1400" b="1" i="0" strike="noStrike" baseline="0"/>
                  <a:t>Color Temp. (K)</a:t>
                </a:r>
                <a:endParaRPr lang="zh-TW" altLang="en-US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1139987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773281005355196E-2"/>
          <c:y val="2.9509155156459559E-2"/>
          <c:w val="0.88865058638865468"/>
          <c:h val="0.87653333616964146"/>
        </c:manualLayout>
      </c:layout>
      <c:scatterChart>
        <c:scatterStyle val="lineMarker"/>
        <c:varyColors val="0"/>
        <c:ser>
          <c:idx val="0"/>
          <c:order val="0"/>
          <c:tx>
            <c:v>Limit</c:v>
          </c:tx>
          <c:spPr>
            <a:ln w="19050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  <a:prstDash val="solid"/>
              </a:ln>
            </c:spPr>
          </c:marker>
          <c:xVal>
            <c:numRef>
              <c:f>'Gamma &amp; EBU Color'!$DU$3:$DU$62</c:f>
              <c:numCache>
                <c:formatCode>General</c:formatCode>
                <c:ptCount val="60"/>
                <c:pt idx="0">
                  <c:v>2.9835656861048197E-3</c:v>
                </c:pt>
                <c:pt idx="1">
                  <c:v>2.9344428022014171E-3</c:v>
                </c:pt>
                <c:pt idx="2">
                  <c:v>2.8531695488854605E-3</c:v>
                </c:pt>
                <c:pt idx="3">
                  <c:v>2.7406363729278026E-3</c:v>
                </c:pt>
                <c:pt idx="4">
                  <c:v>2.5980762113533163E-3</c:v>
                </c:pt>
                <c:pt idx="5">
                  <c:v>2.4270509831248424E-3</c:v>
                </c:pt>
                <c:pt idx="6">
                  <c:v>2.229434476432183E-3</c:v>
                </c:pt>
                <c:pt idx="7">
                  <c:v>2.0073918190765747E-3</c:v>
                </c:pt>
                <c:pt idx="8">
                  <c:v>1.7633557568774196E-3</c:v>
                </c:pt>
                <c:pt idx="9">
                  <c:v>1.5000000000000005E-3</c:v>
                </c:pt>
                <c:pt idx="10">
                  <c:v>1.2202099292274006E-3</c:v>
                </c:pt>
                <c:pt idx="11">
                  <c:v>9.270509831248424E-4</c:v>
                </c:pt>
                <c:pt idx="12">
                  <c:v>6.2373507245327834E-4</c:v>
                </c:pt>
                <c:pt idx="13">
                  <c:v>3.1358538980296038E-4</c:v>
                </c:pt>
                <c:pt idx="14">
                  <c:v>1.8377226823629301E-19</c:v>
                </c:pt>
                <c:pt idx="15">
                  <c:v>-3.1358538980296065E-4</c:v>
                </c:pt>
                <c:pt idx="16">
                  <c:v>-6.2373507245327801E-4</c:v>
                </c:pt>
                <c:pt idx="17">
                  <c:v>-9.2705098312484207E-4</c:v>
                </c:pt>
                <c:pt idx="18">
                  <c:v>-1.2202099292274008E-3</c:v>
                </c:pt>
                <c:pt idx="19">
                  <c:v>-1.4999999999999994E-3</c:v>
                </c:pt>
                <c:pt idx="20">
                  <c:v>-1.7633557568774191E-3</c:v>
                </c:pt>
                <c:pt idx="21">
                  <c:v>-2.0073918190765747E-3</c:v>
                </c:pt>
                <c:pt idx="22">
                  <c:v>-2.2294344764321821E-3</c:v>
                </c:pt>
                <c:pt idx="23">
                  <c:v>-2.427050983124842E-3</c:v>
                </c:pt>
                <c:pt idx="24">
                  <c:v>-2.5980762113533163E-3</c:v>
                </c:pt>
                <c:pt idx="25">
                  <c:v>-2.7406363729278022E-3</c:v>
                </c:pt>
                <c:pt idx="26">
                  <c:v>-2.8531695488854605E-3</c:v>
                </c:pt>
                <c:pt idx="27">
                  <c:v>-2.9344428022014171E-3</c:v>
                </c:pt>
                <c:pt idx="28">
                  <c:v>-2.9835656861048197E-3</c:v>
                </c:pt>
                <c:pt idx="29">
                  <c:v>-3.0000000000000001E-3</c:v>
                </c:pt>
                <c:pt idx="30">
                  <c:v>-2.9835656861048197E-3</c:v>
                </c:pt>
                <c:pt idx="31">
                  <c:v>-2.9344428022014166E-3</c:v>
                </c:pt>
                <c:pt idx="32">
                  <c:v>-2.853169548885461E-3</c:v>
                </c:pt>
                <c:pt idx="33">
                  <c:v>-2.7406363729278026E-3</c:v>
                </c:pt>
                <c:pt idx="34">
                  <c:v>-2.5980762113533159E-3</c:v>
                </c:pt>
                <c:pt idx="35">
                  <c:v>-2.4270509831248429E-3</c:v>
                </c:pt>
                <c:pt idx="36">
                  <c:v>-2.229434476432183E-3</c:v>
                </c:pt>
                <c:pt idx="37">
                  <c:v>-2.0073918190765742E-3</c:v>
                </c:pt>
                <c:pt idx="38">
                  <c:v>-1.7633557568774198E-3</c:v>
                </c:pt>
                <c:pt idx="39">
                  <c:v>-1.5000000000000013E-3</c:v>
                </c:pt>
                <c:pt idx="40">
                  <c:v>-1.2202099292274004E-3</c:v>
                </c:pt>
                <c:pt idx="41">
                  <c:v>-9.2705098312484272E-4</c:v>
                </c:pt>
                <c:pt idx="42">
                  <c:v>-6.2373507245327942E-4</c:v>
                </c:pt>
                <c:pt idx="43">
                  <c:v>-3.1358538980296011E-4</c:v>
                </c:pt>
                <c:pt idx="44">
                  <c:v>-5.51316804708879E-19</c:v>
                </c:pt>
                <c:pt idx="45">
                  <c:v>3.1358538980295897E-4</c:v>
                </c:pt>
                <c:pt idx="46">
                  <c:v>6.2373507245327834E-4</c:v>
                </c:pt>
                <c:pt idx="47">
                  <c:v>9.2705098312484174E-4</c:v>
                </c:pt>
                <c:pt idx="48">
                  <c:v>1.2202099292273993E-3</c:v>
                </c:pt>
                <c:pt idx="49">
                  <c:v>1.5000000000000005E-3</c:v>
                </c:pt>
                <c:pt idx="50">
                  <c:v>1.7633557568774187E-3</c:v>
                </c:pt>
                <c:pt idx="51">
                  <c:v>2.0073918190765734E-3</c:v>
                </c:pt>
                <c:pt idx="52">
                  <c:v>2.229434476432183E-3</c:v>
                </c:pt>
                <c:pt idx="53">
                  <c:v>2.427050983124842E-3</c:v>
                </c:pt>
                <c:pt idx="54">
                  <c:v>2.598076211353315E-3</c:v>
                </c:pt>
                <c:pt idx="55">
                  <c:v>2.7406363729278031E-3</c:v>
                </c:pt>
                <c:pt idx="56">
                  <c:v>2.8531695488854605E-3</c:v>
                </c:pt>
                <c:pt idx="57">
                  <c:v>2.9344428022014166E-3</c:v>
                </c:pt>
                <c:pt idx="58">
                  <c:v>2.9835656861048197E-3</c:v>
                </c:pt>
                <c:pt idx="59">
                  <c:v>3.0000000000000001E-3</c:v>
                </c:pt>
              </c:numCache>
            </c:numRef>
          </c:xVal>
          <c:yVal>
            <c:numRef>
              <c:f>'Gamma &amp; EBU Color'!$DV$3:$DV$62</c:f>
              <c:numCache>
                <c:formatCode>General</c:formatCode>
                <c:ptCount val="60"/>
                <c:pt idx="0">
                  <c:v>3.1358538980296043E-4</c:v>
                </c:pt>
                <c:pt idx="1">
                  <c:v>6.2373507245327801E-4</c:v>
                </c:pt>
                <c:pt idx="2">
                  <c:v>9.2705098312484218E-4</c:v>
                </c:pt>
                <c:pt idx="3">
                  <c:v>1.2202099292274006E-3</c:v>
                </c:pt>
                <c:pt idx="4">
                  <c:v>1.4999999999999998E-3</c:v>
                </c:pt>
                <c:pt idx="5">
                  <c:v>1.7633557568774196E-3</c:v>
                </c:pt>
                <c:pt idx="6">
                  <c:v>2.0073918190765747E-3</c:v>
                </c:pt>
                <c:pt idx="7">
                  <c:v>2.229434476432183E-3</c:v>
                </c:pt>
                <c:pt idx="8">
                  <c:v>2.4270509831248424E-3</c:v>
                </c:pt>
                <c:pt idx="9">
                  <c:v>2.5980762113533159E-3</c:v>
                </c:pt>
                <c:pt idx="10">
                  <c:v>2.7406363729278026E-3</c:v>
                </c:pt>
                <c:pt idx="11">
                  <c:v>2.8531695488854605E-3</c:v>
                </c:pt>
                <c:pt idx="12">
                  <c:v>2.9344428022014166E-3</c:v>
                </c:pt>
                <c:pt idx="13">
                  <c:v>2.9835656861048197E-3</c:v>
                </c:pt>
                <c:pt idx="14">
                  <c:v>3.0000000000000001E-3</c:v>
                </c:pt>
                <c:pt idx="15">
                  <c:v>2.9835656861048197E-3</c:v>
                </c:pt>
                <c:pt idx="16">
                  <c:v>2.9344428022014171E-3</c:v>
                </c:pt>
                <c:pt idx="17">
                  <c:v>2.853169548885461E-3</c:v>
                </c:pt>
                <c:pt idx="18">
                  <c:v>2.7406363729278026E-3</c:v>
                </c:pt>
                <c:pt idx="19">
                  <c:v>2.5980762113533163E-3</c:v>
                </c:pt>
                <c:pt idx="20">
                  <c:v>2.4270509831248424E-3</c:v>
                </c:pt>
                <c:pt idx="21">
                  <c:v>2.229434476432183E-3</c:v>
                </c:pt>
                <c:pt idx="22">
                  <c:v>2.0073918190765751E-3</c:v>
                </c:pt>
                <c:pt idx="23">
                  <c:v>1.7633557568774198E-3</c:v>
                </c:pt>
                <c:pt idx="24">
                  <c:v>1.4999999999999998E-3</c:v>
                </c:pt>
                <c:pt idx="25">
                  <c:v>1.2202099292274013E-3</c:v>
                </c:pt>
                <c:pt idx="26">
                  <c:v>9.270509831248425E-4</c:v>
                </c:pt>
                <c:pt idx="27">
                  <c:v>6.2373507245327791E-4</c:v>
                </c:pt>
                <c:pt idx="28">
                  <c:v>3.1358538980296119E-4</c:v>
                </c:pt>
                <c:pt idx="29">
                  <c:v>3.6754453647258602E-19</c:v>
                </c:pt>
                <c:pt idx="30">
                  <c:v>-3.1358538980296049E-4</c:v>
                </c:pt>
                <c:pt idx="31">
                  <c:v>-6.2373507245327856E-4</c:v>
                </c:pt>
                <c:pt idx="32">
                  <c:v>-9.2705098312484185E-4</c:v>
                </c:pt>
                <c:pt idx="33">
                  <c:v>-1.2202099292274006E-3</c:v>
                </c:pt>
                <c:pt idx="34">
                  <c:v>-1.5000000000000005E-3</c:v>
                </c:pt>
                <c:pt idx="35">
                  <c:v>-1.7633557568774191E-3</c:v>
                </c:pt>
                <c:pt idx="36">
                  <c:v>-2.0073918190765747E-3</c:v>
                </c:pt>
                <c:pt idx="37">
                  <c:v>-2.229434476432183E-3</c:v>
                </c:pt>
                <c:pt idx="38">
                  <c:v>-2.427050983124842E-3</c:v>
                </c:pt>
                <c:pt idx="39">
                  <c:v>-2.598076211353315E-3</c:v>
                </c:pt>
                <c:pt idx="40">
                  <c:v>-2.7406363729278031E-3</c:v>
                </c:pt>
                <c:pt idx="41">
                  <c:v>-2.8531695488854605E-3</c:v>
                </c:pt>
                <c:pt idx="42">
                  <c:v>-2.9344428022014166E-3</c:v>
                </c:pt>
                <c:pt idx="43">
                  <c:v>-2.9835656861048202E-3</c:v>
                </c:pt>
                <c:pt idx="44">
                  <c:v>-3.0000000000000001E-3</c:v>
                </c:pt>
                <c:pt idx="45">
                  <c:v>-2.9835656861048202E-3</c:v>
                </c:pt>
                <c:pt idx="46">
                  <c:v>-2.9344428022014166E-3</c:v>
                </c:pt>
                <c:pt idx="47">
                  <c:v>-2.853169548885461E-3</c:v>
                </c:pt>
                <c:pt idx="48">
                  <c:v>-2.7406363729278035E-3</c:v>
                </c:pt>
                <c:pt idx="49">
                  <c:v>-2.5980762113533159E-3</c:v>
                </c:pt>
                <c:pt idx="50">
                  <c:v>-2.4270509831248429E-3</c:v>
                </c:pt>
                <c:pt idx="51">
                  <c:v>-2.2294344764321838E-3</c:v>
                </c:pt>
                <c:pt idx="52">
                  <c:v>-2.0073918190765742E-3</c:v>
                </c:pt>
                <c:pt idx="53">
                  <c:v>-1.7633557568774202E-3</c:v>
                </c:pt>
                <c:pt idx="54">
                  <c:v>-1.5000000000000013E-3</c:v>
                </c:pt>
                <c:pt idx="55">
                  <c:v>-1.2202099292274004E-3</c:v>
                </c:pt>
                <c:pt idx="56">
                  <c:v>-9.2705098312484283E-4</c:v>
                </c:pt>
                <c:pt idx="57">
                  <c:v>-6.2373507245327964E-4</c:v>
                </c:pt>
                <c:pt idx="58">
                  <c:v>-3.1358538980296027E-4</c:v>
                </c:pt>
                <c:pt idx="59">
                  <c:v>-7.3508907294517203E-19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58-4FA8-8888-C76D5A54361F}"/>
            </c:ext>
          </c:extLst>
        </c:ser>
        <c:ser>
          <c:idx val="1"/>
          <c:order val="1"/>
          <c:tx>
            <c:v>calibrated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1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c:spPr>
          </c:marker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658-4FA8-8888-C76D5A54361F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F658-4FA8-8888-C76D5A54361F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F658-4FA8-8888-C76D5A54361F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F658-4FA8-8888-C76D5A54361F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F658-4FA8-8888-C76D5A54361F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F658-4FA8-8888-C76D5A54361F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F658-4FA8-8888-C76D5A54361F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F658-4FA8-8888-C76D5A54361F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F658-4FA8-8888-C76D5A54361F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F658-4FA8-8888-C76D5A54361F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F658-4FA8-8888-C76D5A54361F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F658-4FA8-8888-C76D5A54361F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F658-4FA8-8888-C76D5A54361F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F658-4FA8-8888-C76D5A54361F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E-F658-4FA8-8888-C76D5A54361F}"/>
              </c:ext>
            </c:extLst>
          </c:dPt>
          <c:xVal>
            <c:numRef>
              <c:f>Data!$AU$2:$AU$33</c:f>
              <c:numCache>
                <c:formatCode>General</c:formatCode>
                <c:ptCount val="32"/>
                <c:pt idx="17">
                  <c:v>-2.270751798596371E-3</c:v>
                </c:pt>
                <c:pt idx="18">
                  <c:v>4.9924966756581535E-4</c:v>
                </c:pt>
                <c:pt idx="19">
                  <c:v>4.7172731091221776E-4</c:v>
                </c:pt>
                <c:pt idx="20">
                  <c:v>-2.3006920352952598E-4</c:v>
                </c:pt>
                <c:pt idx="21">
                  <c:v>9.3465545691148733E-4</c:v>
                </c:pt>
                <c:pt idx="22">
                  <c:v>8.5677242602738568E-4</c:v>
                </c:pt>
                <c:pt idx="23">
                  <c:v>1.3361121091526318E-3</c:v>
                </c:pt>
                <c:pt idx="24">
                  <c:v>-2.3657027230156169E-4</c:v>
                </c:pt>
                <c:pt idx="25">
                  <c:v>1.1062784742514042E-3</c:v>
                </c:pt>
                <c:pt idx="26">
                  <c:v>-1.4756839886300721E-3</c:v>
                </c:pt>
                <c:pt idx="27">
                  <c:v>6.9939779539207603E-4</c:v>
                </c:pt>
                <c:pt idx="28">
                  <c:v>-9.8529608601516383E-5</c:v>
                </c:pt>
                <c:pt idx="29">
                  <c:v>5.4251813834604867E-4</c:v>
                </c:pt>
                <c:pt idx="30">
                  <c:v>5.6536636521048456E-4</c:v>
                </c:pt>
                <c:pt idx="31">
                  <c:v>-9.1335493114536037E-4</c:v>
                </c:pt>
              </c:numCache>
            </c:numRef>
          </c:xVal>
          <c:yVal>
            <c:numRef>
              <c:f>Data!$AV$2:$AV$33</c:f>
              <c:numCache>
                <c:formatCode>General</c:formatCode>
                <c:ptCount val="32"/>
                <c:pt idx="17">
                  <c:v>-1.3278168509677224E-3</c:v>
                </c:pt>
                <c:pt idx="18">
                  <c:v>-2.0231171255380431E-5</c:v>
                </c:pt>
                <c:pt idx="19">
                  <c:v>1.8249728261526821E-4</c:v>
                </c:pt>
                <c:pt idx="20">
                  <c:v>1.8692911583728655E-4</c:v>
                </c:pt>
                <c:pt idx="21">
                  <c:v>9.3316778348789819E-4</c:v>
                </c:pt>
                <c:pt idx="22">
                  <c:v>9.871485099076649E-4</c:v>
                </c:pt>
                <c:pt idx="23">
                  <c:v>1.6210733171362346E-4</c:v>
                </c:pt>
                <c:pt idx="24">
                  <c:v>-1.1913524628073824E-3</c:v>
                </c:pt>
                <c:pt idx="25">
                  <c:v>5.3371624828979503E-4</c:v>
                </c:pt>
                <c:pt idx="26">
                  <c:v>-7.2214819990640278E-4</c:v>
                </c:pt>
                <c:pt idx="27">
                  <c:v>9.2746495180934252E-4</c:v>
                </c:pt>
                <c:pt idx="28">
                  <c:v>7.1184754136410788E-4</c:v>
                </c:pt>
                <c:pt idx="29">
                  <c:v>3.3659949652031784E-4</c:v>
                </c:pt>
                <c:pt idx="30">
                  <c:v>-3.3081044005023319E-4</c:v>
                </c:pt>
                <c:pt idx="31">
                  <c:v>-8.1577480413780323E-4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F658-4FA8-8888-C76D5A543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278751"/>
        <c:axId val="1992265439"/>
      </c:scatterChart>
      <c:valAx>
        <c:axId val="1992278751"/>
        <c:scaling>
          <c:orientation val="minMax"/>
          <c:max val="6.0000000000000019E-3"/>
          <c:min val="-6.0000000000000019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altLang="zh-TW" sz="1400" b="1" i="0" strike="noStrike" baseline="0"/>
                  <a:t>Δ</a:t>
                </a:r>
                <a:r>
                  <a:rPr lang="en-US" altLang="zh-TW" sz="1400" b="1"/>
                  <a:t>u'</a:t>
                </a:r>
                <a:endParaRPr lang="zh-TW" altLang="en-US" sz="1400" b="1"/>
              </a:p>
            </c:rich>
          </c:tx>
          <c:layout>
            <c:manualLayout>
              <c:xMode val="edge"/>
              <c:yMode val="edge"/>
              <c:x val="0.51784010754958598"/>
              <c:y val="0.9600716442272383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92265439"/>
        <c:crosses val="autoZero"/>
        <c:crossBetween val="midCat"/>
      </c:valAx>
      <c:valAx>
        <c:axId val="1992265439"/>
        <c:scaling>
          <c:orientation val="minMax"/>
          <c:max val="6.0000000000000019E-3"/>
          <c:min val="-6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altLang="zh-TW" sz="1400" b="1" i="0" strike="noStrike" baseline="0"/>
                  <a:t>Δ</a:t>
                </a:r>
                <a:r>
                  <a:rPr lang="en-US" altLang="zh-TW" sz="1400" b="1"/>
                  <a:t>v'</a:t>
                </a:r>
                <a:endParaRPr lang="zh-TW" altLang="en-US" sz="1400" b="1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92278751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4568147477127"/>
          <c:y val="5.062767083429133E-2"/>
          <c:w val="0.84641806203790348"/>
          <c:h val="0.85749909815984959"/>
        </c:manualLayout>
      </c:layout>
      <c:scatterChart>
        <c:scatterStyle val="lineMarker"/>
        <c:varyColors val="0"/>
        <c:ser>
          <c:idx val="0"/>
          <c:order val="0"/>
          <c:tx>
            <c:v>Rec.709</c:v>
          </c:tx>
          <c:spPr>
            <a:ln w="25400" cap="rnd">
              <a:solidFill>
                <a:srgbClr val="FF0000"/>
              </a:solidFill>
              <a:prstDash val="sysDash"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</c:spPr>
          </c:marker>
          <c:xVal>
            <c:numRef>
              <c:f>('Gamma &amp; EBU Color'!$DZ$5:$DZ$7,'Gamma &amp; EBU Color'!$DZ$5)</c:f>
              <c:numCache>
                <c:formatCode>General</c:formatCode>
                <c:ptCount val="4"/>
                <c:pt idx="0">
                  <c:v>0.64</c:v>
                </c:pt>
                <c:pt idx="1">
                  <c:v>0.3</c:v>
                </c:pt>
                <c:pt idx="2">
                  <c:v>0.15</c:v>
                </c:pt>
                <c:pt idx="3">
                  <c:v>0.64</c:v>
                </c:pt>
              </c:numCache>
            </c:numRef>
          </c:xVal>
          <c:yVal>
            <c:numRef>
              <c:f>('Gamma &amp; EBU Color'!$EA$5:$EA$7,'Gamma &amp; EBU Color'!$EA$5)</c:f>
              <c:numCache>
                <c:formatCode>General</c:formatCode>
                <c:ptCount val="4"/>
                <c:pt idx="0">
                  <c:v>0.33</c:v>
                </c:pt>
                <c:pt idx="1">
                  <c:v>0.6</c:v>
                </c:pt>
                <c:pt idx="2">
                  <c:v>0.06</c:v>
                </c:pt>
                <c:pt idx="3">
                  <c:v>0.33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B7-4BAF-A677-659F5677496B}"/>
            </c:ext>
          </c:extLst>
        </c:ser>
        <c:ser>
          <c:idx val="1"/>
          <c:order val="1"/>
          <c:tx>
            <c:v>ADOBE</c:v>
          </c:tx>
          <c:spPr>
            <a:ln w="19050" cap="rnd">
              <a:solidFill>
                <a:schemeClr val="accent6"/>
              </a:solidFill>
              <a:prstDash val="sysDash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xVal>
            <c:numRef>
              <c:f>('Gamma &amp; EBU Color'!$DZ$9:$DZ$11,'Gamma &amp; EBU Color'!$DZ$9)</c:f>
              <c:numCache>
                <c:formatCode>General</c:formatCode>
                <c:ptCount val="4"/>
                <c:pt idx="0">
                  <c:v>0.64</c:v>
                </c:pt>
                <c:pt idx="1">
                  <c:v>0.21</c:v>
                </c:pt>
                <c:pt idx="2">
                  <c:v>0.15</c:v>
                </c:pt>
                <c:pt idx="3">
                  <c:v>0.64</c:v>
                </c:pt>
              </c:numCache>
            </c:numRef>
          </c:xVal>
          <c:yVal>
            <c:numRef>
              <c:f>('Gamma &amp; EBU Color'!$EA$9:$EA$11,'Gamma &amp; EBU Color'!$EA$9)</c:f>
              <c:numCache>
                <c:formatCode>General</c:formatCode>
                <c:ptCount val="4"/>
                <c:pt idx="0">
                  <c:v>0.33</c:v>
                </c:pt>
                <c:pt idx="1">
                  <c:v>0.71</c:v>
                </c:pt>
                <c:pt idx="2">
                  <c:v>0.06</c:v>
                </c:pt>
                <c:pt idx="3">
                  <c:v>0.33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B7-4BAF-A677-659F5677496B}"/>
            </c:ext>
          </c:extLst>
        </c:ser>
        <c:ser>
          <c:idx val="2"/>
          <c:order val="2"/>
          <c:tx>
            <c:v>Rec.2020</c:v>
          </c:tx>
          <c:spPr>
            <a:ln w="19050" cap="rnd">
              <a:solidFill>
                <a:schemeClr val="accent4">
                  <a:lumMod val="75000"/>
                </a:schemeClr>
              </a:solidFill>
              <a:prstDash val="sysDash"/>
              <a:round/>
            </a:ln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('Gamma &amp; EBU Color'!$DZ$13:$DZ$15,'Gamma &amp; EBU Color'!$DZ$13)</c:f>
              <c:numCache>
                <c:formatCode>General</c:formatCode>
                <c:ptCount val="4"/>
                <c:pt idx="0">
                  <c:v>0.70799999999999996</c:v>
                </c:pt>
                <c:pt idx="1">
                  <c:v>0.17</c:v>
                </c:pt>
                <c:pt idx="2">
                  <c:v>0.13100000000000001</c:v>
                </c:pt>
                <c:pt idx="3">
                  <c:v>0.70799999999999996</c:v>
                </c:pt>
              </c:numCache>
            </c:numRef>
          </c:xVal>
          <c:yVal>
            <c:numRef>
              <c:f>('Gamma &amp; EBU Color'!$EA$13:$EA$15,'Gamma &amp; EBU Color'!$EA$13)</c:f>
              <c:numCache>
                <c:formatCode>General</c:formatCode>
                <c:ptCount val="4"/>
                <c:pt idx="0">
                  <c:v>0.29199999999999998</c:v>
                </c:pt>
                <c:pt idx="1">
                  <c:v>0.79700000000000004</c:v>
                </c:pt>
                <c:pt idx="2">
                  <c:v>4.5999999999999999E-2</c:v>
                </c:pt>
                <c:pt idx="3">
                  <c:v>0.29199999999999998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B7-4BAF-A677-659F5677496B}"/>
            </c:ext>
          </c:extLst>
        </c:ser>
        <c:ser>
          <c:idx val="3"/>
          <c:order val="3"/>
          <c:tx>
            <c:v>Our Calibrated</c:v>
          </c:tx>
          <c:spPr>
            <a:ln w="19050" cap="rnd">
              <a:solidFill>
                <a:schemeClr val="accent5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xVal>
            <c:numRef>
              <c:f>('Gamma &amp; EBU Color'!$DZ$21:$DZ$23,'Gamma &amp; EBU Color'!$DZ$21)</c:f>
              <c:numCache>
                <c:formatCode>0.000</c:formatCode>
                <c:ptCount val="4"/>
                <c:pt idx="0">
                  <c:v>0.63962692708904412</c:v>
                </c:pt>
                <c:pt idx="1">
                  <c:v>0.30206571302760998</c:v>
                </c:pt>
                <c:pt idx="2">
                  <c:v>0.14992398071528462</c:v>
                </c:pt>
                <c:pt idx="3">
                  <c:v>0.63962692708904412</c:v>
                </c:pt>
              </c:numCache>
            </c:numRef>
          </c:xVal>
          <c:yVal>
            <c:numRef>
              <c:f>('Gamma &amp; EBU Color'!$EA$21:$EA$23,'Gamma &amp; EBU Color'!$EA$21)</c:f>
              <c:numCache>
                <c:formatCode>0.000</c:formatCode>
                <c:ptCount val="4"/>
                <c:pt idx="0">
                  <c:v>0.33013338210330023</c:v>
                </c:pt>
                <c:pt idx="1">
                  <c:v>0.60005700254472316</c:v>
                </c:pt>
                <c:pt idx="2">
                  <c:v>5.9883451387924072E-2</c:v>
                </c:pt>
                <c:pt idx="3">
                  <c:v>0.33013338210330023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B7-4BAF-A677-659F56774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76672"/>
        <c:axId val="86809312"/>
      </c:scatterChart>
      <c:valAx>
        <c:axId val="867766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 algn="ctr">
                  <a:defRPr/>
                </a:pPr>
                <a:r>
                  <a:rPr lang="en-US" altLang="zh-TW"/>
                  <a:t>x</a:t>
                </a:r>
                <a:endParaRPr lang="zh-TW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6809312"/>
        <c:crosses val="autoZero"/>
        <c:crossBetween val="midCat"/>
      </c:valAx>
      <c:valAx>
        <c:axId val="868093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y</a:t>
                </a:r>
                <a:endParaRPr lang="zh-TW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67766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4265993891965323"/>
          <c:y val="0.16923402058177611"/>
          <c:w val="0.28070773054254022"/>
          <c:h val="0.230704841046541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/>
              <a:t>∆ E</a:t>
            </a:r>
            <a:r>
              <a:rPr lang="en-US" altLang="zh-TW" b="1" baseline="0"/>
              <a:t> 2000</a:t>
            </a:r>
            <a:endParaRPr lang="zh-TW" altLang="en-US" b="1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delta_E Raw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numRef>
              <c:f>DICOM_Data!$B$2:$B$12</c:f>
              <c:numCache>
                <c:formatCode>General</c:formatCode>
                <c:ptCount val="11"/>
                <c:pt idx="0">
                  <c:v>0</c:v>
                </c:pt>
                <c:pt idx="1">
                  <c:v>102</c:v>
                </c:pt>
                <c:pt idx="2">
                  <c:v>205</c:v>
                </c:pt>
                <c:pt idx="3">
                  <c:v>307</c:v>
                </c:pt>
                <c:pt idx="4">
                  <c:v>409</c:v>
                </c:pt>
                <c:pt idx="5">
                  <c:v>512</c:v>
                </c:pt>
                <c:pt idx="6">
                  <c:v>614</c:v>
                </c:pt>
                <c:pt idx="7">
                  <c:v>716</c:v>
                </c:pt>
                <c:pt idx="8">
                  <c:v>818</c:v>
                </c:pt>
                <c:pt idx="9">
                  <c:v>921</c:v>
                </c:pt>
                <c:pt idx="10">
                  <c:v>1023</c:v>
                </c:pt>
              </c:numCache>
            </c:numRef>
          </c:cat>
          <c:val>
            <c:numRef>
              <c:f>DICOM_Data!$AC$2:$AC$12</c:f>
              <c:numCache>
                <c:formatCode>General</c:formatCode>
                <c:ptCount val="11"/>
                <c:pt idx="0">
                  <c:v>0.89959999999999996</c:v>
                </c:pt>
                <c:pt idx="1">
                  <c:v>3.2401</c:v>
                </c:pt>
                <c:pt idx="2">
                  <c:v>8.7651000000000003</c:v>
                </c:pt>
                <c:pt idx="3">
                  <c:v>13.6547</c:v>
                </c:pt>
                <c:pt idx="4">
                  <c:v>18.295000000000002</c:v>
                </c:pt>
                <c:pt idx="5">
                  <c:v>22.659400000000002</c:v>
                </c:pt>
                <c:pt idx="6">
                  <c:v>22.332899999999999</c:v>
                </c:pt>
                <c:pt idx="7">
                  <c:v>18.845600000000001</c:v>
                </c:pt>
                <c:pt idx="8">
                  <c:v>15.1839</c:v>
                </c:pt>
                <c:pt idx="9">
                  <c:v>11.5665</c:v>
                </c:pt>
                <c:pt idx="10">
                  <c:v>9.1303999999999998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09-4B5C-8EF1-AA608FDE5D66}"/>
            </c:ext>
          </c:extLst>
        </c:ser>
        <c:ser>
          <c:idx val="1"/>
          <c:order val="1"/>
          <c:tx>
            <c:v>delta_E Calibrated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DICOM_Data!$B$2:$B$12</c:f>
              <c:numCache>
                <c:formatCode>General</c:formatCode>
                <c:ptCount val="11"/>
                <c:pt idx="0">
                  <c:v>0</c:v>
                </c:pt>
                <c:pt idx="1">
                  <c:v>102</c:v>
                </c:pt>
                <c:pt idx="2">
                  <c:v>205</c:v>
                </c:pt>
                <c:pt idx="3">
                  <c:v>307</c:v>
                </c:pt>
                <c:pt idx="4">
                  <c:v>409</c:v>
                </c:pt>
                <c:pt idx="5">
                  <c:v>512</c:v>
                </c:pt>
                <c:pt idx="6">
                  <c:v>614</c:v>
                </c:pt>
                <c:pt idx="7">
                  <c:v>716</c:v>
                </c:pt>
                <c:pt idx="8">
                  <c:v>818</c:v>
                </c:pt>
                <c:pt idx="9">
                  <c:v>921</c:v>
                </c:pt>
                <c:pt idx="10">
                  <c:v>1023</c:v>
                </c:pt>
              </c:numCache>
            </c:numRef>
          </c:cat>
          <c:val>
            <c:numRef>
              <c:f>DICOM_Data!$AU$2:$AU$12</c:f>
              <c:numCache>
                <c:formatCode>General</c:formatCode>
                <c:ptCount val="11"/>
                <c:pt idx="0">
                  <c:v>0.9365</c:v>
                </c:pt>
                <c:pt idx="1">
                  <c:v>1.3694999999999999</c:v>
                </c:pt>
                <c:pt idx="2">
                  <c:v>5.6193999999999997</c:v>
                </c:pt>
                <c:pt idx="3">
                  <c:v>10.1823</c:v>
                </c:pt>
                <c:pt idx="4">
                  <c:v>14.0275</c:v>
                </c:pt>
                <c:pt idx="5">
                  <c:v>17.499300000000002</c:v>
                </c:pt>
                <c:pt idx="6">
                  <c:v>17.686599999999999</c:v>
                </c:pt>
                <c:pt idx="7">
                  <c:v>14.036899999999999</c:v>
                </c:pt>
                <c:pt idx="8">
                  <c:v>9.6674000000000007</c:v>
                </c:pt>
                <c:pt idx="9">
                  <c:v>5.1052</c:v>
                </c:pt>
                <c:pt idx="10">
                  <c:v>0.23180000000000001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09-4B5C-8EF1-AA608FDE5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1399871"/>
        <c:axId val="2111406111"/>
      </c:lineChart>
      <c:catAx>
        <c:axId val="2111399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b="1"/>
                  <a:t>Gray Level</a:t>
                </a:r>
                <a:endParaRPr lang="zh-TW" altLang="en-US" b="1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0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11406111"/>
        <c:crosses val="autoZero"/>
        <c:auto val="1"/>
        <c:lblAlgn val="ctr"/>
        <c:lblOffset val="100"/>
        <c:noMultiLvlLbl val="0"/>
      </c:catAx>
      <c:valAx>
        <c:axId val="2111406111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000" b="1" i="0" strike="noStrike" baseline="0"/>
                  <a:t>∆ E00</a:t>
                </a:r>
                <a:endParaRPr lang="zh-TW" altLang="en-US" b="1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11399871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498765</xdr:colOff>
      <xdr:row>15</xdr:row>
      <xdr:rowOff>124690</xdr:rowOff>
    </xdr:from>
    <xdr:to>
      <xdr:col>33</xdr:col>
      <xdr:colOff>360219</xdr:colOff>
      <xdr:row>42</xdr:row>
      <xdr:rowOff>83127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498765</xdr:colOff>
      <xdr:row>15</xdr:row>
      <xdr:rowOff>124690</xdr:rowOff>
    </xdr:from>
    <xdr:to>
      <xdr:col>31</xdr:col>
      <xdr:colOff>360219</xdr:colOff>
      <xdr:row>42</xdr:row>
      <xdr:rowOff>83127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20410</xdr:colOff>
      <xdr:row>2</xdr:row>
      <xdr:rowOff>20409</xdr:rowOff>
    </xdr:from>
    <xdr:to>
      <xdr:col>11</xdr:col>
      <xdr:colOff>618343</xdr:colOff>
      <xdr:row>21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618574</xdr:colOff>
      <xdr:row>2</xdr:row>
      <xdr:rowOff>6245</xdr:rowOff>
    </xdr:from>
    <xdr:to>
      <xdr:col>23</xdr:col>
      <xdr:colOff>0</xdr:colOff>
      <xdr:row>21</xdr:row>
      <xdr:rowOff>22016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15463</xdr:colOff>
      <xdr:row>23</xdr:row>
      <xdr:rowOff>11257</xdr:rowOff>
    </xdr:from>
    <xdr:to>
      <xdr:col>21</xdr:col>
      <xdr:colOff>615044</xdr:colOff>
      <xdr:row>42</xdr:row>
      <xdr:rowOff>54552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23340</xdr:colOff>
      <xdr:row>23</xdr:row>
      <xdr:rowOff>24246</xdr:rowOff>
    </xdr:from>
    <xdr:to>
      <xdr:col>12</xdr:col>
      <xdr:colOff>19050</xdr:colOff>
      <xdr:row>36</xdr:row>
      <xdr:rowOff>187065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693616</xdr:colOff>
      <xdr:row>0</xdr:row>
      <xdr:rowOff>196750</xdr:rowOff>
    </xdr:from>
    <xdr:to>
      <xdr:col>47</xdr:col>
      <xdr:colOff>476251</xdr:colOff>
      <xdr:row>42</xdr:row>
      <xdr:rowOff>206086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26946</xdr:colOff>
      <xdr:row>23</xdr:row>
      <xdr:rowOff>13896</xdr:rowOff>
    </xdr:from>
    <xdr:to>
      <xdr:col>31</xdr:col>
      <xdr:colOff>326571</xdr:colOff>
      <xdr:row>42</xdr:row>
      <xdr:rowOff>33259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20410</xdr:colOff>
      <xdr:row>2</xdr:row>
      <xdr:rowOff>20409</xdr:rowOff>
    </xdr:from>
    <xdr:to>
      <xdr:col>13</xdr:col>
      <xdr:colOff>-1</xdr:colOff>
      <xdr:row>21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637310</xdr:colOff>
      <xdr:row>1</xdr:row>
      <xdr:rowOff>180975</xdr:rowOff>
    </xdr:from>
    <xdr:to>
      <xdr:col>22</xdr:col>
      <xdr:colOff>124691</xdr:colOff>
      <xdr:row>21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6927</xdr:colOff>
      <xdr:row>22</xdr:row>
      <xdr:rowOff>173182</xdr:rowOff>
    </xdr:from>
    <xdr:to>
      <xdr:col>12</xdr:col>
      <xdr:colOff>607002</xdr:colOff>
      <xdr:row>47</xdr:row>
      <xdr:rowOff>173182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13854</xdr:colOff>
      <xdr:row>22</xdr:row>
      <xdr:rowOff>193964</xdr:rowOff>
    </xdr:from>
    <xdr:to>
      <xdr:col>22</xdr:col>
      <xdr:colOff>619125</xdr:colOff>
      <xdr:row>48</xdr:row>
      <xdr:rowOff>13855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9155</xdr:colOff>
      <xdr:row>2</xdr:row>
      <xdr:rowOff>245</xdr:rowOff>
    </xdr:from>
    <xdr:to>
      <xdr:col>34</xdr:col>
      <xdr:colOff>205222</xdr:colOff>
      <xdr:row>21</xdr:row>
      <xdr:rowOff>32904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630913</xdr:colOff>
      <xdr:row>23</xdr:row>
      <xdr:rowOff>13855</xdr:rowOff>
    </xdr:from>
    <xdr:to>
      <xdr:col>34</xdr:col>
      <xdr:colOff>41424</xdr:colOff>
      <xdr:row>42</xdr:row>
      <xdr:rowOff>93519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18184</xdr:colOff>
      <xdr:row>2</xdr:row>
      <xdr:rowOff>34636</xdr:rowOff>
    </xdr:from>
    <xdr:to>
      <xdr:col>46</xdr:col>
      <xdr:colOff>369248</xdr:colOff>
      <xdr:row>21</xdr:row>
      <xdr:rowOff>42802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X46"/>
  <sheetViews>
    <sheetView zoomScale="55" zoomScaleNormal="55" workbookViewId="0">
      <selection activeCell="H38" sqref="H38"/>
    </sheetView>
  </sheetViews>
  <sheetFormatPr defaultRowHeight="16.5" x14ac:dyDescent="0.6"/>
  <cols>
    <col min="14" max="14" width="9.83984375" style="5" customWidth="1"/>
    <col min="27" max="27" width="9.83984375" style="5" customWidth="1"/>
    <col min="43" max="43" width="8.83984375" style="5" customWidth="1"/>
    <col min="44" max="44" width="10.47265625" style="5" customWidth="1"/>
    <col min="49" max="49" width="22.62890625" style="5" customWidth="1"/>
  </cols>
  <sheetData>
    <row r="1" spans="1:284" x14ac:dyDescent="0.6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s="2" t="s">
        <v>12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t="s">
        <v>13</v>
      </c>
      <c r="X1" t="s">
        <v>14</v>
      </c>
      <c r="Y1" t="s">
        <v>15</v>
      </c>
      <c r="AA1" s="2" t="s">
        <v>16</v>
      </c>
      <c r="AB1" t="s">
        <v>4</v>
      </c>
      <c r="AC1" t="s">
        <v>5</v>
      </c>
      <c r="AD1" t="s">
        <v>6</v>
      </c>
      <c r="AE1" t="s">
        <v>7</v>
      </c>
      <c r="AF1" t="s">
        <v>8</v>
      </c>
      <c r="AG1" t="s">
        <v>9</v>
      </c>
      <c r="AH1" t="s">
        <v>10</v>
      </c>
      <c r="AI1" t="s">
        <v>11</v>
      </c>
      <c r="AJ1" t="s">
        <v>13</v>
      </c>
      <c r="AK1" t="s">
        <v>14</v>
      </c>
      <c r="AL1" t="s">
        <v>15</v>
      </c>
      <c r="AM1" s="11" t="s">
        <v>17</v>
      </c>
      <c r="AP1" s="2" t="s">
        <v>12</v>
      </c>
      <c r="AQ1" s="11" t="s">
        <v>18</v>
      </c>
      <c r="AR1" s="11" t="s">
        <v>19</v>
      </c>
      <c r="AT1" s="2" t="s">
        <v>16</v>
      </c>
      <c r="AU1" s="11" t="s">
        <v>18</v>
      </c>
      <c r="AV1" s="11" t="s">
        <v>19</v>
      </c>
      <c r="AW1"/>
    </row>
    <row r="2" spans="1:284" x14ac:dyDescent="0.6">
      <c r="A2">
        <v>1023</v>
      </c>
      <c r="B2">
        <v>0</v>
      </c>
      <c r="C2">
        <v>0</v>
      </c>
      <c r="E2">
        <v>280.66079999999999</v>
      </c>
      <c r="F2">
        <v>144.6859</v>
      </c>
      <c r="G2">
        <v>13.1347</v>
      </c>
      <c r="H2">
        <f t="shared" ref="H2:H45" si="0">E2/SUM(E2:G2)</f>
        <v>0.64007458469161971</v>
      </c>
      <c r="I2">
        <f t="shared" ref="I2:I45" si="1">F2/SUM(E2:G2)</f>
        <v>0.32997043888292638</v>
      </c>
      <c r="J2">
        <f t="shared" ref="J2:J45" si="2">(4*H2)/(-2*H2+12*I2+3)</f>
        <v>0.45079674234187</v>
      </c>
      <c r="K2">
        <f t="shared" ref="K2:K45" si="3">(9*I2)/(-2*H2+12*I2+3)</f>
        <v>0.52288687220054786</v>
      </c>
      <c r="O2">
        <v>396.65</v>
      </c>
      <c r="P2">
        <v>176.5855</v>
      </c>
      <c r="Q2">
        <v>3.1783000000000001</v>
      </c>
      <c r="R2">
        <f t="shared" ref="R2:R45" si="4">O2/SUM(O2:Q2)</f>
        <v>0.68813411476269293</v>
      </c>
      <c r="S2">
        <f t="shared" ref="S2:S45" si="5">P2/SUM(O2:Q2)</f>
        <v>0.30635196450883029</v>
      </c>
      <c r="T2">
        <f t="shared" ref="T2:T45" si="6">(4*R2)/(-2*R2+12*S2+3)</f>
        <v>0.51935087752491227</v>
      </c>
      <c r="U2">
        <f t="shared" ref="U2:U45" si="7">(9*S2)/(-2*R2+12*S2+3)</f>
        <v>0.52022470027012391</v>
      </c>
      <c r="V2">
        <v>-1</v>
      </c>
      <c r="W2">
        <v>67.3185</v>
      </c>
      <c r="X2">
        <v>67.486199999999997</v>
      </c>
      <c r="Y2">
        <v>7.2723000000000004</v>
      </c>
      <c r="AB2">
        <v>295.17899999999997</v>
      </c>
      <c r="AC2">
        <v>152.352</v>
      </c>
      <c r="AD2">
        <v>13.9552</v>
      </c>
      <c r="AE2">
        <f t="shared" ref="AE2:AE45" si="8">AB2/SUM(AB2:AD2)</f>
        <v>0.63962692708904412</v>
      </c>
      <c r="AF2">
        <f t="shared" ref="AF2:AF45" si="9">AC2/SUM(AB2:AD2)</f>
        <v>0.33013338210330023</v>
      </c>
      <c r="AG2">
        <f t="shared" ref="AG2:AG45" si="10">(4*AE2)/(-2*AE2+12*AF2+3)</f>
        <v>0.45025547180543551</v>
      </c>
      <c r="AH2">
        <f t="shared" ref="AH2:AH45" si="11">(9*AF2)/(-2*AE2+12*AF2+3)</f>
        <v>0.52288263626859932</v>
      </c>
      <c r="AI2">
        <v>-1</v>
      </c>
      <c r="AJ2">
        <v>1.4601999999999999</v>
      </c>
      <c r="AK2">
        <v>1.4603999999999999</v>
      </c>
      <c r="AL2">
        <v>0.84660000000000002</v>
      </c>
      <c r="AM2">
        <f t="shared" ref="AM2:AM45" si="12">SQRT((AG2-J2)^2+(AH2-K2)^2)</f>
        <v>5.4128711118181429E-4</v>
      </c>
      <c r="AQ2"/>
      <c r="AR2"/>
      <c r="AW2"/>
      <c r="AY2" t="s">
        <v>20</v>
      </c>
      <c r="AZ2">
        <f t="shared" ref="AZ2:AZ45" si="13">AL2</f>
        <v>0.84660000000000002</v>
      </c>
      <c r="BC2">
        <v>1023</v>
      </c>
      <c r="BD2">
        <v>0</v>
      </c>
      <c r="BE2">
        <v>0</v>
      </c>
      <c r="BF2">
        <v>295.17899999999997</v>
      </c>
      <c r="BG2">
        <v>152.352</v>
      </c>
      <c r="BH2">
        <v>13.9552</v>
      </c>
      <c r="JV2">
        <v>281.08960000000002</v>
      </c>
      <c r="JW2">
        <v>144.53200000000001</v>
      </c>
      <c r="JX2">
        <v>11.346399999999999</v>
      </c>
    </row>
    <row r="3" spans="1:284" x14ac:dyDescent="0.6">
      <c r="A3">
        <v>0</v>
      </c>
      <c r="B3">
        <v>1023</v>
      </c>
      <c r="C3">
        <v>0</v>
      </c>
      <c r="E3">
        <v>243.53190000000001</v>
      </c>
      <c r="F3">
        <v>487.06380000000001</v>
      </c>
      <c r="G3">
        <v>81.177300000000002</v>
      </c>
      <c r="H3">
        <f t="shared" si="0"/>
        <v>0.29999999999999993</v>
      </c>
      <c r="I3">
        <f t="shared" si="1"/>
        <v>0.59999999999999987</v>
      </c>
      <c r="J3">
        <f t="shared" si="2"/>
        <v>0.125</v>
      </c>
      <c r="K3">
        <f t="shared" si="3"/>
        <v>0.5625</v>
      </c>
      <c r="O3">
        <v>149.46979999999999</v>
      </c>
      <c r="P3">
        <v>513.18290000000002</v>
      </c>
      <c r="Q3">
        <v>50.997100000000003</v>
      </c>
      <c r="R3">
        <f t="shared" si="4"/>
        <v>0.2094441839681031</v>
      </c>
      <c r="S3">
        <f t="shared" si="5"/>
        <v>0.71909625701569591</v>
      </c>
      <c r="T3">
        <f t="shared" si="6"/>
        <v>7.4732988703813896E-2</v>
      </c>
      <c r="U3">
        <f t="shared" si="7"/>
        <v>0.57731599764336028</v>
      </c>
      <c r="V3">
        <v>-1</v>
      </c>
      <c r="W3">
        <v>63.328600000000002</v>
      </c>
      <c r="X3">
        <v>63.354799999999997</v>
      </c>
      <c r="Y3">
        <v>9.9280000000000008</v>
      </c>
      <c r="AB3">
        <v>259.23500000000001</v>
      </c>
      <c r="AC3">
        <v>514.97329999999999</v>
      </c>
      <c r="AD3">
        <v>83.998999999999995</v>
      </c>
      <c r="AE3">
        <f t="shared" si="8"/>
        <v>0.30206571302760998</v>
      </c>
      <c r="AF3">
        <f t="shared" si="9"/>
        <v>0.60005700254472316</v>
      </c>
      <c r="AG3">
        <f t="shared" si="10"/>
        <v>0.12590592704573911</v>
      </c>
      <c r="AH3">
        <f t="shared" si="11"/>
        <v>0.56275552747770519</v>
      </c>
      <c r="AI3">
        <v>6166</v>
      </c>
      <c r="AJ3">
        <v>0.4783</v>
      </c>
      <c r="AK3">
        <v>0.4945</v>
      </c>
      <c r="AL3">
        <v>0.1762</v>
      </c>
      <c r="AM3">
        <f t="shared" si="12"/>
        <v>9.4127472294966148E-4</v>
      </c>
      <c r="AQ3"/>
      <c r="AR3"/>
      <c r="AW3"/>
      <c r="AY3" t="s">
        <v>21</v>
      </c>
      <c r="AZ3">
        <f t="shared" si="13"/>
        <v>0.1762</v>
      </c>
      <c r="BC3">
        <v>0</v>
      </c>
      <c r="BD3">
        <v>1023</v>
      </c>
      <c r="BE3">
        <v>0</v>
      </c>
      <c r="BF3">
        <v>259.23500000000001</v>
      </c>
      <c r="BG3">
        <v>514.97329999999999</v>
      </c>
      <c r="BH3">
        <v>83.998999999999995</v>
      </c>
      <c r="JV3">
        <v>245.0889</v>
      </c>
      <c r="JW3">
        <v>488.83260000000001</v>
      </c>
      <c r="JX3">
        <v>80.425799999999995</v>
      </c>
    </row>
    <row r="4" spans="1:284" x14ac:dyDescent="0.6">
      <c r="A4">
        <v>0</v>
      </c>
      <c r="B4">
        <v>0</v>
      </c>
      <c r="C4">
        <v>1023</v>
      </c>
      <c r="E4">
        <v>122.7136</v>
      </c>
      <c r="F4">
        <v>49.0854</v>
      </c>
      <c r="G4">
        <v>646.20079999999996</v>
      </c>
      <c r="H4">
        <f t="shared" si="0"/>
        <v>0.15001666259576105</v>
      </c>
      <c r="I4">
        <f t="shared" si="1"/>
        <v>6.0006616138536958E-2</v>
      </c>
      <c r="J4">
        <f t="shared" si="2"/>
        <v>0.17545572146381341</v>
      </c>
      <c r="K4">
        <f t="shared" si="3"/>
        <v>0.15791002063556689</v>
      </c>
      <c r="O4">
        <v>165.16489999999999</v>
      </c>
      <c r="P4">
        <v>54.033299999999997</v>
      </c>
      <c r="Q4">
        <v>888.69979999999998</v>
      </c>
      <c r="R4">
        <f t="shared" si="4"/>
        <v>0.14907951815058787</v>
      </c>
      <c r="S4">
        <f t="shared" si="5"/>
        <v>4.8771005995136736E-2</v>
      </c>
      <c r="T4">
        <f t="shared" si="6"/>
        <v>0.18141198503867823</v>
      </c>
      <c r="U4">
        <f t="shared" si="7"/>
        <v>0.13353411333266588</v>
      </c>
      <c r="V4">
        <v>-1</v>
      </c>
      <c r="W4">
        <v>17.204000000000001</v>
      </c>
      <c r="X4">
        <v>17.275600000000001</v>
      </c>
      <c r="Y4">
        <v>4.4669999999999996</v>
      </c>
      <c r="AB4">
        <v>129.38509999999999</v>
      </c>
      <c r="AC4">
        <v>51.679699999999997</v>
      </c>
      <c r="AD4">
        <v>681.93989999999997</v>
      </c>
      <c r="AE4">
        <f t="shared" si="8"/>
        <v>0.14992398071528462</v>
      </c>
      <c r="AF4">
        <f t="shared" si="9"/>
        <v>5.9883451387924072E-2</v>
      </c>
      <c r="AG4">
        <f t="shared" si="10"/>
        <v>0.17541362099237856</v>
      </c>
      <c r="AH4">
        <f t="shared" si="11"/>
        <v>0.15764548966457195</v>
      </c>
      <c r="AI4">
        <v>-1</v>
      </c>
      <c r="AJ4">
        <v>7.4800000000000005E-2</v>
      </c>
      <c r="AK4">
        <v>0.21709999999999999</v>
      </c>
      <c r="AL4">
        <v>0.22570000000000001</v>
      </c>
      <c r="AM4">
        <f t="shared" si="12"/>
        <v>2.6786019545755696E-4</v>
      </c>
      <c r="AQ4"/>
      <c r="AR4"/>
      <c r="AW4"/>
      <c r="AY4" t="s">
        <v>22</v>
      </c>
      <c r="AZ4">
        <f t="shared" si="13"/>
        <v>0.22570000000000001</v>
      </c>
      <c r="BC4">
        <v>0</v>
      </c>
      <c r="BD4">
        <v>0</v>
      </c>
      <c r="BE4">
        <v>1023</v>
      </c>
      <c r="BF4">
        <v>129.38509999999999</v>
      </c>
      <c r="BG4">
        <v>51.679699999999997</v>
      </c>
      <c r="BH4">
        <v>681.93989999999997</v>
      </c>
      <c r="JV4">
        <v>122.5926</v>
      </c>
      <c r="JW4">
        <v>48.4664</v>
      </c>
      <c r="JX4">
        <v>649.90940000000001</v>
      </c>
    </row>
    <row r="5" spans="1:284" x14ac:dyDescent="0.6">
      <c r="A5">
        <v>1023</v>
      </c>
      <c r="B5">
        <v>1023</v>
      </c>
      <c r="C5">
        <v>1023</v>
      </c>
      <c r="E5">
        <v>646.90620000000001</v>
      </c>
      <c r="F5">
        <v>680.83510000000001</v>
      </c>
      <c r="G5">
        <v>740.51279999999997</v>
      </c>
      <c r="H5">
        <f t="shared" si="0"/>
        <v>0.31277887953902761</v>
      </c>
      <c r="I5">
        <f t="shared" si="1"/>
        <v>0.329183488624536</v>
      </c>
      <c r="J5">
        <f t="shared" si="2"/>
        <v>0.19781595572824098</v>
      </c>
      <c r="K5">
        <f t="shared" si="3"/>
        <v>0.46842974066351994</v>
      </c>
      <c r="O5">
        <v>710.61210000000005</v>
      </c>
      <c r="P5">
        <v>741.38559999999995</v>
      </c>
      <c r="Q5">
        <v>942.11360000000002</v>
      </c>
      <c r="R5">
        <f t="shared" si="4"/>
        <v>0.2968166517571677</v>
      </c>
      <c r="S5">
        <f t="shared" si="5"/>
        <v>0.30967048190282548</v>
      </c>
      <c r="T5">
        <f t="shared" si="6"/>
        <v>0.19392136858453235</v>
      </c>
      <c r="U5">
        <f t="shared" si="7"/>
        <v>0.45521832227729508</v>
      </c>
      <c r="V5">
        <v>7765</v>
      </c>
      <c r="W5">
        <v>18.5046</v>
      </c>
      <c r="X5">
        <v>18.803899999999999</v>
      </c>
      <c r="Y5">
        <v>9.1298999999999992</v>
      </c>
      <c r="AB5">
        <v>683.18079999999998</v>
      </c>
      <c r="AC5">
        <v>719.22569999999996</v>
      </c>
      <c r="AD5">
        <v>781.50599999999997</v>
      </c>
      <c r="AE5">
        <f t="shared" si="8"/>
        <v>0.31282425463474384</v>
      </c>
      <c r="AF5">
        <f t="shared" si="9"/>
        <v>0.32932899097376839</v>
      </c>
      <c r="AG5">
        <f t="shared" si="10"/>
        <v>0.19779288694699121</v>
      </c>
      <c r="AH5">
        <f t="shared" si="11"/>
        <v>0.46851417228251857</v>
      </c>
      <c r="AI5">
        <v>6483</v>
      </c>
      <c r="AJ5">
        <v>0.39369999999999999</v>
      </c>
      <c r="AK5">
        <v>0.39379999999999998</v>
      </c>
      <c r="AL5">
        <v>0.2286</v>
      </c>
      <c r="AM5">
        <f t="shared" si="12"/>
        <v>8.7526378624270122E-5</v>
      </c>
      <c r="AQ5"/>
      <c r="AR5"/>
      <c r="AW5"/>
      <c r="AY5" t="s">
        <v>23</v>
      </c>
      <c r="AZ5">
        <f t="shared" si="13"/>
        <v>0.2286</v>
      </c>
      <c r="BC5">
        <v>1023</v>
      </c>
      <c r="BD5">
        <v>1023</v>
      </c>
      <c r="BE5">
        <v>1023</v>
      </c>
      <c r="BF5">
        <v>683.18079999999998</v>
      </c>
      <c r="BG5">
        <v>719.22569999999996</v>
      </c>
      <c r="BH5">
        <v>781.50599999999997</v>
      </c>
      <c r="JV5">
        <v>646.98270000000002</v>
      </c>
      <c r="JW5">
        <v>680.77530000000002</v>
      </c>
      <c r="JX5">
        <v>737.96379999999999</v>
      </c>
    </row>
    <row r="6" spans="1:284" x14ac:dyDescent="0.6">
      <c r="A6">
        <v>0</v>
      </c>
      <c r="B6">
        <v>1023</v>
      </c>
      <c r="C6">
        <v>1023</v>
      </c>
      <c r="E6">
        <v>366.24549999999999</v>
      </c>
      <c r="F6">
        <v>536.14919999999995</v>
      </c>
      <c r="G6">
        <v>727.37810000000002</v>
      </c>
      <c r="H6">
        <f t="shared" si="0"/>
        <v>0.22472181398536042</v>
      </c>
      <c r="I6">
        <f t="shared" si="1"/>
        <v>0.32897174379152722</v>
      </c>
      <c r="J6">
        <f t="shared" si="2"/>
        <v>0.1383282852488549</v>
      </c>
      <c r="K6">
        <f t="shared" si="3"/>
        <v>0.45562429795172094</v>
      </c>
      <c r="O6">
        <v>313.58670000000001</v>
      </c>
      <c r="P6">
        <v>565.75599999999997</v>
      </c>
      <c r="Q6">
        <v>936.97749999999996</v>
      </c>
      <c r="R6">
        <f t="shared" si="4"/>
        <v>0.17264945905463147</v>
      </c>
      <c r="S6">
        <f t="shared" si="5"/>
        <v>0.31148472609620265</v>
      </c>
      <c r="T6">
        <f t="shared" si="6"/>
        <v>0.10803221177636881</v>
      </c>
      <c r="U6">
        <f t="shared" si="7"/>
        <v>0.43853808855075949</v>
      </c>
      <c r="V6">
        <v>33492</v>
      </c>
      <c r="W6">
        <v>43.5441</v>
      </c>
      <c r="X6">
        <v>43.587200000000003</v>
      </c>
      <c r="Y6">
        <v>8.44</v>
      </c>
      <c r="AB6">
        <v>388.30220000000003</v>
      </c>
      <c r="AC6">
        <v>568.41560000000004</v>
      </c>
      <c r="AD6">
        <v>775.26340000000005</v>
      </c>
      <c r="AE6">
        <f t="shared" si="8"/>
        <v>0.22419538964972599</v>
      </c>
      <c r="AF6">
        <f t="shared" si="9"/>
        <v>0.32818808887763906</v>
      </c>
      <c r="AG6">
        <f t="shared" si="10"/>
        <v>0.13818182361679462</v>
      </c>
      <c r="AH6">
        <f t="shared" si="11"/>
        <v>0.45512382985604399</v>
      </c>
      <c r="AI6">
        <v>13648</v>
      </c>
      <c r="AJ6">
        <v>0.36009999999999998</v>
      </c>
      <c r="AK6">
        <v>0.36009999999999998</v>
      </c>
      <c r="AL6">
        <v>0.13469999999999999</v>
      </c>
      <c r="AM6">
        <f t="shared" si="12"/>
        <v>5.2145884253339302E-4</v>
      </c>
      <c r="AQ6"/>
      <c r="AR6"/>
      <c r="AW6"/>
      <c r="AY6" t="s">
        <v>24</v>
      </c>
      <c r="AZ6">
        <f t="shared" si="13"/>
        <v>0.13469999999999999</v>
      </c>
      <c r="BC6">
        <v>0</v>
      </c>
      <c r="BD6">
        <v>1023</v>
      </c>
      <c r="BE6">
        <v>1023</v>
      </c>
      <c r="BF6">
        <v>388.30220000000003</v>
      </c>
      <c r="BG6">
        <v>568.41560000000004</v>
      </c>
      <c r="BH6">
        <v>775.26340000000005</v>
      </c>
      <c r="JV6">
        <v>365.48230000000001</v>
      </c>
      <c r="JW6">
        <v>536.14769999999999</v>
      </c>
      <c r="JX6">
        <v>726.05859999999996</v>
      </c>
    </row>
    <row r="7" spans="1:284" x14ac:dyDescent="0.6">
      <c r="A7">
        <v>1023</v>
      </c>
      <c r="B7">
        <v>1023</v>
      </c>
      <c r="C7">
        <v>0</v>
      </c>
      <c r="E7">
        <v>524.19259999999997</v>
      </c>
      <c r="F7">
        <v>631.74969999999996</v>
      </c>
      <c r="G7">
        <v>94.311999999999998</v>
      </c>
      <c r="H7">
        <f t="shared" si="0"/>
        <v>0.41926878395859152</v>
      </c>
      <c r="I7">
        <f t="shared" si="1"/>
        <v>0.50529696238597221</v>
      </c>
      <c r="J7">
        <f t="shared" si="2"/>
        <v>0.20389906849737188</v>
      </c>
      <c r="K7">
        <f t="shared" si="3"/>
        <v>0.55290678377634828</v>
      </c>
      <c r="O7">
        <v>544.93470000000002</v>
      </c>
      <c r="P7">
        <v>688.09439999999995</v>
      </c>
      <c r="Q7">
        <v>53.067799999999998</v>
      </c>
      <c r="R7">
        <f t="shared" si="4"/>
        <v>0.42371200801432612</v>
      </c>
      <c r="S7">
        <f t="shared" si="5"/>
        <v>0.53502531574409362</v>
      </c>
      <c r="T7">
        <f t="shared" si="6"/>
        <v>0.19769879864813325</v>
      </c>
      <c r="U7">
        <f t="shared" si="7"/>
        <v>0.56168148501488913</v>
      </c>
      <c r="V7">
        <v>3995</v>
      </c>
      <c r="W7">
        <v>16.962</v>
      </c>
      <c r="X7">
        <v>17.274000000000001</v>
      </c>
      <c r="Y7">
        <v>4.6646999999999998</v>
      </c>
      <c r="AB7">
        <v>554.16719999999998</v>
      </c>
      <c r="AC7">
        <v>667.00189999999998</v>
      </c>
      <c r="AD7">
        <v>99.546599999999998</v>
      </c>
      <c r="AE7">
        <f t="shared" si="8"/>
        <v>0.41959613261203754</v>
      </c>
      <c r="AF7">
        <f t="shared" si="9"/>
        <v>0.50503064361239891</v>
      </c>
      <c r="AG7">
        <f t="shared" si="10"/>
        <v>0.2041538389488402</v>
      </c>
      <c r="AH7">
        <f t="shared" si="11"/>
        <v>0.55287419854537301</v>
      </c>
      <c r="AI7">
        <v>3948</v>
      </c>
      <c r="AJ7">
        <v>0.30520000000000003</v>
      </c>
      <c r="AK7">
        <v>0.30649999999999999</v>
      </c>
      <c r="AL7">
        <v>8.77E-2</v>
      </c>
      <c r="AM7">
        <f t="shared" si="12"/>
        <v>2.5684582967041615E-4</v>
      </c>
      <c r="AQ7"/>
      <c r="AR7"/>
      <c r="AW7"/>
      <c r="AY7" t="s">
        <v>25</v>
      </c>
      <c r="AZ7">
        <f t="shared" si="13"/>
        <v>8.77E-2</v>
      </c>
      <c r="BC7">
        <v>1023</v>
      </c>
      <c r="BD7">
        <v>1023</v>
      </c>
      <c r="BE7">
        <v>0</v>
      </c>
      <c r="BF7">
        <v>554.16719999999998</v>
      </c>
      <c r="BG7">
        <v>667.00189999999998</v>
      </c>
      <c r="BH7">
        <v>99.546599999999998</v>
      </c>
      <c r="JV7">
        <v>523.9393</v>
      </c>
      <c r="JW7">
        <v>632.22</v>
      </c>
      <c r="JX7">
        <v>94.266900000000007</v>
      </c>
    </row>
    <row r="8" spans="1:284" x14ac:dyDescent="0.6">
      <c r="A8">
        <v>1023</v>
      </c>
      <c r="B8">
        <v>0</v>
      </c>
      <c r="C8">
        <v>1023</v>
      </c>
      <c r="E8">
        <v>403.37430000000001</v>
      </c>
      <c r="F8">
        <v>193.7714</v>
      </c>
      <c r="G8">
        <v>659.33550000000002</v>
      </c>
      <c r="H8">
        <f t="shared" si="0"/>
        <v>0.32103488695254651</v>
      </c>
      <c r="I8">
        <f t="shared" si="1"/>
        <v>0.15421750838771003</v>
      </c>
      <c r="J8">
        <f t="shared" si="2"/>
        <v>0.30512706261808209</v>
      </c>
      <c r="K8">
        <f t="shared" si="3"/>
        <v>0.32979547960327471</v>
      </c>
      <c r="N8"/>
      <c r="O8">
        <v>562.95500000000004</v>
      </c>
      <c r="P8">
        <v>230.7585</v>
      </c>
      <c r="Q8">
        <v>893.87829999999997</v>
      </c>
      <c r="R8">
        <f t="shared" si="4"/>
        <v>0.33358481594897532</v>
      </c>
      <c r="S8">
        <f t="shared" si="5"/>
        <v>0.13673833921212464</v>
      </c>
      <c r="T8">
        <f t="shared" si="6"/>
        <v>0.33579346061240917</v>
      </c>
      <c r="U8">
        <f t="shared" si="7"/>
        <v>0.30969826963369967</v>
      </c>
      <c r="V8">
        <v>-1</v>
      </c>
      <c r="W8">
        <v>40.924399999999999</v>
      </c>
      <c r="X8">
        <v>41.179400000000001</v>
      </c>
      <c r="Y8">
        <v>6.2412999999999998</v>
      </c>
      <c r="AB8">
        <v>425.93029999999999</v>
      </c>
      <c r="AC8">
        <v>204.36600000000001</v>
      </c>
      <c r="AD8">
        <v>696.50750000000005</v>
      </c>
      <c r="AE8">
        <f t="shared" si="8"/>
        <v>0.32101980714857764</v>
      </c>
      <c r="AF8">
        <f t="shared" si="9"/>
        <v>0.15402880214844122</v>
      </c>
      <c r="AG8">
        <f t="shared" si="10"/>
        <v>0.30527480052295103</v>
      </c>
      <c r="AH8">
        <f t="shared" si="11"/>
        <v>0.32956689683327339</v>
      </c>
      <c r="AI8">
        <v>-1</v>
      </c>
      <c r="AJ8">
        <v>0.3836</v>
      </c>
      <c r="AK8">
        <v>0.38600000000000001</v>
      </c>
      <c r="AL8">
        <v>6.3799999999999996E-2</v>
      </c>
      <c r="AM8">
        <f t="shared" si="12"/>
        <v>2.7217011459111168E-4</v>
      </c>
      <c r="AQ8"/>
      <c r="AR8"/>
      <c r="AW8"/>
      <c r="AY8" t="s">
        <v>26</v>
      </c>
      <c r="AZ8">
        <f t="shared" si="13"/>
        <v>6.3799999999999996E-2</v>
      </c>
      <c r="BC8">
        <v>1023</v>
      </c>
      <c r="BD8">
        <v>0</v>
      </c>
      <c r="BE8">
        <v>1023</v>
      </c>
      <c r="BF8">
        <v>425.93029999999999</v>
      </c>
      <c r="BG8">
        <v>204.36600000000001</v>
      </c>
      <c r="BH8">
        <v>696.50750000000005</v>
      </c>
      <c r="JV8">
        <v>404.11559999999997</v>
      </c>
      <c r="JW8">
        <v>194.1037</v>
      </c>
      <c r="JX8">
        <v>658.64359999999999</v>
      </c>
    </row>
    <row r="9" spans="1:284" x14ac:dyDescent="0.6">
      <c r="A9">
        <v>0</v>
      </c>
      <c r="B9">
        <v>0</v>
      </c>
      <c r="C9">
        <v>0</v>
      </c>
      <c r="E9">
        <v>0</v>
      </c>
      <c r="F9">
        <v>0</v>
      </c>
      <c r="G9">
        <v>0</v>
      </c>
      <c r="H9" t="e">
        <f t="shared" si="0"/>
        <v>#DIV/0!</v>
      </c>
      <c r="I9" t="e">
        <f t="shared" si="1"/>
        <v>#DIV/0!</v>
      </c>
      <c r="J9" t="e">
        <f t="shared" si="2"/>
        <v>#DIV/0!</v>
      </c>
      <c r="K9" t="e">
        <f t="shared" si="3"/>
        <v>#DIV/0!</v>
      </c>
      <c r="O9">
        <v>0.51490000000000002</v>
      </c>
      <c r="P9">
        <v>0.55300000000000005</v>
      </c>
      <c r="Q9">
        <v>1.0290999999999999</v>
      </c>
      <c r="R9">
        <f t="shared" si="4"/>
        <v>0.24554124940391037</v>
      </c>
      <c r="S9">
        <f t="shared" si="5"/>
        <v>0.26371006199332381</v>
      </c>
      <c r="T9">
        <f t="shared" si="6"/>
        <v>0.17311636351410417</v>
      </c>
      <c r="U9">
        <f t="shared" si="7"/>
        <v>0.41833372558249005</v>
      </c>
      <c r="V9">
        <v>22214</v>
      </c>
      <c r="W9">
        <v>0.53280000000000005</v>
      </c>
      <c r="X9">
        <v>0.90680000000000005</v>
      </c>
      <c r="Y9">
        <v>0.98160000000000003</v>
      </c>
      <c r="AB9">
        <v>0.48330000000000001</v>
      </c>
      <c r="AC9">
        <v>0.52429999999999999</v>
      </c>
      <c r="AD9">
        <v>0.94799999999999995</v>
      </c>
      <c r="AE9">
        <f t="shared" si="8"/>
        <v>0.24713642871752914</v>
      </c>
      <c r="AF9">
        <f t="shared" si="9"/>
        <v>0.26810186132133362</v>
      </c>
      <c r="AG9">
        <f t="shared" si="10"/>
        <v>0.17273360853482012</v>
      </c>
      <c r="AH9">
        <f t="shared" si="11"/>
        <v>0.42162118694043854</v>
      </c>
      <c r="AI9">
        <v>14805</v>
      </c>
      <c r="AJ9">
        <v>0.58340000000000003</v>
      </c>
      <c r="AK9">
        <v>1.1659999999999999</v>
      </c>
      <c r="AL9">
        <v>1.1037999999999999</v>
      </c>
      <c r="AM9" t="e">
        <f t="shared" si="12"/>
        <v>#DIV/0!</v>
      </c>
      <c r="AQ9"/>
      <c r="AR9"/>
      <c r="AW9"/>
      <c r="AY9" t="s">
        <v>27</v>
      </c>
      <c r="AZ9">
        <f t="shared" si="13"/>
        <v>1.1037999999999999</v>
      </c>
      <c r="BC9">
        <v>1023</v>
      </c>
      <c r="BD9">
        <v>1023</v>
      </c>
      <c r="BE9">
        <v>1023</v>
      </c>
      <c r="BF9">
        <v>683.18079999999998</v>
      </c>
      <c r="BG9">
        <v>719.22569999999996</v>
      </c>
      <c r="BH9">
        <v>781.50599999999997</v>
      </c>
      <c r="JV9">
        <v>0.7006</v>
      </c>
      <c r="JW9">
        <v>0.76080000000000003</v>
      </c>
      <c r="JX9">
        <v>1.2733000000000001</v>
      </c>
    </row>
    <row r="10" spans="1:284" x14ac:dyDescent="0.6">
      <c r="A10">
        <v>102</v>
      </c>
      <c r="B10">
        <v>102</v>
      </c>
      <c r="C10">
        <v>102</v>
      </c>
      <c r="E10">
        <v>4.0553999999999997</v>
      </c>
      <c r="F10">
        <v>4.2680999999999996</v>
      </c>
      <c r="G10">
        <v>4.6421999999999999</v>
      </c>
      <c r="H10">
        <f t="shared" si="0"/>
        <v>0.31277910178393764</v>
      </c>
      <c r="I10">
        <f t="shared" si="1"/>
        <v>0.3291839237372452</v>
      </c>
      <c r="J10">
        <f t="shared" si="2"/>
        <v>0.19781594688031609</v>
      </c>
      <c r="K10">
        <f t="shared" si="3"/>
        <v>0.46843000603632773</v>
      </c>
      <c r="O10">
        <v>5.335</v>
      </c>
      <c r="P10">
        <v>5.4436999999999998</v>
      </c>
      <c r="Q10">
        <v>7.1048</v>
      </c>
      <c r="R10">
        <f t="shared" si="4"/>
        <v>0.29831968015209548</v>
      </c>
      <c r="S10">
        <f t="shared" si="5"/>
        <v>0.3043979086867783</v>
      </c>
      <c r="T10">
        <f t="shared" si="6"/>
        <v>0.19703632984287875</v>
      </c>
      <c r="U10">
        <f t="shared" si="7"/>
        <v>0.45236457445600331</v>
      </c>
      <c r="V10">
        <v>7770</v>
      </c>
      <c r="W10">
        <v>1.5104</v>
      </c>
      <c r="X10">
        <v>2.1713</v>
      </c>
      <c r="Y10">
        <v>2.8525999999999998</v>
      </c>
      <c r="AB10">
        <v>3.9495</v>
      </c>
      <c r="AC10">
        <v>4.0900999999999996</v>
      </c>
      <c r="AD10">
        <v>4.2382999999999997</v>
      </c>
      <c r="AE10">
        <f t="shared" si="8"/>
        <v>0.32167553083181982</v>
      </c>
      <c r="AF10">
        <f t="shared" si="9"/>
        <v>0.33312700054569594</v>
      </c>
      <c r="AG10">
        <f t="shared" si="10"/>
        <v>0.202497183266488</v>
      </c>
      <c r="AH10">
        <f t="shared" si="11"/>
        <v>0.47183843293482486</v>
      </c>
      <c r="AI10">
        <v>5783</v>
      </c>
      <c r="AJ10">
        <v>0.59189999999999998</v>
      </c>
      <c r="AK10">
        <v>1.2399</v>
      </c>
      <c r="AL10">
        <v>1.4948999999999999</v>
      </c>
      <c r="AM10">
        <f t="shared" si="12"/>
        <v>5.7906258751208028E-3</v>
      </c>
      <c r="AQ10"/>
      <c r="AR10"/>
      <c r="AW10"/>
      <c r="AY10" t="s">
        <v>28</v>
      </c>
      <c r="AZ10">
        <f t="shared" si="13"/>
        <v>1.4948999999999999</v>
      </c>
      <c r="BC10">
        <v>921</v>
      </c>
      <c r="BD10">
        <v>921</v>
      </c>
      <c r="BE10">
        <v>921</v>
      </c>
      <c r="BF10">
        <v>544.79579999999999</v>
      </c>
      <c r="BG10">
        <v>572.85310000000004</v>
      </c>
      <c r="BH10">
        <v>624.92240000000004</v>
      </c>
      <c r="JV10">
        <v>3.4260000000000002</v>
      </c>
      <c r="JW10">
        <v>3.4470999999999998</v>
      </c>
      <c r="JX10">
        <v>3.6227999999999998</v>
      </c>
    </row>
    <row r="11" spans="1:284" x14ac:dyDescent="0.6">
      <c r="A11">
        <v>205</v>
      </c>
      <c r="B11">
        <v>205</v>
      </c>
      <c r="C11">
        <v>205</v>
      </c>
      <c r="E11">
        <v>18.8353</v>
      </c>
      <c r="F11">
        <v>19.8232</v>
      </c>
      <c r="G11">
        <v>21.5608</v>
      </c>
      <c r="H11">
        <f t="shared" si="0"/>
        <v>0.31277846139028515</v>
      </c>
      <c r="I11">
        <f t="shared" si="1"/>
        <v>0.32918350097061905</v>
      </c>
      <c r="J11">
        <f t="shared" si="2"/>
        <v>0.19781566048084662</v>
      </c>
      <c r="K11">
        <f t="shared" si="3"/>
        <v>0.46842968531952334</v>
      </c>
      <c r="O11">
        <v>23.226800000000001</v>
      </c>
      <c r="P11">
        <v>23.346299999999999</v>
      </c>
      <c r="Q11">
        <v>29.936299999999999</v>
      </c>
      <c r="R11">
        <f t="shared" si="4"/>
        <v>0.30358099789045528</v>
      </c>
      <c r="S11">
        <f t="shared" si="5"/>
        <v>0.30514289747403589</v>
      </c>
      <c r="T11">
        <f t="shared" si="6"/>
        <v>0.20056378016804602</v>
      </c>
      <c r="U11">
        <f t="shared" si="7"/>
        <v>0.45359024519558527</v>
      </c>
      <c r="V11">
        <v>7365</v>
      </c>
      <c r="W11">
        <v>4.2549000000000001</v>
      </c>
      <c r="X11">
        <v>4.7016</v>
      </c>
      <c r="Y11">
        <v>4.9005000000000001</v>
      </c>
      <c r="AB11">
        <v>19.380199999999999</v>
      </c>
      <c r="AC11">
        <v>20.398199999999999</v>
      </c>
      <c r="AD11">
        <v>21.869</v>
      </c>
      <c r="AE11">
        <f t="shared" si="8"/>
        <v>0.31437173343887981</v>
      </c>
      <c r="AF11">
        <f t="shared" si="9"/>
        <v>0.3308850008272855</v>
      </c>
      <c r="AG11">
        <f t="shared" si="10"/>
        <v>0.19828309889344234</v>
      </c>
      <c r="AH11">
        <f t="shared" si="11"/>
        <v>0.46957158298977747</v>
      </c>
      <c r="AI11">
        <v>6675</v>
      </c>
      <c r="AJ11">
        <v>0.47299999999999998</v>
      </c>
      <c r="AK11">
        <v>0.76880000000000004</v>
      </c>
      <c r="AL11">
        <v>0.6</v>
      </c>
      <c r="AM11">
        <f t="shared" si="12"/>
        <v>1.2338674802837722E-3</v>
      </c>
      <c r="AQ11"/>
      <c r="AR11"/>
      <c r="AW11"/>
      <c r="AY11" t="s">
        <v>29</v>
      </c>
      <c r="AZ11">
        <f t="shared" si="13"/>
        <v>0.6</v>
      </c>
      <c r="BC11">
        <v>818</v>
      </c>
      <c r="BD11">
        <v>818</v>
      </c>
      <c r="BE11">
        <v>818</v>
      </c>
      <c r="BF11">
        <v>416.3295</v>
      </c>
      <c r="BG11">
        <v>437.44990000000001</v>
      </c>
      <c r="BH11">
        <v>474.0874</v>
      </c>
      <c r="JV11">
        <v>17.866</v>
      </c>
      <c r="JW11">
        <v>18.830300000000001</v>
      </c>
      <c r="JX11">
        <v>20.912500000000001</v>
      </c>
    </row>
    <row r="12" spans="1:284" ht="15.3" customHeight="1" x14ac:dyDescent="0.6">
      <c r="A12">
        <v>307</v>
      </c>
      <c r="B12">
        <v>307</v>
      </c>
      <c r="C12">
        <v>307</v>
      </c>
      <c r="E12">
        <v>45.795099999999998</v>
      </c>
      <c r="F12">
        <v>48.197000000000003</v>
      </c>
      <c r="G12">
        <v>52.421599999999998</v>
      </c>
      <c r="H12">
        <f t="shared" si="0"/>
        <v>0.31277879050935803</v>
      </c>
      <c r="I12">
        <f t="shared" si="1"/>
        <v>0.32918367611774035</v>
      </c>
      <c r="J12">
        <f t="shared" si="2"/>
        <v>0.19781582348188995</v>
      </c>
      <c r="K12">
        <f t="shared" si="3"/>
        <v>0.46842982764100233</v>
      </c>
      <c r="O12">
        <v>56.1614</v>
      </c>
      <c r="P12">
        <v>56.258200000000002</v>
      </c>
      <c r="Q12">
        <v>71.560599999999994</v>
      </c>
      <c r="R12">
        <f t="shared" si="4"/>
        <v>0.3052578483989038</v>
      </c>
      <c r="S12">
        <f t="shared" si="5"/>
        <v>0.30578399197304929</v>
      </c>
      <c r="T12">
        <f t="shared" si="6"/>
        <v>0.20152716897807713</v>
      </c>
      <c r="U12">
        <f t="shared" si="7"/>
        <v>0.45421767441793709</v>
      </c>
      <c r="V12">
        <v>7234</v>
      </c>
      <c r="W12">
        <v>6.5929000000000002</v>
      </c>
      <c r="X12">
        <v>7.0648</v>
      </c>
      <c r="Y12">
        <v>6.4923000000000002</v>
      </c>
      <c r="AB12">
        <v>48.182600000000001</v>
      </c>
      <c r="AC12">
        <v>50.808500000000002</v>
      </c>
      <c r="AD12">
        <v>54.812100000000001</v>
      </c>
      <c r="AE12">
        <f t="shared" si="8"/>
        <v>0.31327436620304389</v>
      </c>
      <c r="AF12">
        <f t="shared" si="9"/>
        <v>0.33034748301725841</v>
      </c>
      <c r="AG12">
        <f t="shared" si="10"/>
        <v>0.19772363355227576</v>
      </c>
      <c r="AH12">
        <f t="shared" si="11"/>
        <v>0.46912355870203781</v>
      </c>
      <c r="AI12">
        <v>6229</v>
      </c>
      <c r="AJ12">
        <v>1.3458000000000001</v>
      </c>
      <c r="AK12">
        <v>1.3472999999999999</v>
      </c>
      <c r="AL12">
        <v>1.2232000000000001</v>
      </c>
      <c r="AM12">
        <f t="shared" si="12"/>
        <v>6.9982981371736965E-4</v>
      </c>
      <c r="AQ12"/>
      <c r="AR12"/>
      <c r="AW12"/>
      <c r="AY12" t="s">
        <v>30</v>
      </c>
      <c r="AZ12">
        <f t="shared" si="13"/>
        <v>1.2232000000000001</v>
      </c>
      <c r="BC12">
        <v>716</v>
      </c>
      <c r="BD12">
        <v>716</v>
      </c>
      <c r="BE12">
        <v>716</v>
      </c>
      <c r="BF12">
        <v>310.16969999999998</v>
      </c>
      <c r="BG12">
        <v>326.95620000000002</v>
      </c>
      <c r="BH12">
        <v>358.31490000000002</v>
      </c>
      <c r="JV12">
        <v>46.078000000000003</v>
      </c>
      <c r="JW12">
        <v>48</v>
      </c>
      <c r="JX12">
        <v>50.9407</v>
      </c>
    </row>
    <row r="13" spans="1:284" x14ac:dyDescent="0.6">
      <c r="A13">
        <v>409</v>
      </c>
      <c r="B13">
        <v>409</v>
      </c>
      <c r="C13">
        <v>409</v>
      </c>
      <c r="E13">
        <v>86.080799999999996</v>
      </c>
      <c r="F13">
        <v>90.595500000000001</v>
      </c>
      <c r="G13">
        <v>98.536600000000007</v>
      </c>
      <c r="H13">
        <f t="shared" si="0"/>
        <v>0.3127789431382032</v>
      </c>
      <c r="I13">
        <f t="shared" si="1"/>
        <v>0.3291833340660994</v>
      </c>
      <c r="J13">
        <f t="shared" si="2"/>
        <v>0.19781605793925178</v>
      </c>
      <c r="K13">
        <f t="shared" si="3"/>
        <v>0.46842966751389203</v>
      </c>
      <c r="O13">
        <v>104.79859999999999</v>
      </c>
      <c r="P13">
        <v>104.9308</v>
      </c>
      <c r="Q13">
        <v>134.01390000000001</v>
      </c>
      <c r="R13">
        <f t="shared" si="4"/>
        <v>0.30487459682850548</v>
      </c>
      <c r="S13">
        <f t="shared" si="5"/>
        <v>0.30525918614268266</v>
      </c>
      <c r="T13">
        <f t="shared" si="6"/>
        <v>0.20145806259441371</v>
      </c>
      <c r="U13">
        <f t="shared" si="7"/>
        <v>0.45385243951335502</v>
      </c>
      <c r="V13">
        <v>7270</v>
      </c>
      <c r="W13">
        <v>9.0233000000000008</v>
      </c>
      <c r="X13">
        <v>9.5001999999999995</v>
      </c>
      <c r="Y13">
        <v>7.9614000000000003</v>
      </c>
      <c r="AB13">
        <v>90.978800000000007</v>
      </c>
      <c r="AC13">
        <v>95.837199999999996</v>
      </c>
      <c r="AD13">
        <v>106.0119</v>
      </c>
      <c r="AE13">
        <f t="shared" si="8"/>
        <v>0.31069034064035567</v>
      </c>
      <c r="AF13">
        <f t="shared" si="9"/>
        <v>0.32728165588046765</v>
      </c>
      <c r="AG13">
        <f t="shared" si="10"/>
        <v>0.19707604223500569</v>
      </c>
      <c r="AH13">
        <f t="shared" si="11"/>
        <v>0.46710042524731626</v>
      </c>
      <c r="AI13">
        <v>6411</v>
      </c>
      <c r="AJ13">
        <v>0.63500000000000001</v>
      </c>
      <c r="AK13">
        <v>0.63870000000000005</v>
      </c>
      <c r="AL13">
        <v>0.44269999999999998</v>
      </c>
      <c r="AM13">
        <f t="shared" si="12"/>
        <v>1.5213507964247841E-3</v>
      </c>
      <c r="AQ13"/>
      <c r="AR13"/>
      <c r="AW13"/>
      <c r="AY13" t="s">
        <v>31</v>
      </c>
      <c r="AZ13">
        <f t="shared" si="13"/>
        <v>0.44269999999999998</v>
      </c>
      <c r="BC13">
        <v>614</v>
      </c>
      <c r="BD13">
        <v>614</v>
      </c>
      <c r="BE13">
        <v>614</v>
      </c>
      <c r="BF13">
        <v>220.62200000000001</v>
      </c>
      <c r="BG13">
        <v>232.51079999999999</v>
      </c>
      <c r="BH13">
        <v>252.8047</v>
      </c>
      <c r="JV13">
        <v>86.495500000000007</v>
      </c>
      <c r="JW13">
        <v>90.909499999999994</v>
      </c>
      <c r="JX13">
        <v>97.699700000000007</v>
      </c>
    </row>
    <row r="14" spans="1:284" x14ac:dyDescent="0.6">
      <c r="A14">
        <v>512</v>
      </c>
      <c r="B14">
        <v>512</v>
      </c>
      <c r="C14">
        <v>512</v>
      </c>
      <c r="E14">
        <v>141.0941</v>
      </c>
      <c r="F14">
        <v>148.49420000000001</v>
      </c>
      <c r="G14">
        <v>161.5103</v>
      </c>
      <c r="H14">
        <f t="shared" si="0"/>
        <v>0.31277884701925474</v>
      </c>
      <c r="I14">
        <f t="shared" si="1"/>
        <v>0.32918346454633202</v>
      </c>
      <c r="J14">
        <f t="shared" si="2"/>
        <v>0.19781594216410717</v>
      </c>
      <c r="K14">
        <f t="shared" si="3"/>
        <v>0.46842972298300978</v>
      </c>
      <c r="O14">
        <v>169.56739999999999</v>
      </c>
      <c r="P14">
        <v>170.577</v>
      </c>
      <c r="Q14">
        <v>218.54769999999999</v>
      </c>
      <c r="R14">
        <f t="shared" si="4"/>
        <v>0.30350778183546895</v>
      </c>
      <c r="S14">
        <f t="shared" si="5"/>
        <v>0.30531485947268633</v>
      </c>
      <c r="T14">
        <f t="shared" si="6"/>
        <v>0.20044224570982505</v>
      </c>
      <c r="U14">
        <f t="shared" si="7"/>
        <v>0.4536802659561972</v>
      </c>
      <c r="V14">
        <v>7367</v>
      </c>
      <c r="W14">
        <v>11.1267</v>
      </c>
      <c r="X14">
        <v>11.6065</v>
      </c>
      <c r="Y14">
        <v>8.7796000000000003</v>
      </c>
      <c r="AB14">
        <v>148.49680000000001</v>
      </c>
      <c r="AC14">
        <v>156.1113</v>
      </c>
      <c r="AD14">
        <v>170.435</v>
      </c>
      <c r="AE14">
        <f t="shared" si="8"/>
        <v>0.31259647808798824</v>
      </c>
      <c r="AF14">
        <f t="shared" si="9"/>
        <v>0.32862554997641263</v>
      </c>
      <c r="AG14">
        <f t="shared" si="10"/>
        <v>0.19789867722539944</v>
      </c>
      <c r="AH14">
        <f t="shared" si="11"/>
        <v>0.46810432603503488</v>
      </c>
      <c r="AI14">
        <v>6417</v>
      </c>
      <c r="AJ14">
        <v>0.73080000000000001</v>
      </c>
      <c r="AK14">
        <v>0.73119999999999996</v>
      </c>
      <c r="AL14">
        <v>0.58589999999999998</v>
      </c>
      <c r="AM14">
        <f t="shared" si="12"/>
        <v>3.3575030025067101E-4</v>
      </c>
      <c r="AQ14"/>
      <c r="AR14"/>
      <c r="AW14"/>
      <c r="AY14" t="s">
        <v>32</v>
      </c>
      <c r="AZ14">
        <f t="shared" si="13"/>
        <v>0.58589999999999998</v>
      </c>
      <c r="BC14">
        <v>512</v>
      </c>
      <c r="BD14">
        <v>512</v>
      </c>
      <c r="BE14">
        <v>512</v>
      </c>
      <c r="BF14">
        <v>148.49680000000001</v>
      </c>
      <c r="BG14">
        <v>156.1113</v>
      </c>
      <c r="BH14">
        <v>170.435</v>
      </c>
      <c r="JV14">
        <v>141.42349999999999</v>
      </c>
      <c r="JW14">
        <v>148.34350000000001</v>
      </c>
      <c r="JX14">
        <v>160.09030000000001</v>
      </c>
    </row>
    <row r="15" spans="1:284" x14ac:dyDescent="0.6">
      <c r="A15">
        <v>614</v>
      </c>
      <c r="B15">
        <v>614</v>
      </c>
      <c r="C15">
        <v>614</v>
      </c>
      <c r="E15">
        <v>210.41919999999999</v>
      </c>
      <c r="F15">
        <v>221.45529999999999</v>
      </c>
      <c r="G15">
        <v>240.86660000000001</v>
      </c>
      <c r="H15">
        <f t="shared" si="0"/>
        <v>0.31277886842352876</v>
      </c>
      <c r="I15">
        <f t="shared" si="1"/>
        <v>0.32918354475443823</v>
      </c>
      <c r="J15">
        <f t="shared" si="2"/>
        <v>0.19781592693605896</v>
      </c>
      <c r="K15">
        <f t="shared" si="3"/>
        <v>0.46842976900352629</v>
      </c>
      <c r="O15">
        <v>248.77850000000001</v>
      </c>
      <c r="P15">
        <v>251.8057</v>
      </c>
      <c r="Q15">
        <v>322.56470000000002</v>
      </c>
      <c r="R15">
        <f t="shared" si="4"/>
        <v>0.30222782293701661</v>
      </c>
      <c r="S15">
        <f t="shared" si="5"/>
        <v>0.30590540787942494</v>
      </c>
      <c r="T15">
        <f t="shared" si="6"/>
        <v>0.19927954778377366</v>
      </c>
      <c r="U15">
        <f t="shared" si="7"/>
        <v>0.45383497190109795</v>
      </c>
      <c r="V15">
        <v>7449</v>
      </c>
      <c r="W15">
        <v>12.827</v>
      </c>
      <c r="X15">
        <v>13.293200000000001</v>
      </c>
      <c r="Y15">
        <v>9.0792999999999999</v>
      </c>
      <c r="AB15">
        <v>220.62200000000001</v>
      </c>
      <c r="AC15">
        <v>232.51079999999999</v>
      </c>
      <c r="AD15">
        <v>252.8047</v>
      </c>
      <c r="AE15">
        <f t="shared" si="8"/>
        <v>0.31252341744134576</v>
      </c>
      <c r="AF15">
        <f t="shared" si="9"/>
        <v>0.32936456839309425</v>
      </c>
      <c r="AG15">
        <f t="shared" si="10"/>
        <v>0.19757054993262252</v>
      </c>
      <c r="AH15">
        <f t="shared" si="11"/>
        <v>0.46848861354654797</v>
      </c>
      <c r="AI15">
        <v>6496</v>
      </c>
      <c r="AJ15">
        <v>0.17269999999999999</v>
      </c>
      <c r="AK15">
        <v>0.2414</v>
      </c>
      <c r="AL15">
        <v>0.23599999999999999</v>
      </c>
      <c r="AM15">
        <f t="shared" si="12"/>
        <v>2.523342110354362E-4</v>
      </c>
      <c r="AQ15"/>
      <c r="AR15"/>
      <c r="AW15"/>
      <c r="AY15" t="s">
        <v>33</v>
      </c>
      <c r="AZ15">
        <f t="shared" si="13"/>
        <v>0.23599999999999999</v>
      </c>
      <c r="BC15">
        <v>409</v>
      </c>
      <c r="BD15">
        <v>409</v>
      </c>
      <c r="BE15">
        <v>409</v>
      </c>
      <c r="BF15">
        <v>90.978800000000007</v>
      </c>
      <c r="BG15">
        <v>95.837199999999996</v>
      </c>
      <c r="BH15">
        <v>106.0119</v>
      </c>
      <c r="JV15">
        <v>209.31829999999999</v>
      </c>
      <c r="JW15">
        <v>220.053</v>
      </c>
      <c r="JX15">
        <v>239.3511</v>
      </c>
    </row>
    <row r="16" spans="1:284" x14ac:dyDescent="0.6">
      <c r="A16">
        <v>716</v>
      </c>
      <c r="B16">
        <v>716</v>
      </c>
      <c r="C16">
        <v>716</v>
      </c>
      <c r="E16">
        <v>295.06900000000002</v>
      </c>
      <c r="F16">
        <v>310.54480000000001</v>
      </c>
      <c r="G16">
        <v>337.76510000000002</v>
      </c>
      <c r="H16">
        <f t="shared" si="0"/>
        <v>0.31277888449699265</v>
      </c>
      <c r="I16">
        <f t="shared" si="1"/>
        <v>0.32918353378478143</v>
      </c>
      <c r="J16">
        <f t="shared" si="2"/>
        <v>0.1978159422243019</v>
      </c>
      <c r="K16">
        <f t="shared" si="3"/>
        <v>0.46842976552409477</v>
      </c>
      <c r="O16">
        <v>342.94080000000002</v>
      </c>
      <c r="P16">
        <v>349.43970000000002</v>
      </c>
      <c r="Q16">
        <v>448.23840000000001</v>
      </c>
      <c r="R16">
        <f t="shared" si="4"/>
        <v>0.30066203532135055</v>
      </c>
      <c r="S16">
        <f t="shared" si="5"/>
        <v>0.30635973154574242</v>
      </c>
      <c r="T16">
        <f t="shared" si="6"/>
        <v>0.1979670098566923</v>
      </c>
      <c r="U16">
        <f t="shared" si="7"/>
        <v>0.45386681375326032</v>
      </c>
      <c r="V16">
        <v>7554</v>
      </c>
      <c r="W16">
        <v>14.555300000000001</v>
      </c>
      <c r="X16">
        <v>14.989699999999999</v>
      </c>
      <c r="Y16">
        <v>9.2864000000000004</v>
      </c>
      <c r="AB16">
        <v>310.16969999999998</v>
      </c>
      <c r="AC16">
        <v>326.95620000000002</v>
      </c>
      <c r="AD16">
        <v>358.31490000000002</v>
      </c>
      <c r="AE16">
        <f t="shared" si="8"/>
        <v>0.31159030250719072</v>
      </c>
      <c r="AF16">
        <f t="shared" si="9"/>
        <v>0.32845368604541825</v>
      </c>
      <c r="AG16">
        <f t="shared" si="10"/>
        <v>0.19726324881380067</v>
      </c>
      <c r="AH16">
        <f t="shared" si="11"/>
        <v>0.46786322139649122</v>
      </c>
      <c r="AI16">
        <v>6498</v>
      </c>
      <c r="AJ16">
        <v>0.17780000000000001</v>
      </c>
      <c r="AK16">
        <v>0.17810000000000001</v>
      </c>
      <c r="AL16">
        <v>0.14330000000000001</v>
      </c>
      <c r="AM16">
        <f t="shared" si="12"/>
        <v>7.9148105127889597E-4</v>
      </c>
      <c r="AQ16"/>
      <c r="AR16"/>
      <c r="AW16"/>
      <c r="AY16" t="s">
        <v>34</v>
      </c>
      <c r="AZ16">
        <f t="shared" si="13"/>
        <v>0.14330000000000001</v>
      </c>
      <c r="BC16">
        <v>307</v>
      </c>
      <c r="BD16">
        <v>307</v>
      </c>
      <c r="BE16">
        <v>307</v>
      </c>
      <c r="BF16">
        <v>48.182600000000001</v>
      </c>
      <c r="BG16">
        <v>50.808500000000002</v>
      </c>
      <c r="BH16">
        <v>54.812100000000001</v>
      </c>
      <c r="JV16">
        <v>294.83510000000001</v>
      </c>
      <c r="JW16">
        <v>310.4409</v>
      </c>
      <c r="JX16">
        <v>336.90690000000001</v>
      </c>
    </row>
    <row r="17" spans="1:284" x14ac:dyDescent="0.6">
      <c r="A17">
        <v>818</v>
      </c>
      <c r="B17">
        <v>818</v>
      </c>
      <c r="C17">
        <v>818</v>
      </c>
      <c r="E17">
        <v>395.52339999999998</v>
      </c>
      <c r="F17">
        <v>416.26780000000002</v>
      </c>
      <c r="G17">
        <v>452.7552</v>
      </c>
      <c r="H17">
        <f t="shared" si="0"/>
        <v>0.31277887470163213</v>
      </c>
      <c r="I17">
        <f t="shared" si="1"/>
        <v>0.32918349219925819</v>
      </c>
      <c r="J17">
        <f t="shared" si="2"/>
        <v>0.19781595102456848</v>
      </c>
      <c r="K17">
        <f t="shared" si="3"/>
        <v>0.46842974185670427</v>
      </c>
      <c r="O17">
        <v>452.45979999999997</v>
      </c>
      <c r="P17">
        <v>464.60219999999998</v>
      </c>
      <c r="Q17">
        <v>595.65409999999997</v>
      </c>
      <c r="R17">
        <f t="shared" si="4"/>
        <v>0.29910424037927541</v>
      </c>
      <c r="S17">
        <f t="shared" si="5"/>
        <v>0.30713112658746744</v>
      </c>
      <c r="T17">
        <f t="shared" si="6"/>
        <v>0.19654102456339284</v>
      </c>
      <c r="U17">
        <f t="shared" si="7"/>
        <v>0.45408483340489986</v>
      </c>
      <c r="V17">
        <v>7652</v>
      </c>
      <c r="W17">
        <v>16.1251</v>
      </c>
      <c r="X17">
        <v>16.5379</v>
      </c>
      <c r="Y17">
        <v>9.3405000000000005</v>
      </c>
      <c r="AB17">
        <v>416.3295</v>
      </c>
      <c r="AC17">
        <v>437.44990000000001</v>
      </c>
      <c r="AD17">
        <v>474.0874</v>
      </c>
      <c r="AE17">
        <f t="shared" si="8"/>
        <v>0.3135325772133169</v>
      </c>
      <c r="AF17">
        <f t="shared" si="9"/>
        <v>0.32943808821788451</v>
      </c>
      <c r="AG17">
        <f t="shared" si="10"/>
        <v>0.19824411397052705</v>
      </c>
      <c r="AH17">
        <f t="shared" si="11"/>
        <v>0.46867733999630157</v>
      </c>
      <c r="AI17">
        <v>6536</v>
      </c>
      <c r="AJ17">
        <v>0.56569999999999998</v>
      </c>
      <c r="AK17">
        <v>0.60880000000000001</v>
      </c>
      <c r="AL17">
        <v>0.47710000000000002</v>
      </c>
      <c r="AM17">
        <f t="shared" si="12"/>
        <v>4.9459917814727848E-4</v>
      </c>
      <c r="AQ17"/>
      <c r="AR17"/>
      <c r="AW17"/>
      <c r="AY17" t="s">
        <v>35</v>
      </c>
      <c r="AZ17">
        <f t="shared" si="13"/>
        <v>0.47710000000000002</v>
      </c>
      <c r="BC17">
        <v>205</v>
      </c>
      <c r="BD17">
        <v>205</v>
      </c>
      <c r="BE17">
        <v>205</v>
      </c>
      <c r="BF17">
        <v>19.380199999999999</v>
      </c>
      <c r="BG17">
        <v>20.398199999999999</v>
      </c>
      <c r="BH17">
        <v>21.869</v>
      </c>
      <c r="JV17">
        <v>393.36239999999998</v>
      </c>
      <c r="JW17">
        <v>413.4212</v>
      </c>
      <c r="JX17">
        <v>452.45850000000002</v>
      </c>
    </row>
    <row r="18" spans="1:284" x14ac:dyDescent="0.6">
      <c r="A18">
        <v>921</v>
      </c>
      <c r="B18">
        <v>921</v>
      </c>
      <c r="C18">
        <v>921</v>
      </c>
      <c r="E18">
        <v>513.43579999999997</v>
      </c>
      <c r="F18">
        <v>540.36440000000005</v>
      </c>
      <c r="G18">
        <v>587.72929999999997</v>
      </c>
      <c r="H18">
        <f t="shared" si="0"/>
        <v>0.31277890528315205</v>
      </c>
      <c r="I18">
        <f t="shared" si="1"/>
        <v>0.32918348406166326</v>
      </c>
      <c r="J18">
        <f t="shared" si="2"/>
        <v>0.19781597533298131</v>
      </c>
      <c r="K18">
        <f t="shared" si="3"/>
        <v>0.46842974203931215</v>
      </c>
      <c r="O18">
        <v>577.52250000000004</v>
      </c>
      <c r="P18">
        <v>597.62940000000003</v>
      </c>
      <c r="Q18">
        <v>762.62149999999997</v>
      </c>
      <c r="R18">
        <f t="shared" si="4"/>
        <v>0.29803407354028083</v>
      </c>
      <c r="S18">
        <f t="shared" si="5"/>
        <v>0.30841036418396495</v>
      </c>
      <c r="T18">
        <f t="shared" si="6"/>
        <v>0.19527671915432754</v>
      </c>
      <c r="U18">
        <f t="shared" si="7"/>
        <v>0.45466972131801076</v>
      </c>
      <c r="V18">
        <v>7704</v>
      </c>
      <c r="W18">
        <v>17.293500000000002</v>
      </c>
      <c r="X18">
        <v>17.678100000000001</v>
      </c>
      <c r="Y18">
        <v>9.2382000000000009</v>
      </c>
      <c r="AB18">
        <v>544.79579999999999</v>
      </c>
      <c r="AC18">
        <v>572.85310000000004</v>
      </c>
      <c r="AD18">
        <v>624.92240000000004</v>
      </c>
      <c r="AE18">
        <f t="shared" si="8"/>
        <v>0.31263902946180738</v>
      </c>
      <c r="AF18">
        <f t="shared" si="9"/>
        <v>0.32874012099246674</v>
      </c>
      <c r="AG18">
        <f t="shared" si="10"/>
        <v>0.19788522160033006</v>
      </c>
      <c r="AH18">
        <f t="shared" si="11"/>
        <v>0.46817195715414123</v>
      </c>
      <c r="AI18">
        <v>6424</v>
      </c>
      <c r="AJ18">
        <v>1.1394</v>
      </c>
      <c r="AK18">
        <v>1.1417999999999999</v>
      </c>
      <c r="AL18">
        <v>0.8115</v>
      </c>
      <c r="AM18">
        <f t="shared" si="12"/>
        <v>2.6692338332247832E-4</v>
      </c>
      <c r="AQ18"/>
      <c r="AR18"/>
      <c r="AW18"/>
      <c r="AY18" t="s">
        <v>36</v>
      </c>
      <c r="AZ18">
        <f t="shared" si="13"/>
        <v>0.8115</v>
      </c>
      <c r="BC18">
        <v>102</v>
      </c>
      <c r="BD18">
        <v>102</v>
      </c>
      <c r="BE18">
        <v>102</v>
      </c>
      <c r="BF18">
        <v>3.9495</v>
      </c>
      <c r="BG18">
        <v>4.0900999999999996</v>
      </c>
      <c r="BH18">
        <v>4.2382999999999997</v>
      </c>
      <c r="JV18">
        <v>513.8981</v>
      </c>
      <c r="JW18">
        <v>539.245</v>
      </c>
      <c r="JX18">
        <v>582.19309999999996</v>
      </c>
    </row>
    <row r="19" spans="1:284" x14ac:dyDescent="0.6">
      <c r="A19">
        <v>1023</v>
      </c>
      <c r="B19">
        <v>1023</v>
      </c>
      <c r="C19">
        <v>1023</v>
      </c>
      <c r="E19">
        <v>646.90620000000001</v>
      </c>
      <c r="F19">
        <v>680.83510000000001</v>
      </c>
      <c r="G19">
        <v>740.51279999999997</v>
      </c>
      <c r="H19">
        <f t="shared" si="0"/>
        <v>0.31277887953902761</v>
      </c>
      <c r="I19">
        <f t="shared" si="1"/>
        <v>0.329183488624536</v>
      </c>
      <c r="J19">
        <f t="shared" si="2"/>
        <v>0.19781595572824098</v>
      </c>
      <c r="K19">
        <f t="shared" si="3"/>
        <v>0.46842974066351994</v>
      </c>
      <c r="O19">
        <v>710.56240000000003</v>
      </c>
      <c r="P19">
        <v>741.33510000000001</v>
      </c>
      <c r="Q19">
        <v>942.10249999999996</v>
      </c>
      <c r="R19">
        <f t="shared" si="4"/>
        <v>0.29680969089390141</v>
      </c>
      <c r="S19">
        <f t="shared" si="5"/>
        <v>0.30966378446115289</v>
      </c>
      <c r="T19">
        <f t="shared" si="6"/>
        <v>0.19391892542816908</v>
      </c>
      <c r="U19">
        <f t="shared" si="7"/>
        <v>0.455213417487211</v>
      </c>
      <c r="V19">
        <v>7766</v>
      </c>
      <c r="W19">
        <v>18.511399999999998</v>
      </c>
      <c r="X19">
        <v>18.810099999999998</v>
      </c>
      <c r="Y19">
        <v>9.1318999999999999</v>
      </c>
      <c r="AB19">
        <v>683.18079999999998</v>
      </c>
      <c r="AC19">
        <v>719.22569999999996</v>
      </c>
      <c r="AD19">
        <v>781.50599999999997</v>
      </c>
      <c r="AE19">
        <f t="shared" si="8"/>
        <v>0.31282425463474384</v>
      </c>
      <c r="AF19">
        <f t="shared" si="9"/>
        <v>0.32932899097376839</v>
      </c>
      <c r="AG19">
        <f t="shared" si="10"/>
        <v>0.19779288694699121</v>
      </c>
      <c r="AH19">
        <f t="shared" si="11"/>
        <v>0.46851417228251857</v>
      </c>
      <c r="AI19">
        <v>6481</v>
      </c>
      <c r="AJ19">
        <v>0.41249999999999998</v>
      </c>
      <c r="AK19">
        <v>0.41249999999999998</v>
      </c>
      <c r="AL19">
        <v>0.23980000000000001</v>
      </c>
      <c r="AM19">
        <f t="shared" si="12"/>
        <v>8.7526378624270122E-5</v>
      </c>
      <c r="AQ19">
        <f t="shared" ref="AQ19:AQ33" si="14">AG20-J20</f>
        <v>-2.270751798596371E-3</v>
      </c>
      <c r="AR19">
        <f t="shared" ref="AR19:AR33" si="15">AH20-K20</f>
        <v>-1.3278168509677224E-3</v>
      </c>
      <c r="AU19">
        <f t="shared" ref="AU19:AU33" si="16">AG20-J20</f>
        <v>-2.270751798596371E-3</v>
      </c>
      <c r="AV19">
        <f t="shared" ref="AV19:AV33" si="17">AH20-K20</f>
        <v>-1.3278168509677224E-3</v>
      </c>
      <c r="AW19"/>
      <c r="AY19" t="s">
        <v>37</v>
      </c>
      <c r="AZ19">
        <f t="shared" si="13"/>
        <v>0.23980000000000001</v>
      </c>
      <c r="BC19">
        <v>0</v>
      </c>
      <c r="BD19">
        <v>0</v>
      </c>
      <c r="BE19">
        <v>0</v>
      </c>
      <c r="BF19">
        <v>0.48330000000000001</v>
      </c>
      <c r="BG19">
        <v>0.52429999999999999</v>
      </c>
      <c r="BH19">
        <v>0.94799999999999995</v>
      </c>
      <c r="JV19">
        <v>647.06290000000001</v>
      </c>
      <c r="JW19">
        <v>680.81179999999995</v>
      </c>
      <c r="JX19">
        <v>737.92529999999999</v>
      </c>
    </row>
    <row r="20" spans="1:284" x14ac:dyDescent="0.6">
      <c r="A20">
        <v>465</v>
      </c>
      <c r="B20">
        <v>319</v>
      </c>
      <c r="C20">
        <v>257</v>
      </c>
      <c r="E20">
        <v>74.160499999999999</v>
      </c>
      <c r="F20">
        <v>65.397199999999998</v>
      </c>
      <c r="G20">
        <v>39.508400000000002</v>
      </c>
      <c r="H20">
        <f t="shared" si="0"/>
        <v>0.41415153398661164</v>
      </c>
      <c r="I20">
        <f t="shared" si="1"/>
        <v>0.36521262260137455</v>
      </c>
      <c r="J20">
        <f t="shared" si="2"/>
        <v>0.25275302887920759</v>
      </c>
      <c r="K20">
        <f t="shared" si="3"/>
        <v>0.50149359639556712</v>
      </c>
      <c r="O20">
        <v>100.24039999999999</v>
      </c>
      <c r="P20">
        <v>79.248900000000006</v>
      </c>
      <c r="Q20">
        <v>50.472200000000001</v>
      </c>
      <c r="R20">
        <f t="shared" si="4"/>
        <v>0.43590079208911053</v>
      </c>
      <c r="S20">
        <f t="shared" si="5"/>
        <v>0.34461812085936128</v>
      </c>
      <c r="T20">
        <f t="shared" si="6"/>
        <v>0.27837006700613476</v>
      </c>
      <c r="U20">
        <f t="shared" si="7"/>
        <v>0.49517134415979558</v>
      </c>
      <c r="V20">
        <v>2485</v>
      </c>
      <c r="W20">
        <v>16.147300000000001</v>
      </c>
      <c r="X20">
        <v>16.525099999999998</v>
      </c>
      <c r="Y20">
        <v>7.7596999999999996</v>
      </c>
      <c r="AB20">
        <v>76.396699999999996</v>
      </c>
      <c r="AC20">
        <v>67.799899999999994</v>
      </c>
      <c r="AD20">
        <v>42.1995</v>
      </c>
      <c r="AE20">
        <f t="shared" si="8"/>
        <v>0.40986211621380492</v>
      </c>
      <c r="AF20">
        <f t="shared" si="9"/>
        <v>0.36374097955912166</v>
      </c>
      <c r="AG20">
        <f t="shared" si="10"/>
        <v>0.25048227708061122</v>
      </c>
      <c r="AH20">
        <f t="shared" si="11"/>
        <v>0.5001657795445994</v>
      </c>
      <c r="AI20">
        <v>3062</v>
      </c>
      <c r="AJ20">
        <v>4.7600000000000003E-2</v>
      </c>
      <c r="AK20">
        <v>0.18970000000000001</v>
      </c>
      <c r="AL20">
        <v>0.15909999999999999</v>
      </c>
      <c r="AM20">
        <f t="shared" si="12"/>
        <v>2.6304773940375335E-3</v>
      </c>
      <c r="AQ20">
        <f t="shared" si="14"/>
        <v>4.9924966756581535E-4</v>
      </c>
      <c r="AR20">
        <f t="shared" si="15"/>
        <v>-2.0231171255380431E-5</v>
      </c>
      <c r="AU20">
        <f t="shared" si="16"/>
        <v>4.9924966756581535E-4</v>
      </c>
      <c r="AV20">
        <f t="shared" si="17"/>
        <v>-2.0231171255380431E-5</v>
      </c>
      <c r="AW20"/>
      <c r="AY20" t="s">
        <v>38</v>
      </c>
      <c r="AZ20">
        <f t="shared" si="13"/>
        <v>0.15909999999999999</v>
      </c>
      <c r="BC20">
        <v>465</v>
      </c>
      <c r="BD20">
        <v>319</v>
      </c>
      <c r="BE20">
        <v>257</v>
      </c>
      <c r="BF20">
        <v>76.396699999999996</v>
      </c>
      <c r="BG20">
        <v>67.799899999999994</v>
      </c>
      <c r="BH20">
        <v>42.1995</v>
      </c>
      <c r="JV20">
        <v>73.4191</v>
      </c>
      <c r="JW20">
        <v>64.721400000000003</v>
      </c>
      <c r="JX20">
        <v>38.955800000000004</v>
      </c>
    </row>
    <row r="21" spans="1:284" x14ac:dyDescent="0.6">
      <c r="A21">
        <v>813</v>
      </c>
      <c r="B21">
        <v>613</v>
      </c>
      <c r="C21">
        <v>529</v>
      </c>
      <c r="E21">
        <v>276.98779999999999</v>
      </c>
      <c r="F21">
        <v>256.64049999999997</v>
      </c>
      <c r="G21">
        <v>185.67410000000001</v>
      </c>
      <c r="H21">
        <f t="shared" si="0"/>
        <v>0.38507837593757505</v>
      </c>
      <c r="I21">
        <f t="shared" si="1"/>
        <v>0.3567908295593063</v>
      </c>
      <c r="J21">
        <f t="shared" si="2"/>
        <v>0.23655885143142347</v>
      </c>
      <c r="K21">
        <f t="shared" si="3"/>
        <v>0.49315821599098952</v>
      </c>
      <c r="O21">
        <v>342.74040000000002</v>
      </c>
      <c r="P21">
        <v>294.5351</v>
      </c>
      <c r="Q21">
        <v>240.29409999999999</v>
      </c>
      <c r="R21">
        <f t="shared" si="4"/>
        <v>0.39055637296460594</v>
      </c>
      <c r="S21">
        <f t="shared" si="5"/>
        <v>0.33562591502713862</v>
      </c>
      <c r="T21">
        <f t="shared" si="6"/>
        <v>0.25010020706906966</v>
      </c>
      <c r="U21">
        <f t="shared" si="7"/>
        <v>0.48357999632665299</v>
      </c>
      <c r="V21">
        <v>3334</v>
      </c>
      <c r="W21">
        <v>16.5</v>
      </c>
      <c r="X21">
        <v>16.963100000000001</v>
      </c>
      <c r="Y21">
        <v>9.1029</v>
      </c>
      <c r="AB21">
        <v>293.64159999999998</v>
      </c>
      <c r="AC21">
        <v>271.48680000000002</v>
      </c>
      <c r="AD21">
        <v>196.27269999999999</v>
      </c>
      <c r="AE21">
        <f t="shared" si="8"/>
        <v>0.38565954265104158</v>
      </c>
      <c r="AF21">
        <f t="shared" si="9"/>
        <v>0.35656213262628594</v>
      </c>
      <c r="AG21">
        <f t="shared" si="10"/>
        <v>0.23705810109898928</v>
      </c>
      <c r="AH21">
        <f t="shared" si="11"/>
        <v>0.49313798481973414</v>
      </c>
      <c r="AI21">
        <v>3690</v>
      </c>
      <c r="AJ21">
        <v>0.20050000000000001</v>
      </c>
      <c r="AK21">
        <v>0.21909999999999999</v>
      </c>
      <c r="AL21">
        <v>9.4E-2</v>
      </c>
      <c r="AM21">
        <f t="shared" si="12"/>
        <v>4.9965941485670179E-4</v>
      </c>
      <c r="AQ21">
        <f t="shared" si="14"/>
        <v>4.7172731091221776E-4</v>
      </c>
      <c r="AR21">
        <f t="shared" si="15"/>
        <v>1.8249728261526821E-4</v>
      </c>
      <c r="AU21">
        <f t="shared" si="16"/>
        <v>4.7172731091221776E-4</v>
      </c>
      <c r="AV21">
        <f t="shared" si="17"/>
        <v>1.8249728261526821E-4</v>
      </c>
      <c r="AW21"/>
      <c r="AY21" t="s">
        <v>39</v>
      </c>
      <c r="AZ21">
        <f t="shared" si="13"/>
        <v>9.4E-2</v>
      </c>
      <c r="BC21">
        <v>813</v>
      </c>
      <c r="BD21">
        <v>613</v>
      </c>
      <c r="BE21">
        <v>529</v>
      </c>
      <c r="BF21">
        <v>293.64159999999998</v>
      </c>
      <c r="BG21">
        <v>271.48680000000002</v>
      </c>
      <c r="BH21">
        <v>196.27269999999999</v>
      </c>
      <c r="JV21">
        <v>276.3295</v>
      </c>
      <c r="JW21">
        <v>255.8306</v>
      </c>
      <c r="JX21">
        <v>184.57740000000001</v>
      </c>
    </row>
    <row r="22" spans="1:284" x14ac:dyDescent="0.6">
      <c r="A22">
        <v>733</v>
      </c>
      <c r="B22">
        <v>547</v>
      </c>
      <c r="C22">
        <v>509</v>
      </c>
      <c r="E22">
        <v>222.65190000000001</v>
      </c>
      <c r="F22">
        <v>202.92529999999999</v>
      </c>
      <c r="G22">
        <v>165.91589999999999</v>
      </c>
      <c r="H22">
        <f t="shared" si="0"/>
        <v>0.37642349505006906</v>
      </c>
      <c r="I22">
        <f t="shared" si="1"/>
        <v>0.34307297921142271</v>
      </c>
      <c r="J22">
        <f t="shared" si="2"/>
        <v>0.23659446505972423</v>
      </c>
      <c r="K22">
        <f t="shared" si="3"/>
        <v>0.48517329652841101</v>
      </c>
      <c r="O22">
        <v>281.16640000000001</v>
      </c>
      <c r="P22">
        <v>235.63069999999999</v>
      </c>
      <c r="Q22">
        <v>218.74809999999999</v>
      </c>
      <c r="R22">
        <f t="shared" si="4"/>
        <v>0.38225577435621905</v>
      </c>
      <c r="S22">
        <f t="shared" si="5"/>
        <v>0.32034836200412969</v>
      </c>
      <c r="T22">
        <f t="shared" si="6"/>
        <v>0.25149776227902093</v>
      </c>
      <c r="U22">
        <f t="shared" si="7"/>
        <v>0.47422571115196699</v>
      </c>
      <c r="V22">
        <v>3397</v>
      </c>
      <c r="W22">
        <v>16.934999999999999</v>
      </c>
      <c r="X22">
        <v>17.391200000000001</v>
      </c>
      <c r="Y22">
        <v>8.8592999999999993</v>
      </c>
      <c r="AB22">
        <v>234.87559999999999</v>
      </c>
      <c r="AC22">
        <v>213.72040000000001</v>
      </c>
      <c r="AD22">
        <v>174.1189</v>
      </c>
      <c r="AE22">
        <f t="shared" si="8"/>
        <v>0.37717999039367778</v>
      </c>
      <c r="AF22">
        <f t="shared" si="9"/>
        <v>0.34320746139204317</v>
      </c>
      <c r="AG22">
        <f t="shared" si="10"/>
        <v>0.23706619237063645</v>
      </c>
      <c r="AH22">
        <f t="shared" si="11"/>
        <v>0.48535579381102628</v>
      </c>
      <c r="AI22">
        <v>3805</v>
      </c>
      <c r="AJ22">
        <v>0.42299999999999999</v>
      </c>
      <c r="AK22">
        <v>0.44069999999999998</v>
      </c>
      <c r="AL22">
        <v>0.2326</v>
      </c>
      <c r="AM22">
        <f t="shared" si="12"/>
        <v>5.05798293811307E-4</v>
      </c>
      <c r="AQ22">
        <f t="shared" si="14"/>
        <v>-2.3006920352952598E-4</v>
      </c>
      <c r="AR22">
        <f t="shared" si="15"/>
        <v>1.8692911583728655E-4</v>
      </c>
      <c r="AU22">
        <f t="shared" si="16"/>
        <v>-2.3006920352952598E-4</v>
      </c>
      <c r="AV22">
        <f t="shared" si="17"/>
        <v>1.8692911583728655E-4</v>
      </c>
      <c r="AW22"/>
      <c r="AY22" t="s">
        <v>40</v>
      </c>
      <c r="AZ22">
        <f t="shared" si="13"/>
        <v>0.2326</v>
      </c>
      <c r="BC22">
        <v>733</v>
      </c>
      <c r="BD22">
        <v>547</v>
      </c>
      <c r="BE22">
        <v>509</v>
      </c>
      <c r="BF22">
        <v>234.87559999999999</v>
      </c>
      <c r="BG22">
        <v>213.72040000000001</v>
      </c>
      <c r="BH22">
        <v>174.1189</v>
      </c>
      <c r="JV22">
        <v>222.1747</v>
      </c>
      <c r="JW22">
        <v>201.95349999999999</v>
      </c>
      <c r="JX22">
        <v>165.0753</v>
      </c>
    </row>
    <row r="23" spans="1:284" x14ac:dyDescent="0.6">
      <c r="A23">
        <v>519</v>
      </c>
      <c r="B23">
        <v>633</v>
      </c>
      <c r="C23">
        <v>212</v>
      </c>
      <c r="E23">
        <v>151.62360000000001</v>
      </c>
      <c r="F23">
        <v>203.4659</v>
      </c>
      <c r="G23">
        <v>51.444400000000002</v>
      </c>
      <c r="H23">
        <f t="shared" si="0"/>
        <v>0.37296668248330583</v>
      </c>
      <c r="I23">
        <f t="shared" si="1"/>
        <v>0.50048938108236485</v>
      </c>
      <c r="J23">
        <f t="shared" si="2"/>
        <v>0.18061473484990956</v>
      </c>
      <c r="K23">
        <f t="shared" si="3"/>
        <v>0.5453314263338358</v>
      </c>
      <c r="O23">
        <v>158.0067</v>
      </c>
      <c r="P23">
        <v>226.93809999999999</v>
      </c>
      <c r="Q23">
        <v>49.517400000000002</v>
      </c>
      <c r="R23">
        <f t="shared" si="4"/>
        <v>0.36368342286164368</v>
      </c>
      <c r="S23">
        <f t="shared" si="5"/>
        <v>0.52234256512994681</v>
      </c>
      <c r="T23">
        <f t="shared" si="6"/>
        <v>0.17032868592894623</v>
      </c>
      <c r="U23">
        <f t="shared" si="7"/>
        <v>0.55043016410365198</v>
      </c>
      <c r="V23">
        <v>4940</v>
      </c>
      <c r="W23">
        <v>11.694599999999999</v>
      </c>
      <c r="X23">
        <v>12.0427</v>
      </c>
      <c r="Y23">
        <v>4.0255000000000001</v>
      </c>
      <c r="AB23">
        <v>159.53370000000001</v>
      </c>
      <c r="AC23">
        <v>214.4271</v>
      </c>
      <c r="AD23">
        <v>53.8977</v>
      </c>
      <c r="AE23">
        <f t="shared" si="8"/>
        <v>0.37286556186215775</v>
      </c>
      <c r="AF23">
        <f t="shared" si="9"/>
        <v>0.50116358562468666</v>
      </c>
      <c r="AG23">
        <f t="shared" si="10"/>
        <v>0.18038466564638003</v>
      </c>
      <c r="AH23">
        <f t="shared" si="11"/>
        <v>0.54551835544967309</v>
      </c>
      <c r="AI23">
        <v>4707</v>
      </c>
      <c r="AJ23">
        <v>0.92700000000000005</v>
      </c>
      <c r="AK23">
        <v>0.93389999999999995</v>
      </c>
      <c r="AL23">
        <v>0.37990000000000002</v>
      </c>
      <c r="AM23">
        <f t="shared" si="12"/>
        <v>2.9643605172181766E-4</v>
      </c>
      <c r="AQ23">
        <f t="shared" si="14"/>
        <v>9.3465545691148733E-4</v>
      </c>
      <c r="AR23">
        <f t="shared" si="15"/>
        <v>9.3316778348789819E-4</v>
      </c>
      <c r="AU23">
        <f t="shared" si="16"/>
        <v>9.3465545691148733E-4</v>
      </c>
      <c r="AV23">
        <f t="shared" si="17"/>
        <v>9.3316778348789819E-4</v>
      </c>
      <c r="AW23"/>
      <c r="AY23" t="s">
        <v>41</v>
      </c>
      <c r="AZ23">
        <f t="shared" si="13"/>
        <v>0.37990000000000002</v>
      </c>
      <c r="BC23">
        <v>519</v>
      </c>
      <c r="BD23">
        <v>633</v>
      </c>
      <c r="BE23">
        <v>212</v>
      </c>
      <c r="BF23">
        <v>159.53370000000001</v>
      </c>
      <c r="BG23">
        <v>214.4271</v>
      </c>
      <c r="BH23">
        <v>53.8977</v>
      </c>
      <c r="JV23">
        <v>151.8681</v>
      </c>
      <c r="JW23">
        <v>202.57810000000001</v>
      </c>
      <c r="JX23">
        <v>50.643300000000004</v>
      </c>
    </row>
    <row r="24" spans="1:284" x14ac:dyDescent="0.6">
      <c r="A24">
        <v>395</v>
      </c>
      <c r="B24">
        <v>629</v>
      </c>
      <c r="C24">
        <v>650</v>
      </c>
      <c r="E24">
        <v>163.37049999999999</v>
      </c>
      <c r="F24">
        <v>202.99780000000001</v>
      </c>
      <c r="G24">
        <v>267.72300000000001</v>
      </c>
      <c r="H24">
        <f t="shared" si="0"/>
        <v>0.25764507413995424</v>
      </c>
      <c r="I24">
        <f t="shared" si="1"/>
        <v>0.3201397022794667</v>
      </c>
      <c r="J24">
        <f t="shared" si="2"/>
        <v>0.16290189234393609</v>
      </c>
      <c r="K24">
        <f t="shared" si="3"/>
        <v>0.45543493448159689</v>
      </c>
      <c r="O24">
        <v>172.57650000000001</v>
      </c>
      <c r="P24">
        <v>225.20359999999999</v>
      </c>
      <c r="Q24">
        <v>362.43990000000002</v>
      </c>
      <c r="R24">
        <f t="shared" si="4"/>
        <v>0.22700862908105549</v>
      </c>
      <c r="S24">
        <f t="shared" si="5"/>
        <v>0.29623477414432664</v>
      </c>
      <c r="T24">
        <f t="shared" si="6"/>
        <v>0.14883859684392473</v>
      </c>
      <c r="U24">
        <f t="shared" si="7"/>
        <v>0.43701038445820312</v>
      </c>
      <c r="V24">
        <v>17764</v>
      </c>
      <c r="W24">
        <v>20.482600000000001</v>
      </c>
      <c r="X24">
        <v>20.663599999999999</v>
      </c>
      <c r="Y24">
        <v>6.6055000000000001</v>
      </c>
      <c r="AB24">
        <v>173.40690000000001</v>
      </c>
      <c r="AC24">
        <v>214.67840000000001</v>
      </c>
      <c r="AD24">
        <v>280.02440000000001</v>
      </c>
      <c r="AE24">
        <f t="shared" si="8"/>
        <v>0.25954854419865481</v>
      </c>
      <c r="AF24">
        <f t="shared" si="9"/>
        <v>0.32132208228678616</v>
      </c>
      <c r="AG24">
        <f t="shared" si="10"/>
        <v>0.16383654780084758</v>
      </c>
      <c r="AH24">
        <f t="shared" si="11"/>
        <v>0.45636810226508479</v>
      </c>
      <c r="AI24">
        <v>10888</v>
      </c>
      <c r="AJ24">
        <v>0.5776</v>
      </c>
      <c r="AK24">
        <v>0.59050000000000002</v>
      </c>
      <c r="AL24">
        <v>0.25290000000000001</v>
      </c>
      <c r="AM24">
        <f t="shared" si="12"/>
        <v>1.3207508982673976E-3</v>
      </c>
      <c r="AQ24">
        <f t="shared" si="14"/>
        <v>8.5677242602738568E-4</v>
      </c>
      <c r="AR24">
        <f t="shared" si="15"/>
        <v>9.871485099076649E-4</v>
      </c>
      <c r="AU24">
        <f t="shared" si="16"/>
        <v>8.5677242602738568E-4</v>
      </c>
      <c r="AV24">
        <f t="shared" si="17"/>
        <v>9.871485099076649E-4</v>
      </c>
      <c r="AW24"/>
      <c r="AY24" t="s">
        <v>42</v>
      </c>
      <c r="AZ24">
        <f t="shared" si="13"/>
        <v>0.25290000000000001</v>
      </c>
      <c r="BC24">
        <v>395</v>
      </c>
      <c r="BD24">
        <v>629</v>
      </c>
      <c r="BE24">
        <v>650</v>
      </c>
      <c r="BF24">
        <v>173.40690000000001</v>
      </c>
      <c r="BG24">
        <v>214.67840000000001</v>
      </c>
      <c r="BH24">
        <v>280.02440000000001</v>
      </c>
      <c r="JV24">
        <v>162.44290000000001</v>
      </c>
      <c r="JW24">
        <v>202.0343</v>
      </c>
      <c r="JX24">
        <v>268.4744</v>
      </c>
    </row>
    <row r="25" spans="1:284" x14ac:dyDescent="0.6">
      <c r="A25">
        <v>646</v>
      </c>
      <c r="B25">
        <v>553</v>
      </c>
      <c r="C25">
        <v>776</v>
      </c>
      <c r="E25">
        <v>231.8245</v>
      </c>
      <c r="F25">
        <v>205.203</v>
      </c>
      <c r="G25">
        <v>377.58589999999998</v>
      </c>
      <c r="H25">
        <f t="shared" si="0"/>
        <v>0.28458223250440029</v>
      </c>
      <c r="I25">
        <f t="shared" si="1"/>
        <v>0.25190231341640096</v>
      </c>
      <c r="J25">
        <f t="shared" si="2"/>
        <v>0.20872739445704561</v>
      </c>
      <c r="K25">
        <f t="shared" si="3"/>
        <v>0.41570604888926982</v>
      </c>
      <c r="O25">
        <v>290.37849999999997</v>
      </c>
      <c r="P25">
        <v>235.8186</v>
      </c>
      <c r="Q25">
        <v>520.00340000000006</v>
      </c>
      <c r="R25">
        <f t="shared" si="4"/>
        <v>0.2775553060813869</v>
      </c>
      <c r="S25">
        <f t="shared" si="5"/>
        <v>0.22540478617626356</v>
      </c>
      <c r="T25">
        <f t="shared" si="6"/>
        <v>0.21558753521491311</v>
      </c>
      <c r="U25">
        <f t="shared" si="7"/>
        <v>0.39393064275289286</v>
      </c>
      <c r="V25">
        <v>29480</v>
      </c>
      <c r="W25">
        <v>22.0017</v>
      </c>
      <c r="X25">
        <v>22.309100000000001</v>
      </c>
      <c r="Y25">
        <v>6.5364000000000004</v>
      </c>
      <c r="AB25">
        <v>245.3672</v>
      </c>
      <c r="AC25">
        <v>216.81630000000001</v>
      </c>
      <c r="AD25">
        <v>395.10739999999998</v>
      </c>
      <c r="AE25">
        <f t="shared" si="8"/>
        <v>0.28621229969897033</v>
      </c>
      <c r="AF25">
        <f t="shared" si="9"/>
        <v>0.2529086684578129</v>
      </c>
      <c r="AG25">
        <f t="shared" si="10"/>
        <v>0.20958416688307299</v>
      </c>
      <c r="AH25">
        <f t="shared" si="11"/>
        <v>0.41669319739917748</v>
      </c>
      <c r="AI25">
        <v>12907</v>
      </c>
      <c r="AJ25">
        <v>0.1719</v>
      </c>
      <c r="AK25">
        <v>0.17929999999999999</v>
      </c>
      <c r="AL25">
        <v>8.9499999999999996E-2</v>
      </c>
      <c r="AM25">
        <f t="shared" si="12"/>
        <v>1.3071041162102486E-3</v>
      </c>
      <c r="AQ25">
        <f t="shared" si="14"/>
        <v>1.3361121091526318E-3</v>
      </c>
      <c r="AR25">
        <f t="shared" si="15"/>
        <v>1.6210733171362346E-4</v>
      </c>
      <c r="AU25">
        <f t="shared" si="16"/>
        <v>1.3361121091526318E-3</v>
      </c>
      <c r="AV25">
        <f t="shared" si="17"/>
        <v>1.6210733171362346E-4</v>
      </c>
      <c r="AW25"/>
      <c r="AY25" t="s">
        <v>43</v>
      </c>
      <c r="AZ25">
        <f t="shared" si="13"/>
        <v>8.9499999999999996E-2</v>
      </c>
      <c r="BC25">
        <v>646</v>
      </c>
      <c r="BD25">
        <v>553</v>
      </c>
      <c r="BE25">
        <v>776</v>
      </c>
      <c r="BF25">
        <v>245.3672</v>
      </c>
      <c r="BG25">
        <v>216.81630000000001</v>
      </c>
      <c r="BH25">
        <v>395.10739999999998</v>
      </c>
      <c r="JV25">
        <v>231.1918</v>
      </c>
      <c r="JW25">
        <v>204.79859999999999</v>
      </c>
      <c r="JX25">
        <v>377.202</v>
      </c>
    </row>
    <row r="26" spans="1:284" x14ac:dyDescent="0.6">
      <c r="A26">
        <v>361</v>
      </c>
      <c r="B26">
        <v>435</v>
      </c>
      <c r="C26">
        <v>261</v>
      </c>
      <c r="E26">
        <v>71.566800000000001</v>
      </c>
      <c r="F26">
        <v>91.282899999999998</v>
      </c>
      <c r="G26">
        <v>45.705800000000004</v>
      </c>
      <c r="H26">
        <f t="shared" si="0"/>
        <v>0.34315469982810332</v>
      </c>
      <c r="I26">
        <f t="shared" si="1"/>
        <v>0.43769116614042786</v>
      </c>
      <c r="J26">
        <f t="shared" si="2"/>
        <v>0.18141971904035908</v>
      </c>
      <c r="K26">
        <f t="shared" si="3"/>
        <v>0.52064875976256708</v>
      </c>
      <c r="O26">
        <v>78.589699999999993</v>
      </c>
      <c r="P26">
        <v>103.4636</v>
      </c>
      <c r="Q26">
        <v>55.681399999999996</v>
      </c>
      <c r="R26">
        <f t="shared" si="4"/>
        <v>0.33057732001260232</v>
      </c>
      <c r="S26">
        <f t="shared" si="5"/>
        <v>0.43520613524235213</v>
      </c>
      <c r="T26">
        <f t="shared" si="6"/>
        <v>0.17487812417962983</v>
      </c>
      <c r="U26">
        <f t="shared" si="7"/>
        <v>0.5180121650796603</v>
      </c>
      <c r="V26">
        <v>5570</v>
      </c>
      <c r="W26">
        <v>4.4455999999999998</v>
      </c>
      <c r="X26">
        <v>5.1158999999999999</v>
      </c>
      <c r="Y26">
        <v>3.2816000000000001</v>
      </c>
      <c r="AB26">
        <v>75.296700000000001</v>
      </c>
      <c r="AC26">
        <v>95.367900000000006</v>
      </c>
      <c r="AD26">
        <v>47.404400000000003</v>
      </c>
      <c r="AE26">
        <f t="shared" si="8"/>
        <v>0.34528841788608189</v>
      </c>
      <c r="AF26">
        <f t="shared" si="9"/>
        <v>0.4373290105425347</v>
      </c>
      <c r="AG26">
        <f t="shared" si="10"/>
        <v>0.18275583114951172</v>
      </c>
      <c r="AH26">
        <f t="shared" si="11"/>
        <v>0.52081086709428071</v>
      </c>
      <c r="AI26">
        <v>5277</v>
      </c>
      <c r="AJ26">
        <v>0.7016</v>
      </c>
      <c r="AK26">
        <v>0.71899999999999997</v>
      </c>
      <c r="AL26">
        <v>0.33700000000000002</v>
      </c>
      <c r="AM26">
        <f t="shared" si="12"/>
        <v>1.3459102329723201E-3</v>
      </c>
      <c r="AQ26">
        <f t="shared" si="14"/>
        <v>-2.3657027230156169E-4</v>
      </c>
      <c r="AR26">
        <f t="shared" si="15"/>
        <v>-1.1913524628073824E-3</v>
      </c>
      <c r="AU26">
        <f t="shared" si="16"/>
        <v>-2.3657027230156169E-4</v>
      </c>
      <c r="AV26">
        <f t="shared" si="17"/>
        <v>-1.1913524628073824E-3</v>
      </c>
      <c r="AW26"/>
      <c r="AY26" t="s">
        <v>44</v>
      </c>
      <c r="AZ26">
        <f t="shared" si="13"/>
        <v>0.33700000000000002</v>
      </c>
      <c r="BC26">
        <v>361</v>
      </c>
      <c r="BD26">
        <v>435</v>
      </c>
      <c r="BE26">
        <v>261</v>
      </c>
      <c r="BF26">
        <v>75.296700000000001</v>
      </c>
      <c r="BG26">
        <v>95.367900000000006</v>
      </c>
      <c r="BH26">
        <v>47.404400000000003</v>
      </c>
      <c r="JV26">
        <v>71.352400000000003</v>
      </c>
      <c r="JW26">
        <v>90.559299999999993</v>
      </c>
      <c r="JX26">
        <v>46.101999999999997</v>
      </c>
    </row>
    <row r="27" spans="1:284" x14ac:dyDescent="0.6">
      <c r="A27">
        <v>792</v>
      </c>
      <c r="B27">
        <v>345</v>
      </c>
      <c r="C27">
        <v>338</v>
      </c>
      <c r="E27">
        <v>192.8477</v>
      </c>
      <c r="F27">
        <v>131.25970000000001</v>
      </c>
      <c r="G27">
        <v>71.435699999999997</v>
      </c>
      <c r="H27">
        <f t="shared" si="0"/>
        <v>0.4875516726242981</v>
      </c>
      <c r="I27">
        <f t="shared" si="1"/>
        <v>0.33184676966934834</v>
      </c>
      <c r="J27">
        <f t="shared" si="2"/>
        <v>0.32465255470391347</v>
      </c>
      <c r="K27">
        <f t="shared" si="3"/>
        <v>0.49718530790362481</v>
      </c>
      <c r="O27">
        <v>270.20280000000002</v>
      </c>
      <c r="P27">
        <v>160.398</v>
      </c>
      <c r="Q27">
        <v>89.349000000000004</v>
      </c>
      <c r="R27">
        <f t="shared" si="4"/>
        <v>0.51967093746357818</v>
      </c>
      <c r="S27">
        <f t="shared" si="5"/>
        <v>0.30848747321376019</v>
      </c>
      <c r="T27">
        <f t="shared" si="6"/>
        <v>0.36709596206098466</v>
      </c>
      <c r="U27">
        <f t="shared" si="7"/>
        <v>0.4903105399943305</v>
      </c>
      <c r="V27">
        <v>-1</v>
      </c>
      <c r="W27">
        <v>38.476799999999997</v>
      </c>
      <c r="X27">
        <v>38.7545</v>
      </c>
      <c r="Y27">
        <v>7.8160999999999996</v>
      </c>
      <c r="AB27">
        <v>202.7466</v>
      </c>
      <c r="AC27">
        <v>137.767</v>
      </c>
      <c r="AD27">
        <v>76.861099999999993</v>
      </c>
      <c r="AE27">
        <f t="shared" si="8"/>
        <v>0.48576638689407869</v>
      </c>
      <c r="AF27">
        <f t="shared" si="9"/>
        <v>0.33007990182442781</v>
      </c>
      <c r="AG27">
        <f t="shared" si="10"/>
        <v>0.3244159844316119</v>
      </c>
      <c r="AH27">
        <f t="shared" si="11"/>
        <v>0.49599395544081742</v>
      </c>
      <c r="AI27">
        <v>-1</v>
      </c>
      <c r="AJ27">
        <v>0.87949999999999995</v>
      </c>
      <c r="AK27">
        <v>0.88060000000000005</v>
      </c>
      <c r="AL27">
        <v>0.17599999999999999</v>
      </c>
      <c r="AM27">
        <f t="shared" si="12"/>
        <v>1.2146135946769453E-3</v>
      </c>
      <c r="AQ27">
        <f t="shared" si="14"/>
        <v>1.1062784742514042E-3</v>
      </c>
      <c r="AR27">
        <f t="shared" si="15"/>
        <v>5.3371624828979503E-4</v>
      </c>
      <c r="AU27">
        <f t="shared" si="16"/>
        <v>1.1062784742514042E-3</v>
      </c>
      <c r="AV27">
        <f t="shared" si="17"/>
        <v>5.3371624828979503E-4</v>
      </c>
      <c r="AW27"/>
      <c r="AY27" t="s">
        <v>45</v>
      </c>
      <c r="AZ27">
        <f t="shared" si="13"/>
        <v>0.17599999999999999</v>
      </c>
      <c r="BC27">
        <v>792</v>
      </c>
      <c r="BD27">
        <v>345</v>
      </c>
      <c r="BE27">
        <v>338</v>
      </c>
      <c r="BF27">
        <v>202.7466</v>
      </c>
      <c r="BG27">
        <v>137.767</v>
      </c>
      <c r="BH27">
        <v>76.861099999999993</v>
      </c>
      <c r="JV27">
        <v>193.35149999999999</v>
      </c>
      <c r="JW27">
        <v>131.00550000000001</v>
      </c>
      <c r="JX27">
        <v>71.122200000000007</v>
      </c>
    </row>
    <row r="28" spans="1:284" x14ac:dyDescent="0.6">
      <c r="A28">
        <v>413</v>
      </c>
      <c r="B28">
        <v>784</v>
      </c>
      <c r="C28">
        <v>389</v>
      </c>
      <c r="E28">
        <v>188.39840000000001</v>
      </c>
      <c r="F28">
        <v>296.7595</v>
      </c>
      <c r="G28">
        <v>123.99939999999999</v>
      </c>
      <c r="H28">
        <f t="shared" si="0"/>
        <v>0.30927709476681964</v>
      </c>
      <c r="I28">
        <f t="shared" si="1"/>
        <v>0.4871639886774729</v>
      </c>
      <c r="J28">
        <f t="shared" si="2"/>
        <v>0.15036418830952003</v>
      </c>
      <c r="K28">
        <f t="shared" si="3"/>
        <v>0.53291059274621111</v>
      </c>
      <c r="O28">
        <v>167.5855</v>
      </c>
      <c r="P28">
        <v>323.49180000000001</v>
      </c>
      <c r="Q28">
        <v>141.70820000000001</v>
      </c>
      <c r="R28">
        <f t="shared" si="4"/>
        <v>0.264837768880608</v>
      </c>
      <c r="S28">
        <f t="shared" si="5"/>
        <v>0.51121873051768718</v>
      </c>
      <c r="T28">
        <f t="shared" si="6"/>
        <v>0.12310950912061627</v>
      </c>
      <c r="U28">
        <f t="shared" si="7"/>
        <v>0.53468863702841407</v>
      </c>
      <c r="V28">
        <v>7042</v>
      </c>
      <c r="W28">
        <v>28.252700000000001</v>
      </c>
      <c r="X28">
        <v>28.3689</v>
      </c>
      <c r="Y28">
        <v>7.4246999999999996</v>
      </c>
      <c r="AB28">
        <v>200.8766</v>
      </c>
      <c r="AC28">
        <v>314.41840000000002</v>
      </c>
      <c r="AD28">
        <v>129.18469999999999</v>
      </c>
      <c r="AE28">
        <f t="shared" si="8"/>
        <v>0.31168801748138841</v>
      </c>
      <c r="AF28">
        <f t="shared" si="9"/>
        <v>0.48786393116804139</v>
      </c>
      <c r="AG28">
        <f t="shared" si="10"/>
        <v>0.15147046678377143</v>
      </c>
      <c r="AH28">
        <f t="shared" si="11"/>
        <v>0.5334443089945009</v>
      </c>
      <c r="AI28">
        <v>6099</v>
      </c>
      <c r="AJ28">
        <v>0.89080000000000004</v>
      </c>
      <c r="AK28">
        <v>0.90969999999999995</v>
      </c>
      <c r="AL28">
        <v>0.35020000000000001</v>
      </c>
      <c r="AM28">
        <f t="shared" si="12"/>
        <v>1.2282935708862719E-3</v>
      </c>
      <c r="AQ28">
        <f t="shared" si="14"/>
        <v>-1.4756839886300721E-3</v>
      </c>
      <c r="AR28">
        <f t="shared" si="15"/>
        <v>-7.2214819990640278E-4</v>
      </c>
      <c r="AU28">
        <f t="shared" si="16"/>
        <v>-1.4756839886300721E-3</v>
      </c>
      <c r="AV28">
        <f t="shared" si="17"/>
        <v>-7.2214819990640278E-4</v>
      </c>
      <c r="AW28"/>
      <c r="AY28" t="s">
        <v>46</v>
      </c>
      <c r="AZ28">
        <f t="shared" si="13"/>
        <v>0.35020000000000001</v>
      </c>
      <c r="BC28">
        <v>413</v>
      </c>
      <c r="BD28">
        <v>784</v>
      </c>
      <c r="BE28">
        <v>389</v>
      </c>
      <c r="BF28">
        <v>200.8766</v>
      </c>
      <c r="BG28">
        <v>314.41840000000002</v>
      </c>
      <c r="BH28">
        <v>129.18469999999999</v>
      </c>
      <c r="JV28">
        <v>187.9324</v>
      </c>
      <c r="JW28">
        <v>294.89569999999998</v>
      </c>
      <c r="JX28">
        <v>121.18510000000001</v>
      </c>
    </row>
    <row r="29" spans="1:284" x14ac:dyDescent="0.6">
      <c r="A29">
        <v>370</v>
      </c>
      <c r="B29">
        <v>446</v>
      </c>
      <c r="C29">
        <v>727</v>
      </c>
      <c r="E29">
        <v>127.0461</v>
      </c>
      <c r="F29">
        <v>117.0106</v>
      </c>
      <c r="G29">
        <v>319.27229999999997</v>
      </c>
      <c r="H29">
        <f t="shared" si="0"/>
        <v>0.22552735612759153</v>
      </c>
      <c r="I29">
        <f t="shared" si="1"/>
        <v>0.20771272205052466</v>
      </c>
      <c r="J29">
        <f t="shared" si="2"/>
        <v>0.17893678288407625</v>
      </c>
      <c r="K29">
        <f t="shared" si="3"/>
        <v>0.37080536700067812</v>
      </c>
      <c r="O29">
        <v>154.8938</v>
      </c>
      <c r="P29">
        <v>133.28530000000001</v>
      </c>
      <c r="Q29">
        <v>444.87490000000003</v>
      </c>
      <c r="R29">
        <f t="shared" si="4"/>
        <v>0.21129930400761743</v>
      </c>
      <c r="S29">
        <f t="shared" si="5"/>
        <v>0.18182193944784422</v>
      </c>
      <c r="T29">
        <f t="shared" si="6"/>
        <v>0.17758987479355351</v>
      </c>
      <c r="U29">
        <f t="shared" si="7"/>
        <v>0.34383409414933164</v>
      </c>
      <c r="V29">
        <v>-1</v>
      </c>
      <c r="W29">
        <v>21.697900000000001</v>
      </c>
      <c r="X29">
        <v>21.8857</v>
      </c>
      <c r="Y29">
        <v>4.4492000000000003</v>
      </c>
      <c r="AB29">
        <v>133.8553</v>
      </c>
      <c r="AC29">
        <v>124.065</v>
      </c>
      <c r="AD29">
        <v>340.76280000000003</v>
      </c>
      <c r="AE29">
        <f t="shared" si="8"/>
        <v>0.22358289385486246</v>
      </c>
      <c r="AF29">
        <f t="shared" si="9"/>
        <v>0.20722983494940814</v>
      </c>
      <c r="AG29">
        <f t="shared" si="10"/>
        <v>0.17746109889544617</v>
      </c>
      <c r="AH29">
        <f t="shared" si="11"/>
        <v>0.37008321880077172</v>
      </c>
      <c r="AI29">
        <v>-1</v>
      </c>
      <c r="AJ29">
        <v>0.77249999999999996</v>
      </c>
      <c r="AK29">
        <v>0.78790000000000004</v>
      </c>
      <c r="AL29">
        <v>0.22259999999999999</v>
      </c>
      <c r="AM29">
        <f t="shared" si="12"/>
        <v>1.6429063445392183E-3</v>
      </c>
      <c r="AQ29">
        <f t="shared" si="14"/>
        <v>6.9939779539207603E-4</v>
      </c>
      <c r="AR29">
        <f t="shared" si="15"/>
        <v>9.2746495180934252E-4</v>
      </c>
      <c r="AU29">
        <f t="shared" si="16"/>
        <v>6.9939779539207603E-4</v>
      </c>
      <c r="AV29">
        <f t="shared" si="17"/>
        <v>9.2746495180934252E-4</v>
      </c>
      <c r="AW29"/>
      <c r="AY29" t="s">
        <v>47</v>
      </c>
      <c r="AZ29">
        <f t="shared" si="13"/>
        <v>0.22259999999999999</v>
      </c>
      <c r="BC29">
        <v>370</v>
      </c>
      <c r="BD29">
        <v>446</v>
      </c>
      <c r="BE29">
        <v>727</v>
      </c>
      <c r="BF29">
        <v>133.8553</v>
      </c>
      <c r="BG29">
        <v>124.065</v>
      </c>
      <c r="BH29">
        <v>340.76280000000003</v>
      </c>
      <c r="JV29">
        <v>126.4427</v>
      </c>
      <c r="JW29">
        <v>116.1694</v>
      </c>
      <c r="JX29">
        <v>320.74119999999999</v>
      </c>
    </row>
    <row r="30" spans="1:284" x14ac:dyDescent="0.6">
      <c r="A30">
        <v>462</v>
      </c>
      <c r="B30">
        <v>224</v>
      </c>
      <c r="C30">
        <v>229</v>
      </c>
      <c r="E30">
        <v>62.003500000000003</v>
      </c>
      <c r="F30">
        <v>44.229799999999997</v>
      </c>
      <c r="G30">
        <v>29.161300000000001</v>
      </c>
      <c r="H30">
        <f t="shared" si="0"/>
        <v>0.45794662416374066</v>
      </c>
      <c r="I30">
        <f t="shared" si="1"/>
        <v>0.32667329420818852</v>
      </c>
      <c r="J30">
        <f t="shared" si="2"/>
        <v>0.30508488753828106</v>
      </c>
      <c r="K30">
        <f t="shared" si="3"/>
        <v>0.48966829303815901</v>
      </c>
      <c r="O30">
        <v>90.439599999999999</v>
      </c>
      <c r="P30">
        <v>55.936100000000003</v>
      </c>
      <c r="Q30">
        <v>38.633099999999999</v>
      </c>
      <c r="R30">
        <f t="shared" si="4"/>
        <v>0.48883944979914468</v>
      </c>
      <c r="S30">
        <f t="shared" si="5"/>
        <v>0.30234291558023185</v>
      </c>
      <c r="T30">
        <f t="shared" si="6"/>
        <v>0.34605431668701647</v>
      </c>
      <c r="U30">
        <f t="shared" si="7"/>
        <v>0.48157101472344416</v>
      </c>
      <c r="V30">
        <v>1589</v>
      </c>
      <c r="W30">
        <v>23.771699999999999</v>
      </c>
      <c r="X30">
        <v>24.073</v>
      </c>
      <c r="Y30">
        <v>6.7270000000000003</v>
      </c>
      <c r="AB30">
        <v>65.993600000000001</v>
      </c>
      <c r="AC30">
        <v>47.057400000000001</v>
      </c>
      <c r="AD30">
        <v>30.471800000000002</v>
      </c>
      <c r="AE30">
        <f t="shared" si="8"/>
        <v>0.45981265694370504</v>
      </c>
      <c r="AF30">
        <f t="shared" si="9"/>
        <v>0.32787403813192045</v>
      </c>
      <c r="AG30">
        <f t="shared" si="10"/>
        <v>0.30578428533367313</v>
      </c>
      <c r="AH30">
        <f t="shared" si="11"/>
        <v>0.49059575798996835</v>
      </c>
      <c r="AI30">
        <v>-1</v>
      </c>
      <c r="AJ30">
        <v>0.28050000000000003</v>
      </c>
      <c r="AK30">
        <v>0.32090000000000002</v>
      </c>
      <c r="AL30">
        <v>0.16719999999999999</v>
      </c>
      <c r="AM30">
        <f t="shared" si="12"/>
        <v>1.1616146146782083E-3</v>
      </c>
      <c r="AQ30">
        <f t="shared" si="14"/>
        <v>-9.8529608601516383E-5</v>
      </c>
      <c r="AR30">
        <f t="shared" si="15"/>
        <v>7.1184754136410788E-4</v>
      </c>
      <c r="AU30">
        <f t="shared" si="16"/>
        <v>-9.8529608601516383E-5</v>
      </c>
      <c r="AV30">
        <f t="shared" si="17"/>
        <v>7.1184754136410788E-4</v>
      </c>
      <c r="AW30"/>
      <c r="AY30" t="s">
        <v>48</v>
      </c>
      <c r="AZ30">
        <f t="shared" si="13"/>
        <v>0.16719999999999999</v>
      </c>
      <c r="BC30">
        <v>462</v>
      </c>
      <c r="BD30">
        <v>224</v>
      </c>
      <c r="BE30">
        <v>229</v>
      </c>
      <c r="BF30">
        <v>65.993600000000001</v>
      </c>
      <c r="BG30">
        <v>47.057400000000001</v>
      </c>
      <c r="BH30">
        <v>30.471800000000002</v>
      </c>
      <c r="JV30">
        <v>61.572600000000001</v>
      </c>
      <c r="JW30">
        <v>43.7881</v>
      </c>
      <c r="JX30">
        <v>28.584399999999999</v>
      </c>
    </row>
    <row r="31" spans="1:284" x14ac:dyDescent="0.6">
      <c r="A31">
        <v>262</v>
      </c>
      <c r="B31">
        <v>554</v>
      </c>
      <c r="C31">
        <v>280</v>
      </c>
      <c r="E31">
        <v>84.289199999999994</v>
      </c>
      <c r="F31">
        <v>136.41650000000001</v>
      </c>
      <c r="G31">
        <v>59.073099999999997</v>
      </c>
      <c r="H31">
        <f t="shared" si="0"/>
        <v>0.30127086112314444</v>
      </c>
      <c r="I31">
        <f t="shared" si="1"/>
        <v>0.48758697942803392</v>
      </c>
      <c r="J31">
        <f t="shared" si="2"/>
        <v>0.14609724771596302</v>
      </c>
      <c r="K31">
        <f t="shared" si="3"/>
        <v>0.53200966653320358</v>
      </c>
      <c r="O31">
        <v>72.600800000000007</v>
      </c>
      <c r="P31">
        <v>148.9453</v>
      </c>
      <c r="Q31">
        <v>69.5839</v>
      </c>
      <c r="R31">
        <f t="shared" si="4"/>
        <v>0.24937588019098</v>
      </c>
      <c r="S31">
        <f t="shared" si="5"/>
        <v>0.51161096417408036</v>
      </c>
      <c r="T31">
        <f t="shared" si="6"/>
        <v>0.11544404921106152</v>
      </c>
      <c r="U31">
        <f t="shared" si="7"/>
        <v>0.53289232655358787</v>
      </c>
      <c r="V31">
        <v>7432</v>
      </c>
      <c r="W31">
        <v>22.948799999999999</v>
      </c>
      <c r="X31">
        <v>23.037299999999998</v>
      </c>
      <c r="Y31">
        <v>7.5331000000000001</v>
      </c>
      <c r="AB31">
        <v>88.637299999999996</v>
      </c>
      <c r="AC31">
        <v>143.74250000000001</v>
      </c>
      <c r="AD31">
        <v>61.221899999999998</v>
      </c>
      <c r="AE31">
        <f t="shared" si="8"/>
        <v>0.30189641272513068</v>
      </c>
      <c r="AF31">
        <f t="shared" si="9"/>
        <v>0.4895833368812238</v>
      </c>
      <c r="AG31">
        <f t="shared" si="10"/>
        <v>0.14599871810736151</v>
      </c>
      <c r="AH31">
        <f t="shared" si="11"/>
        <v>0.53272151407456769</v>
      </c>
      <c r="AI31">
        <v>6393</v>
      </c>
      <c r="AJ31">
        <v>0.55369999999999997</v>
      </c>
      <c r="AK31">
        <v>0.55410000000000004</v>
      </c>
      <c r="AL31">
        <v>0.2326</v>
      </c>
      <c r="AM31">
        <f t="shared" si="12"/>
        <v>7.1863412521066183E-4</v>
      </c>
      <c r="AQ31">
        <f t="shared" si="14"/>
        <v>5.4251813834604867E-4</v>
      </c>
      <c r="AR31">
        <f t="shared" si="15"/>
        <v>3.3659949652031784E-4</v>
      </c>
      <c r="AU31">
        <f t="shared" si="16"/>
        <v>5.4251813834604867E-4</v>
      </c>
      <c r="AV31">
        <f t="shared" si="17"/>
        <v>3.3659949652031784E-4</v>
      </c>
      <c r="AW31"/>
      <c r="AY31" t="s">
        <v>49</v>
      </c>
      <c r="AZ31">
        <f t="shared" si="13"/>
        <v>0.2326</v>
      </c>
      <c r="BC31">
        <v>262</v>
      </c>
      <c r="BD31">
        <v>554</v>
      </c>
      <c r="BE31">
        <v>280</v>
      </c>
      <c r="BF31">
        <v>88.637299999999996</v>
      </c>
      <c r="BG31">
        <v>143.74250000000001</v>
      </c>
      <c r="BH31">
        <v>61.221899999999998</v>
      </c>
      <c r="JV31">
        <v>83.811800000000005</v>
      </c>
      <c r="JW31">
        <v>136.28809999999999</v>
      </c>
      <c r="JX31">
        <v>59.588700000000003</v>
      </c>
    </row>
    <row r="32" spans="1:284" x14ac:dyDescent="0.6">
      <c r="A32">
        <v>239</v>
      </c>
      <c r="B32">
        <v>265</v>
      </c>
      <c r="C32">
        <v>498</v>
      </c>
      <c r="E32">
        <v>49.107199999999999</v>
      </c>
      <c r="F32">
        <v>40.922699999999999</v>
      </c>
      <c r="G32">
        <v>137.29429999999999</v>
      </c>
      <c r="H32">
        <f t="shared" si="0"/>
        <v>0.21602275516640992</v>
      </c>
      <c r="I32">
        <f t="shared" si="1"/>
        <v>0.18001910927213205</v>
      </c>
      <c r="J32">
        <f t="shared" si="2"/>
        <v>0.18275326363056651</v>
      </c>
      <c r="K32">
        <f t="shared" si="3"/>
        <v>0.34266264842106275</v>
      </c>
      <c r="O32">
        <v>62.849600000000002</v>
      </c>
      <c r="P32">
        <v>47.523400000000002</v>
      </c>
      <c r="Q32">
        <v>197.39709999999999</v>
      </c>
      <c r="R32">
        <f t="shared" si="4"/>
        <v>0.20420957071528389</v>
      </c>
      <c r="S32">
        <f t="shared" si="5"/>
        <v>0.15441201078337369</v>
      </c>
      <c r="T32">
        <f t="shared" si="6"/>
        <v>0.18378528303296479</v>
      </c>
      <c r="U32">
        <f t="shared" si="7"/>
        <v>0.31267865538205175</v>
      </c>
      <c r="V32">
        <v>-1</v>
      </c>
      <c r="W32">
        <v>16.1782</v>
      </c>
      <c r="X32">
        <v>16.344100000000001</v>
      </c>
      <c r="Y32">
        <v>4.1494999999999997</v>
      </c>
      <c r="AB32">
        <v>52.314</v>
      </c>
      <c r="AC32">
        <v>43.508699999999997</v>
      </c>
      <c r="AD32">
        <v>145.56190000000001</v>
      </c>
      <c r="AE32">
        <f t="shared" si="8"/>
        <v>0.21672467920488714</v>
      </c>
      <c r="AF32">
        <f t="shared" si="9"/>
        <v>0.18024637860078893</v>
      </c>
      <c r="AG32">
        <f t="shared" si="10"/>
        <v>0.18329578176891256</v>
      </c>
      <c r="AH32">
        <f t="shared" si="11"/>
        <v>0.34299924791758307</v>
      </c>
      <c r="AI32">
        <v>-1</v>
      </c>
      <c r="AJ32">
        <v>0.64059999999999995</v>
      </c>
      <c r="AK32">
        <v>0.6774</v>
      </c>
      <c r="AL32">
        <v>0.40660000000000002</v>
      </c>
      <c r="AM32">
        <f t="shared" si="12"/>
        <v>6.3845528542897496E-4</v>
      </c>
      <c r="AQ32">
        <f t="shared" si="14"/>
        <v>5.6536636521048456E-4</v>
      </c>
      <c r="AR32">
        <f t="shared" si="15"/>
        <v>-3.3081044005023319E-4</v>
      </c>
      <c r="AU32">
        <f t="shared" si="16"/>
        <v>5.6536636521048456E-4</v>
      </c>
      <c r="AV32">
        <f t="shared" si="17"/>
        <v>-3.3081044005023319E-4</v>
      </c>
      <c r="AW32"/>
      <c r="AY32" t="s">
        <v>50</v>
      </c>
      <c r="AZ32">
        <f t="shared" si="13"/>
        <v>0.40660000000000002</v>
      </c>
      <c r="BC32">
        <v>239</v>
      </c>
      <c r="BD32">
        <v>265</v>
      </c>
      <c r="BE32">
        <v>498</v>
      </c>
      <c r="BF32">
        <v>52.314</v>
      </c>
      <c r="BG32">
        <v>43.508699999999997</v>
      </c>
      <c r="BH32">
        <v>145.56190000000001</v>
      </c>
      <c r="JV32">
        <v>48.005800000000001</v>
      </c>
      <c r="JW32">
        <v>40.330599999999997</v>
      </c>
      <c r="JX32">
        <v>135.29259999999999</v>
      </c>
    </row>
    <row r="33" spans="1:284" x14ac:dyDescent="0.6">
      <c r="A33">
        <v>976</v>
      </c>
      <c r="B33">
        <v>619</v>
      </c>
      <c r="C33">
        <v>320</v>
      </c>
      <c r="E33">
        <v>343.22910000000002</v>
      </c>
      <c r="F33">
        <v>295.5498</v>
      </c>
      <c r="G33">
        <v>88.838899999999995</v>
      </c>
      <c r="H33">
        <f t="shared" si="0"/>
        <v>0.47171619495839717</v>
      </c>
      <c r="I33">
        <f t="shared" si="1"/>
        <v>0.40618824883063609</v>
      </c>
      <c r="J33">
        <f t="shared" si="2"/>
        <v>0.27224238749656754</v>
      </c>
      <c r="K33">
        <f t="shared" si="3"/>
        <v>0.52745429261766952</v>
      </c>
      <c r="O33">
        <v>428.79640000000001</v>
      </c>
      <c r="P33">
        <v>338.82069999999999</v>
      </c>
      <c r="Q33">
        <v>94.616900000000001</v>
      </c>
      <c r="R33">
        <f t="shared" si="4"/>
        <v>0.49730861923793312</v>
      </c>
      <c r="S33">
        <f t="shared" si="5"/>
        <v>0.39295678435320347</v>
      </c>
      <c r="T33">
        <f t="shared" si="6"/>
        <v>0.29597897316798316</v>
      </c>
      <c r="U33">
        <f t="shared" si="7"/>
        <v>0.52621373795728899</v>
      </c>
      <c r="V33">
        <v>2129</v>
      </c>
      <c r="W33">
        <v>27.456499999999998</v>
      </c>
      <c r="X33">
        <v>27.759899999999998</v>
      </c>
      <c r="Y33">
        <v>7.0709999999999997</v>
      </c>
      <c r="AB33">
        <v>364.41699999999997</v>
      </c>
      <c r="AC33">
        <v>312.9477</v>
      </c>
      <c r="AD33">
        <v>94.857799999999997</v>
      </c>
      <c r="AE33">
        <f t="shared" si="8"/>
        <v>0.47190673672419542</v>
      </c>
      <c r="AF33">
        <f t="shared" si="9"/>
        <v>0.40525586861299689</v>
      </c>
      <c r="AG33">
        <f t="shared" si="10"/>
        <v>0.27280775386177802</v>
      </c>
      <c r="AH33">
        <f t="shared" si="11"/>
        <v>0.52712348217761928</v>
      </c>
      <c r="AI33">
        <v>2502</v>
      </c>
      <c r="AJ33">
        <v>0.38600000000000001</v>
      </c>
      <c r="AK33">
        <v>0.40050000000000002</v>
      </c>
      <c r="AL33">
        <v>0.22589999999999999</v>
      </c>
      <c r="AM33">
        <f t="shared" si="12"/>
        <v>6.5503791810668792E-4</v>
      </c>
      <c r="AQ33">
        <f t="shared" si="14"/>
        <v>-9.1335493114536037E-4</v>
      </c>
      <c r="AR33">
        <f t="shared" si="15"/>
        <v>-8.1577480413780323E-4</v>
      </c>
      <c r="AU33">
        <f t="shared" si="16"/>
        <v>-9.1335493114536037E-4</v>
      </c>
      <c r="AV33">
        <f t="shared" si="17"/>
        <v>-8.1577480413780323E-4</v>
      </c>
      <c r="AW33"/>
      <c r="AY33" t="s">
        <v>51</v>
      </c>
      <c r="AZ33">
        <f t="shared" si="13"/>
        <v>0.22589999999999999</v>
      </c>
      <c r="BC33">
        <v>976</v>
      </c>
      <c r="BD33">
        <v>619</v>
      </c>
      <c r="BE33">
        <v>320</v>
      </c>
      <c r="BF33">
        <v>364.41699999999997</v>
      </c>
      <c r="BG33">
        <v>312.9477</v>
      </c>
      <c r="BH33">
        <v>94.857799999999997</v>
      </c>
      <c r="JV33">
        <v>342.55500000000001</v>
      </c>
      <c r="JW33">
        <v>294.47230000000002</v>
      </c>
      <c r="JX33">
        <v>89.177499999999995</v>
      </c>
    </row>
    <row r="34" spans="1:284" x14ac:dyDescent="0.6">
      <c r="A34">
        <v>628</v>
      </c>
      <c r="B34">
        <v>416</v>
      </c>
      <c r="C34">
        <v>673</v>
      </c>
      <c r="E34">
        <v>178.41370000000001</v>
      </c>
      <c r="F34">
        <v>136.2689</v>
      </c>
      <c r="G34">
        <v>272.90429999999998</v>
      </c>
      <c r="H34">
        <f t="shared" si="0"/>
        <v>0.30363798103735806</v>
      </c>
      <c r="I34">
        <f t="shared" si="1"/>
        <v>0.23191276047849263</v>
      </c>
      <c r="J34">
        <f t="shared" si="2"/>
        <v>0.23466531735701782</v>
      </c>
      <c r="K34">
        <f t="shared" si="3"/>
        <v>0.40327377042727869</v>
      </c>
      <c r="O34">
        <v>239.274</v>
      </c>
      <c r="P34">
        <v>161.75</v>
      </c>
      <c r="Q34">
        <v>377.72969999999998</v>
      </c>
      <c r="R34">
        <f t="shared" si="4"/>
        <v>0.30725247276513745</v>
      </c>
      <c r="S34">
        <f t="shared" si="5"/>
        <v>0.20770366805319834</v>
      </c>
      <c r="T34">
        <f t="shared" si="6"/>
        <v>0.25195269419004029</v>
      </c>
      <c r="U34">
        <f t="shared" si="7"/>
        <v>0.38322188638041654</v>
      </c>
      <c r="V34">
        <v>18662</v>
      </c>
      <c r="W34">
        <v>23.041599999999999</v>
      </c>
      <c r="X34">
        <v>23.384599999999999</v>
      </c>
      <c r="Y34">
        <v>6.9029999999999996</v>
      </c>
      <c r="AB34">
        <v>187.98759999999999</v>
      </c>
      <c r="AC34">
        <v>143.85069999999999</v>
      </c>
      <c r="AD34">
        <v>290.375</v>
      </c>
      <c r="AE34">
        <f t="shared" si="8"/>
        <v>0.30212726086054409</v>
      </c>
      <c r="AF34">
        <f t="shared" si="9"/>
        <v>0.23119194012728431</v>
      </c>
      <c r="AG34">
        <f t="shared" si="10"/>
        <v>0.23375196242587246</v>
      </c>
      <c r="AH34">
        <f t="shared" si="11"/>
        <v>0.40245799562314089</v>
      </c>
      <c r="AI34">
        <v>-1</v>
      </c>
      <c r="AJ34">
        <v>0.28970000000000001</v>
      </c>
      <c r="AK34">
        <v>0.29060000000000002</v>
      </c>
      <c r="AL34">
        <v>9.2600000000000002E-2</v>
      </c>
      <c r="AM34">
        <f t="shared" si="12"/>
        <v>1.2246247430595289E-3</v>
      </c>
      <c r="AQ34"/>
      <c r="AR34"/>
      <c r="AW34"/>
      <c r="AY34" t="s">
        <v>52</v>
      </c>
      <c r="AZ34">
        <f t="shared" si="13"/>
        <v>9.2600000000000002E-2</v>
      </c>
      <c r="BC34">
        <v>628</v>
      </c>
      <c r="BD34">
        <v>416</v>
      </c>
      <c r="BE34">
        <v>673</v>
      </c>
      <c r="BF34">
        <v>187.98759999999999</v>
      </c>
      <c r="BG34">
        <v>143.85069999999999</v>
      </c>
      <c r="BH34">
        <v>290.375</v>
      </c>
      <c r="JV34">
        <v>178.68960000000001</v>
      </c>
      <c r="JW34">
        <v>136.40260000000001</v>
      </c>
      <c r="JX34">
        <v>272.36750000000001</v>
      </c>
    </row>
    <row r="35" spans="1:284" x14ac:dyDescent="0.6">
      <c r="A35">
        <v>0</v>
      </c>
      <c r="B35">
        <v>0</v>
      </c>
      <c r="C35">
        <v>0</v>
      </c>
      <c r="E35">
        <v>0.72060000000000002</v>
      </c>
      <c r="F35">
        <v>0.75839999999999996</v>
      </c>
      <c r="G35">
        <v>0.82489999999999997</v>
      </c>
      <c r="H35">
        <f t="shared" si="0"/>
        <v>0.31277399192673294</v>
      </c>
      <c r="I35">
        <f t="shared" si="1"/>
        <v>0.32918095403446329</v>
      </c>
      <c r="J35">
        <f t="shared" si="2"/>
        <v>0.19781351011920692</v>
      </c>
      <c r="K35">
        <f t="shared" si="3"/>
        <v>0.4684276625970229</v>
      </c>
      <c r="O35">
        <v>0.51429999999999998</v>
      </c>
      <c r="P35">
        <v>0.55259999999999998</v>
      </c>
      <c r="Q35">
        <v>1.0282</v>
      </c>
      <c r="R35">
        <f t="shared" si="4"/>
        <v>0.24547754283805068</v>
      </c>
      <c r="S35">
        <f t="shared" si="5"/>
        <v>0.26375829316023103</v>
      </c>
      <c r="T35">
        <f t="shared" si="6"/>
        <v>0.17304990788953473</v>
      </c>
      <c r="U35">
        <f t="shared" si="7"/>
        <v>0.41835816250136698</v>
      </c>
      <c r="V35">
        <v>22214</v>
      </c>
      <c r="W35">
        <v>0.53249999999999997</v>
      </c>
      <c r="X35">
        <v>0.59840000000000004</v>
      </c>
      <c r="Y35">
        <v>0.89959999999999996</v>
      </c>
      <c r="AB35">
        <v>0.48259999999999997</v>
      </c>
      <c r="AC35">
        <v>0.52449999999999997</v>
      </c>
      <c r="AD35">
        <v>0.94679999999999997</v>
      </c>
      <c r="AE35">
        <f t="shared" si="8"/>
        <v>0.24699319310097753</v>
      </c>
      <c r="AF35">
        <f t="shared" si="9"/>
        <v>0.26843748400634626</v>
      </c>
      <c r="AG35">
        <f t="shared" si="10"/>
        <v>0.17250346275858988</v>
      </c>
      <c r="AH35">
        <f t="shared" si="11"/>
        <v>0.42183101738081402</v>
      </c>
      <c r="AI35">
        <v>14824</v>
      </c>
      <c r="AJ35">
        <v>0.58179999999999998</v>
      </c>
      <c r="AK35">
        <v>0.58179999999999998</v>
      </c>
      <c r="AL35">
        <v>0.9365</v>
      </c>
      <c r="AM35">
        <f t="shared" si="12"/>
        <v>5.3026840777118889E-2</v>
      </c>
      <c r="AQ35"/>
      <c r="AR35"/>
      <c r="AW35"/>
      <c r="AY35" t="s">
        <v>27</v>
      </c>
      <c r="AZ35">
        <f t="shared" si="13"/>
        <v>0.9365</v>
      </c>
      <c r="BC35">
        <v>1023</v>
      </c>
      <c r="BD35">
        <v>1023</v>
      </c>
      <c r="BE35">
        <v>1023</v>
      </c>
      <c r="BF35">
        <v>683.1232</v>
      </c>
      <c r="BG35">
        <v>719.13869999999997</v>
      </c>
      <c r="BH35">
        <v>781.4588</v>
      </c>
      <c r="JV35">
        <v>0.69799999999999995</v>
      </c>
      <c r="JW35">
        <v>0.75800000000000001</v>
      </c>
      <c r="JX35">
        <v>1.2690999999999999</v>
      </c>
    </row>
    <row r="36" spans="1:284" x14ac:dyDescent="0.6">
      <c r="A36">
        <v>102</v>
      </c>
      <c r="B36">
        <v>102</v>
      </c>
      <c r="C36">
        <v>102</v>
      </c>
      <c r="E36">
        <v>2.9641000000000002</v>
      </c>
      <c r="F36">
        <v>3.1194999999999999</v>
      </c>
      <c r="G36">
        <v>3.3929</v>
      </c>
      <c r="H36">
        <f t="shared" si="0"/>
        <v>0.31278425579063995</v>
      </c>
      <c r="I36">
        <f t="shared" si="1"/>
        <v>0.32918271513744518</v>
      </c>
      <c r="J36">
        <f t="shared" si="2"/>
        <v>0.19781998254784741</v>
      </c>
      <c r="K36">
        <f t="shared" si="3"/>
        <v>0.46843012381684912</v>
      </c>
      <c r="O36">
        <v>5.31</v>
      </c>
      <c r="P36">
        <v>5.4198000000000004</v>
      </c>
      <c r="Q36">
        <v>7.069</v>
      </c>
      <c r="R36">
        <f t="shared" si="4"/>
        <v>0.2983347191945524</v>
      </c>
      <c r="S36">
        <f t="shared" si="5"/>
        <v>0.30450367440501608</v>
      </c>
      <c r="T36">
        <f t="shared" si="6"/>
        <v>0.19700595469976065</v>
      </c>
      <c r="U36">
        <f t="shared" si="7"/>
        <v>0.45242918359396739</v>
      </c>
      <c r="V36">
        <v>7767</v>
      </c>
      <c r="W36">
        <v>1.4979</v>
      </c>
      <c r="X36">
        <v>3.3999000000000001</v>
      </c>
      <c r="Y36">
        <v>3.2401</v>
      </c>
      <c r="AB36">
        <v>2.5053999999999998</v>
      </c>
      <c r="AC36">
        <v>2.6153</v>
      </c>
      <c r="AD36">
        <v>2.7881</v>
      </c>
      <c r="AE36">
        <f t="shared" si="8"/>
        <v>0.31678636455593767</v>
      </c>
      <c r="AF36">
        <f t="shared" si="9"/>
        <v>0.33068227796884486</v>
      </c>
      <c r="AG36">
        <f t="shared" si="10"/>
        <v>0.20003513030148184</v>
      </c>
      <c r="AH36">
        <f t="shared" si="11"/>
        <v>0.46982187340316811</v>
      </c>
      <c r="AI36">
        <v>5780</v>
      </c>
      <c r="AJ36">
        <v>0.59309999999999996</v>
      </c>
      <c r="AK36">
        <v>0.73</v>
      </c>
      <c r="AL36">
        <v>1.3694999999999999</v>
      </c>
      <c r="AM36">
        <f t="shared" si="12"/>
        <v>2.6160746322402115E-3</v>
      </c>
      <c r="AQ36"/>
      <c r="AR36"/>
      <c r="AW36"/>
      <c r="AY36" t="s">
        <v>28</v>
      </c>
      <c r="AZ36">
        <f t="shared" si="13"/>
        <v>1.3694999999999999</v>
      </c>
      <c r="BC36">
        <v>921</v>
      </c>
      <c r="BD36">
        <v>921</v>
      </c>
      <c r="BE36">
        <v>921</v>
      </c>
      <c r="BF36">
        <v>424.96170000000001</v>
      </c>
      <c r="BG36">
        <v>446.89159999999998</v>
      </c>
      <c r="BH36">
        <v>485.85239999999999</v>
      </c>
      <c r="JV36">
        <v>3.4196</v>
      </c>
      <c r="JW36">
        <v>3.4403000000000001</v>
      </c>
      <c r="JX36">
        <v>3.6141000000000001</v>
      </c>
    </row>
    <row r="37" spans="1:284" x14ac:dyDescent="0.6">
      <c r="A37">
        <v>205</v>
      </c>
      <c r="B37">
        <v>205</v>
      </c>
      <c r="C37">
        <v>205</v>
      </c>
      <c r="E37">
        <v>7.7416999999999998</v>
      </c>
      <c r="F37">
        <v>8.1477000000000004</v>
      </c>
      <c r="G37">
        <v>8.8619000000000003</v>
      </c>
      <c r="H37">
        <f t="shared" si="0"/>
        <v>0.31277953077212106</v>
      </c>
      <c r="I37">
        <f t="shared" si="1"/>
        <v>0.32918270959505158</v>
      </c>
      <c r="J37">
        <f t="shared" si="2"/>
        <v>0.19781670072548801</v>
      </c>
      <c r="K37">
        <f t="shared" si="3"/>
        <v>0.46842942094467394</v>
      </c>
      <c r="O37">
        <v>23.189299999999999</v>
      </c>
      <c r="P37">
        <v>23.312899999999999</v>
      </c>
      <c r="Q37">
        <v>29.904599999999999</v>
      </c>
      <c r="R37">
        <f t="shared" si="4"/>
        <v>0.30349785621175074</v>
      </c>
      <c r="S37">
        <f t="shared" si="5"/>
        <v>0.30511551327892278</v>
      </c>
      <c r="T37">
        <f t="shared" si="6"/>
        <v>0.20051422773102956</v>
      </c>
      <c r="U37">
        <f t="shared" si="7"/>
        <v>0.45356169932939411</v>
      </c>
      <c r="V37">
        <v>7371</v>
      </c>
      <c r="W37">
        <v>4.2568000000000001</v>
      </c>
      <c r="X37">
        <v>11.9214</v>
      </c>
      <c r="Y37">
        <v>8.7651000000000003</v>
      </c>
      <c r="AB37">
        <v>7.1256000000000004</v>
      </c>
      <c r="AC37">
        <v>7.4717000000000002</v>
      </c>
      <c r="AD37">
        <v>8.2134</v>
      </c>
      <c r="AE37">
        <f t="shared" si="8"/>
        <v>0.31237971653653768</v>
      </c>
      <c r="AF37">
        <f t="shared" si="9"/>
        <v>0.32755242057455491</v>
      </c>
      <c r="AG37">
        <f t="shared" si="10"/>
        <v>0.19815171303373927</v>
      </c>
      <c r="AH37">
        <f t="shared" si="11"/>
        <v>0.46749647006805423</v>
      </c>
      <c r="AI37">
        <v>6671</v>
      </c>
      <c r="AJ37">
        <v>0.46260000000000001</v>
      </c>
      <c r="AK37">
        <v>8.5509000000000004</v>
      </c>
      <c r="AL37">
        <v>5.6193999999999997</v>
      </c>
      <c r="AM37">
        <f t="shared" si="12"/>
        <v>9.9127724924226749E-4</v>
      </c>
      <c r="AQ37"/>
      <c r="AR37"/>
      <c r="AW37"/>
      <c r="AY37" t="s">
        <v>29</v>
      </c>
      <c r="AZ37">
        <f t="shared" si="13"/>
        <v>5.6193999999999997</v>
      </c>
      <c r="BC37">
        <v>818</v>
      </c>
      <c r="BD37">
        <v>818</v>
      </c>
      <c r="BE37">
        <v>818</v>
      </c>
      <c r="BF37">
        <v>261.64060000000001</v>
      </c>
      <c r="BG37">
        <v>275.911</v>
      </c>
      <c r="BH37">
        <v>301.01990000000001</v>
      </c>
      <c r="JV37">
        <v>17.855799999999999</v>
      </c>
      <c r="JW37">
        <v>18.8157</v>
      </c>
      <c r="JX37">
        <v>20.8902</v>
      </c>
    </row>
    <row r="38" spans="1:284" x14ac:dyDescent="0.6">
      <c r="A38">
        <v>307</v>
      </c>
      <c r="B38">
        <v>307</v>
      </c>
      <c r="C38">
        <v>307</v>
      </c>
      <c r="E38">
        <v>16.379899999999999</v>
      </c>
      <c r="F38">
        <v>17.238900000000001</v>
      </c>
      <c r="G38">
        <v>18.75</v>
      </c>
      <c r="H38">
        <f t="shared" si="0"/>
        <v>0.31277974671942071</v>
      </c>
      <c r="I38">
        <f t="shared" si="1"/>
        <v>0.32918264310047207</v>
      </c>
      <c r="J38">
        <f t="shared" si="2"/>
        <v>0.19781687576649978</v>
      </c>
      <c r="K38">
        <f t="shared" si="3"/>
        <v>0.4684294174088367</v>
      </c>
      <c r="O38">
        <v>56.092100000000002</v>
      </c>
      <c r="P38">
        <v>56.186199999999999</v>
      </c>
      <c r="Q38">
        <v>71.490499999999997</v>
      </c>
      <c r="R38">
        <f t="shared" si="4"/>
        <v>0.30523190008314799</v>
      </c>
      <c r="S38">
        <f t="shared" si="5"/>
        <v>0.30574395653669173</v>
      </c>
      <c r="T38">
        <f t="shared" si="6"/>
        <v>0.20152429149833939</v>
      </c>
      <c r="U38">
        <f t="shared" si="7"/>
        <v>0.4541903285973245</v>
      </c>
      <c r="V38">
        <v>7236</v>
      </c>
      <c r="W38">
        <v>6.6003999999999996</v>
      </c>
      <c r="X38">
        <v>17.7165</v>
      </c>
      <c r="Y38">
        <v>13.6547</v>
      </c>
      <c r="AB38">
        <v>15.7033</v>
      </c>
      <c r="AC38">
        <v>16.456900000000001</v>
      </c>
      <c r="AD38">
        <v>17.700700000000001</v>
      </c>
      <c r="AE38">
        <f t="shared" si="8"/>
        <v>0.31494216911447648</v>
      </c>
      <c r="AF38">
        <f t="shared" si="9"/>
        <v>0.33005621639400812</v>
      </c>
      <c r="AG38">
        <f t="shared" si="10"/>
        <v>0.19899074602363503</v>
      </c>
      <c r="AH38">
        <f t="shared" si="11"/>
        <v>0.46921566285633004</v>
      </c>
      <c r="AI38">
        <v>6228</v>
      </c>
      <c r="AJ38">
        <v>1.3486</v>
      </c>
      <c r="AK38">
        <v>13.9076</v>
      </c>
      <c r="AL38">
        <v>10.1823</v>
      </c>
      <c r="AM38">
        <f t="shared" si="12"/>
        <v>1.4128528884108143E-3</v>
      </c>
      <c r="AQ38"/>
      <c r="AR38"/>
      <c r="AW38"/>
      <c r="AY38" t="s">
        <v>30</v>
      </c>
      <c r="AZ38">
        <f t="shared" si="13"/>
        <v>10.1823</v>
      </c>
      <c r="BC38">
        <v>716</v>
      </c>
      <c r="BD38">
        <v>716</v>
      </c>
      <c r="BE38">
        <v>716</v>
      </c>
      <c r="BF38">
        <v>159.50890000000001</v>
      </c>
      <c r="BG38">
        <v>168.19730000000001</v>
      </c>
      <c r="BH38">
        <v>184.79640000000001</v>
      </c>
      <c r="JV38">
        <v>46.031799999999997</v>
      </c>
      <c r="JW38">
        <v>47.950800000000001</v>
      </c>
      <c r="JX38">
        <v>50.884500000000003</v>
      </c>
    </row>
    <row r="39" spans="1:284" x14ac:dyDescent="0.6">
      <c r="A39">
        <v>409</v>
      </c>
      <c r="B39">
        <v>409</v>
      </c>
      <c r="C39">
        <v>409</v>
      </c>
      <c r="E39">
        <v>31.092400000000001</v>
      </c>
      <c r="F39">
        <v>32.723199999999999</v>
      </c>
      <c r="G39">
        <v>35.591500000000003</v>
      </c>
      <c r="H39">
        <f t="shared" si="0"/>
        <v>0.31277846351015165</v>
      </c>
      <c r="I39">
        <f t="shared" si="1"/>
        <v>0.32918373033716902</v>
      </c>
      <c r="J39">
        <f t="shared" si="2"/>
        <v>0.19781557586753548</v>
      </c>
      <c r="K39">
        <f t="shared" si="3"/>
        <v>0.46842980816901258</v>
      </c>
      <c r="O39">
        <v>104.70310000000001</v>
      </c>
      <c r="P39">
        <v>104.81910000000001</v>
      </c>
      <c r="Q39">
        <v>133.93190000000001</v>
      </c>
      <c r="R39">
        <f t="shared" si="4"/>
        <v>0.30485325404471803</v>
      </c>
      <c r="S39">
        <f t="shared" si="5"/>
        <v>0.30519099932130667</v>
      </c>
      <c r="T39">
        <f t="shared" si="6"/>
        <v>0.20146977179413381</v>
      </c>
      <c r="U39">
        <f t="shared" si="7"/>
        <v>0.45380920290325316</v>
      </c>
      <c r="V39">
        <v>7272</v>
      </c>
      <c r="W39">
        <v>9.0459999999999994</v>
      </c>
      <c r="X39">
        <v>21.947299999999998</v>
      </c>
      <c r="Y39">
        <v>18.295000000000002</v>
      </c>
      <c r="AB39">
        <v>29.578900000000001</v>
      </c>
      <c r="AC39">
        <v>31.228999999999999</v>
      </c>
      <c r="AD39">
        <v>33.4681</v>
      </c>
      <c r="AE39">
        <f t="shared" si="8"/>
        <v>0.31374793160507441</v>
      </c>
      <c r="AF39">
        <f t="shared" si="9"/>
        <v>0.33125079553650977</v>
      </c>
      <c r="AG39">
        <f t="shared" si="10"/>
        <v>0.19771390642864806</v>
      </c>
      <c r="AH39">
        <f t="shared" si="11"/>
        <v>0.46967321515288141</v>
      </c>
      <c r="AI39">
        <v>6410</v>
      </c>
      <c r="AJ39">
        <v>0.63770000000000004</v>
      </c>
      <c r="AK39">
        <v>17.114699999999999</v>
      </c>
      <c r="AL39">
        <v>14.0275</v>
      </c>
      <c r="AM39">
        <f t="shared" si="12"/>
        <v>1.2475566529570692E-3</v>
      </c>
      <c r="AQ39"/>
      <c r="AR39"/>
      <c r="AW39"/>
      <c r="AY39" t="s">
        <v>31</v>
      </c>
      <c r="AZ39">
        <f t="shared" si="13"/>
        <v>14.0275</v>
      </c>
      <c r="BC39">
        <v>614</v>
      </c>
      <c r="BD39">
        <v>614</v>
      </c>
      <c r="BE39">
        <v>614</v>
      </c>
      <c r="BF39">
        <v>94.658000000000001</v>
      </c>
      <c r="BG39">
        <v>99.970200000000006</v>
      </c>
      <c r="BH39">
        <v>110.0723</v>
      </c>
      <c r="JV39">
        <v>86.448700000000002</v>
      </c>
      <c r="JW39">
        <v>90.854699999999994</v>
      </c>
      <c r="JX39">
        <v>97.641499999999994</v>
      </c>
    </row>
    <row r="40" spans="1:284" x14ac:dyDescent="0.6">
      <c r="A40">
        <v>512</v>
      </c>
      <c r="B40">
        <v>512</v>
      </c>
      <c r="C40">
        <v>512</v>
      </c>
      <c r="E40">
        <v>55.5563</v>
      </c>
      <c r="F40">
        <v>58.470100000000002</v>
      </c>
      <c r="G40">
        <v>63.595199999999998</v>
      </c>
      <c r="H40">
        <f t="shared" si="0"/>
        <v>0.31277896381971559</v>
      </c>
      <c r="I40">
        <f t="shared" si="1"/>
        <v>0.32918350020493004</v>
      </c>
      <c r="J40">
        <f t="shared" si="2"/>
        <v>0.19781600995697499</v>
      </c>
      <c r="K40">
        <f t="shared" si="3"/>
        <v>0.46842975933453052</v>
      </c>
      <c r="O40">
        <v>169.3366</v>
      </c>
      <c r="P40">
        <v>170.33580000000001</v>
      </c>
      <c r="Q40">
        <v>218.3032</v>
      </c>
      <c r="R40">
        <f t="shared" si="4"/>
        <v>0.30348387994026982</v>
      </c>
      <c r="S40">
        <f t="shared" si="5"/>
        <v>0.30527463924945825</v>
      </c>
      <c r="T40">
        <f t="shared" si="6"/>
        <v>0.20044085088814104</v>
      </c>
      <c r="U40">
        <f t="shared" si="7"/>
        <v>0.45365307056833831</v>
      </c>
      <c r="V40">
        <v>7369</v>
      </c>
      <c r="W40">
        <v>11.139699999999999</v>
      </c>
      <c r="X40">
        <v>24.584299999999999</v>
      </c>
      <c r="Y40">
        <v>22.659400000000002</v>
      </c>
      <c r="AB40">
        <v>54.751199999999997</v>
      </c>
      <c r="AC40">
        <v>57.713200000000001</v>
      </c>
      <c r="AD40">
        <v>62.866300000000003</v>
      </c>
      <c r="AE40">
        <f t="shared" si="8"/>
        <v>0.31227389156605201</v>
      </c>
      <c r="AF40">
        <f t="shared" si="9"/>
        <v>0.32916768141574748</v>
      </c>
      <c r="AG40">
        <f t="shared" si="10"/>
        <v>0.19747096631787206</v>
      </c>
      <c r="AH40">
        <f t="shared" si="11"/>
        <v>0.46834650363676739</v>
      </c>
      <c r="AI40">
        <v>6416</v>
      </c>
      <c r="AJ40">
        <v>0.73</v>
      </c>
      <c r="AK40">
        <v>18.627400000000002</v>
      </c>
      <c r="AL40">
        <v>17.499300000000002</v>
      </c>
      <c r="AM40">
        <f t="shared" si="12"/>
        <v>3.5494594531479889E-4</v>
      </c>
      <c r="AQ40"/>
      <c r="AR40"/>
      <c r="AW40"/>
      <c r="AY40" t="s">
        <v>32</v>
      </c>
      <c r="AZ40">
        <f t="shared" si="13"/>
        <v>17.499300000000002</v>
      </c>
      <c r="BC40">
        <v>512</v>
      </c>
      <c r="BD40">
        <v>512</v>
      </c>
      <c r="BE40">
        <v>512</v>
      </c>
      <c r="BF40">
        <v>54.751199999999997</v>
      </c>
      <c r="BG40">
        <v>57.713200000000001</v>
      </c>
      <c r="BH40">
        <v>62.866300000000003</v>
      </c>
      <c r="JV40">
        <v>141.3424</v>
      </c>
      <c r="JW40">
        <v>148.2748</v>
      </c>
      <c r="JX40">
        <v>159.98089999999999</v>
      </c>
    </row>
    <row r="41" spans="1:284" x14ac:dyDescent="0.6">
      <c r="A41">
        <v>614</v>
      </c>
      <c r="B41">
        <v>614</v>
      </c>
      <c r="C41">
        <v>614</v>
      </c>
      <c r="E41">
        <v>94.578400000000002</v>
      </c>
      <c r="F41">
        <v>99.538799999999995</v>
      </c>
      <c r="G41">
        <v>108.2637</v>
      </c>
      <c r="H41">
        <f t="shared" si="0"/>
        <v>0.31277901481211279</v>
      </c>
      <c r="I41">
        <f t="shared" si="1"/>
        <v>0.32918349009477782</v>
      </c>
      <c r="J41">
        <f t="shared" si="2"/>
        <v>0.19781604919131282</v>
      </c>
      <c r="K41">
        <f t="shared" si="3"/>
        <v>0.46842976148676185</v>
      </c>
      <c r="O41">
        <v>248.6979</v>
      </c>
      <c r="P41">
        <v>251.68940000000001</v>
      </c>
      <c r="Q41">
        <v>322.48020000000002</v>
      </c>
      <c r="R41">
        <f t="shared" si="4"/>
        <v>0.30223322709913808</v>
      </c>
      <c r="S41">
        <f t="shared" si="5"/>
        <v>0.30586868481256091</v>
      </c>
      <c r="T41">
        <f t="shared" si="6"/>
        <v>0.19929794362573264</v>
      </c>
      <c r="U41">
        <f t="shared" si="7"/>
        <v>0.453814264888797</v>
      </c>
      <c r="V41">
        <v>7449</v>
      </c>
      <c r="W41">
        <v>12.844200000000001</v>
      </c>
      <c r="X41">
        <v>25.599499999999999</v>
      </c>
      <c r="Y41">
        <v>22.332899999999999</v>
      </c>
      <c r="AB41">
        <v>94.658000000000001</v>
      </c>
      <c r="AC41">
        <v>99.970200000000006</v>
      </c>
      <c r="AD41">
        <v>110.0723</v>
      </c>
      <c r="AE41">
        <f t="shared" si="8"/>
        <v>0.3106591554657771</v>
      </c>
      <c r="AF41">
        <f t="shared" si="9"/>
        <v>0.32809332442841416</v>
      </c>
      <c r="AG41">
        <f t="shared" si="10"/>
        <v>0.19675042125506498</v>
      </c>
      <c r="AH41">
        <f t="shared" si="11"/>
        <v>0.46753209096583986</v>
      </c>
      <c r="AI41">
        <v>6495</v>
      </c>
      <c r="AJ41">
        <v>0.185</v>
      </c>
      <c r="AK41">
        <v>18.493099999999998</v>
      </c>
      <c r="AL41">
        <v>17.686599999999999</v>
      </c>
      <c r="AM41">
        <f t="shared" si="12"/>
        <v>1.3933324307731417E-3</v>
      </c>
      <c r="AQ41"/>
      <c r="AR41"/>
      <c r="AW41"/>
      <c r="AY41" t="s">
        <v>33</v>
      </c>
      <c r="AZ41">
        <f t="shared" si="13"/>
        <v>17.686599999999999</v>
      </c>
      <c r="BC41">
        <v>409</v>
      </c>
      <c r="BD41">
        <v>409</v>
      </c>
      <c r="BE41">
        <v>409</v>
      </c>
      <c r="BF41">
        <v>29.578900000000001</v>
      </c>
      <c r="BG41">
        <v>31.228999999999999</v>
      </c>
      <c r="BH41">
        <v>33.4681</v>
      </c>
      <c r="JV41">
        <v>209.2835</v>
      </c>
      <c r="JW41">
        <v>220</v>
      </c>
      <c r="JX41">
        <v>239.2851</v>
      </c>
    </row>
    <row r="42" spans="1:284" x14ac:dyDescent="0.6">
      <c r="A42">
        <v>716</v>
      </c>
      <c r="B42">
        <v>716</v>
      </c>
      <c r="C42">
        <v>716</v>
      </c>
      <c r="E42">
        <v>156.46799999999999</v>
      </c>
      <c r="F42">
        <v>164.67439999999999</v>
      </c>
      <c r="G42">
        <v>179.1087</v>
      </c>
      <c r="H42">
        <f t="shared" si="0"/>
        <v>0.31277892242515809</v>
      </c>
      <c r="I42">
        <f t="shared" si="1"/>
        <v>0.32918348405430792</v>
      </c>
      <c r="J42">
        <f t="shared" si="2"/>
        <v>0.1978159872494481</v>
      </c>
      <c r="K42">
        <f t="shared" si="3"/>
        <v>0.4684297445746009</v>
      </c>
      <c r="O42">
        <v>342.8186</v>
      </c>
      <c r="P42">
        <v>349.2842</v>
      </c>
      <c r="Q42">
        <v>448.02319999999997</v>
      </c>
      <c r="R42">
        <f t="shared" si="4"/>
        <v>0.30068483658823675</v>
      </c>
      <c r="S42">
        <f t="shared" si="5"/>
        <v>0.30635578874615615</v>
      </c>
      <c r="T42">
        <f t="shared" si="6"/>
        <v>0.1979850512070831</v>
      </c>
      <c r="U42">
        <f t="shared" si="7"/>
        <v>0.45386791440533386</v>
      </c>
      <c r="V42">
        <v>7552</v>
      </c>
      <c r="W42">
        <v>14.5518</v>
      </c>
      <c r="X42">
        <v>25.211300000000001</v>
      </c>
      <c r="Y42">
        <v>18.845600000000001</v>
      </c>
      <c r="AB42">
        <v>159.50890000000001</v>
      </c>
      <c r="AC42">
        <v>168.19730000000001</v>
      </c>
      <c r="AD42">
        <v>184.79640000000001</v>
      </c>
      <c r="AE42">
        <f t="shared" si="8"/>
        <v>0.31123529909897041</v>
      </c>
      <c r="AF42">
        <f t="shared" si="9"/>
        <v>0.32818818870382316</v>
      </c>
      <c r="AG42">
        <f t="shared" si="10"/>
        <v>0.19711574583942154</v>
      </c>
      <c r="AH42">
        <f t="shared" si="11"/>
        <v>0.46766830273905158</v>
      </c>
      <c r="AI42">
        <v>6497</v>
      </c>
      <c r="AJ42">
        <v>0.17050000000000001</v>
      </c>
      <c r="AK42">
        <v>17.0167</v>
      </c>
      <c r="AL42">
        <v>14.036899999999999</v>
      </c>
      <c r="AM42">
        <f t="shared" si="12"/>
        <v>1.0344717015175957E-3</v>
      </c>
      <c r="AQ42"/>
      <c r="AR42"/>
      <c r="AW42"/>
      <c r="AY42" t="s">
        <v>34</v>
      </c>
      <c r="AZ42">
        <f t="shared" si="13"/>
        <v>14.036899999999999</v>
      </c>
      <c r="BC42">
        <v>307</v>
      </c>
      <c r="BD42">
        <v>307</v>
      </c>
      <c r="BE42">
        <v>307</v>
      </c>
      <c r="BF42">
        <v>15.7033</v>
      </c>
      <c r="BG42">
        <v>16.456900000000001</v>
      </c>
      <c r="BH42">
        <v>17.700700000000001</v>
      </c>
      <c r="JV42">
        <v>294.93040000000002</v>
      </c>
      <c r="JW42">
        <v>310.51029999999997</v>
      </c>
      <c r="JX42">
        <v>337.00360000000001</v>
      </c>
    </row>
    <row r="43" spans="1:284" x14ac:dyDescent="0.6">
      <c r="A43">
        <v>818</v>
      </c>
      <c r="B43">
        <v>818</v>
      </c>
      <c r="C43">
        <v>818</v>
      </c>
      <c r="E43">
        <v>253.816</v>
      </c>
      <c r="F43">
        <v>267.12810000000002</v>
      </c>
      <c r="G43">
        <v>290.54289999999997</v>
      </c>
      <c r="H43">
        <f t="shared" si="0"/>
        <v>0.31277888616823185</v>
      </c>
      <c r="I43">
        <f t="shared" si="1"/>
        <v>0.3291834619655028</v>
      </c>
      <c r="J43">
        <f t="shared" si="2"/>
        <v>0.19781597034132128</v>
      </c>
      <c r="K43">
        <f t="shared" si="3"/>
        <v>0.46842972740331734</v>
      </c>
      <c r="O43">
        <v>452.43270000000001</v>
      </c>
      <c r="P43">
        <v>464.58030000000002</v>
      </c>
      <c r="Q43">
        <v>595.47569999999996</v>
      </c>
      <c r="R43">
        <f t="shared" si="4"/>
        <v>0.29913129268337679</v>
      </c>
      <c r="S43">
        <f t="shared" si="5"/>
        <v>0.307162823761923</v>
      </c>
      <c r="T43">
        <f t="shared" si="6"/>
        <v>0.19654826629883002</v>
      </c>
      <c r="U43">
        <f t="shared" si="7"/>
        <v>0.45410735822936366</v>
      </c>
      <c r="V43">
        <v>7650</v>
      </c>
      <c r="W43">
        <v>16.099</v>
      </c>
      <c r="X43">
        <v>23.561599999999999</v>
      </c>
      <c r="Y43">
        <v>15.1839</v>
      </c>
      <c r="AB43">
        <v>261.64060000000001</v>
      </c>
      <c r="AC43">
        <v>275.911</v>
      </c>
      <c r="AD43">
        <v>301.01990000000001</v>
      </c>
      <c r="AE43">
        <f t="shared" si="8"/>
        <v>0.31200750323615817</v>
      </c>
      <c r="AF43">
        <f t="shared" si="9"/>
        <v>0.32902501456345701</v>
      </c>
      <c r="AG43">
        <f t="shared" si="10"/>
        <v>0.19733930076436562</v>
      </c>
      <c r="AH43">
        <f t="shared" si="11"/>
        <v>0.46823080431589353</v>
      </c>
      <c r="AI43">
        <v>6535</v>
      </c>
      <c r="AJ43">
        <v>0.56059999999999999</v>
      </c>
      <c r="AK43">
        <v>13.318199999999999</v>
      </c>
      <c r="AL43">
        <v>9.6674000000000007</v>
      </c>
      <c r="AM43">
        <f t="shared" si="12"/>
        <v>5.1651164585642258E-4</v>
      </c>
      <c r="AQ43"/>
      <c r="AR43"/>
      <c r="AW43"/>
      <c r="AY43" t="s">
        <v>35</v>
      </c>
      <c r="AZ43">
        <f t="shared" si="13"/>
        <v>9.6674000000000007</v>
      </c>
      <c r="BC43">
        <v>205</v>
      </c>
      <c r="BD43">
        <v>205</v>
      </c>
      <c r="BE43">
        <v>205</v>
      </c>
      <c r="BF43">
        <v>7.1256000000000004</v>
      </c>
      <c r="BG43">
        <v>7.4717000000000002</v>
      </c>
      <c r="BH43">
        <v>8.2134</v>
      </c>
      <c r="JV43">
        <v>393.35</v>
      </c>
      <c r="JW43">
        <v>413.39479999999998</v>
      </c>
      <c r="JX43">
        <v>452.3929</v>
      </c>
    </row>
    <row r="44" spans="1:284" x14ac:dyDescent="0.6">
      <c r="A44">
        <v>921</v>
      </c>
      <c r="B44">
        <v>921</v>
      </c>
      <c r="C44">
        <v>921</v>
      </c>
      <c r="E44">
        <v>408.02530000000002</v>
      </c>
      <c r="F44">
        <v>429.42540000000002</v>
      </c>
      <c r="G44">
        <v>467.06610000000001</v>
      </c>
      <c r="H44">
        <f t="shared" si="0"/>
        <v>0.3127788772057209</v>
      </c>
      <c r="I44">
        <f t="shared" si="1"/>
        <v>0.32918349537545244</v>
      </c>
      <c r="J44">
        <f t="shared" si="2"/>
        <v>0.19781595157280954</v>
      </c>
      <c r="K44">
        <f t="shared" si="3"/>
        <v>0.46842974392446335</v>
      </c>
      <c r="O44">
        <v>577.49639999999999</v>
      </c>
      <c r="P44">
        <v>597.57539999999995</v>
      </c>
      <c r="Q44">
        <v>762.53189999999995</v>
      </c>
      <c r="R44">
        <f t="shared" si="4"/>
        <v>0.298046705835667</v>
      </c>
      <c r="S44">
        <f t="shared" si="5"/>
        <v>0.30840950603056755</v>
      </c>
      <c r="T44">
        <f t="shared" si="6"/>
        <v>0.19528613363178651</v>
      </c>
      <c r="U44">
        <f t="shared" si="7"/>
        <v>0.45467110477884126</v>
      </c>
      <c r="V44">
        <v>7703</v>
      </c>
      <c r="W44">
        <v>17.289100000000001</v>
      </c>
      <c r="X44">
        <v>20.8111</v>
      </c>
      <c r="Y44">
        <v>11.5665</v>
      </c>
      <c r="AB44">
        <v>424.96170000000001</v>
      </c>
      <c r="AC44">
        <v>446.89159999999998</v>
      </c>
      <c r="AD44">
        <v>485.85239999999999</v>
      </c>
      <c r="AE44">
        <f t="shared" si="8"/>
        <v>0.31299986440360383</v>
      </c>
      <c r="AF44">
        <f t="shared" si="9"/>
        <v>0.32915203935580439</v>
      </c>
      <c r="AG44">
        <f t="shared" si="10"/>
        <v>0.19798136545588638</v>
      </c>
      <c r="AH44">
        <f t="shared" si="11"/>
        <v>0.46844567558022993</v>
      </c>
      <c r="AI44">
        <v>6424</v>
      </c>
      <c r="AJ44">
        <v>1.1311</v>
      </c>
      <c r="AK44">
        <v>7.9326999999999996</v>
      </c>
      <c r="AL44">
        <v>5.1052</v>
      </c>
      <c r="AM44">
        <f t="shared" si="12"/>
        <v>1.6617933195804528E-4</v>
      </c>
      <c r="AQ44"/>
      <c r="AR44"/>
      <c r="AW44"/>
      <c r="AY44" t="s">
        <v>36</v>
      </c>
      <c r="AZ44">
        <f t="shared" si="13"/>
        <v>5.1052</v>
      </c>
      <c r="BC44">
        <v>102</v>
      </c>
      <c r="BD44">
        <v>102</v>
      </c>
      <c r="BE44">
        <v>102</v>
      </c>
      <c r="BF44">
        <v>2.5053999999999998</v>
      </c>
      <c r="BG44">
        <v>2.6153</v>
      </c>
      <c r="BH44">
        <v>2.7881</v>
      </c>
      <c r="JV44">
        <v>513.952</v>
      </c>
      <c r="JW44">
        <v>539.33640000000003</v>
      </c>
      <c r="JX44">
        <v>582.27260000000001</v>
      </c>
    </row>
    <row r="45" spans="1:284" x14ac:dyDescent="0.6">
      <c r="A45">
        <v>1023</v>
      </c>
      <c r="B45">
        <v>1023</v>
      </c>
      <c r="C45">
        <v>1023</v>
      </c>
      <c r="E45">
        <v>646.84259999999995</v>
      </c>
      <c r="F45">
        <v>680.76819999999998</v>
      </c>
      <c r="G45">
        <v>740.44</v>
      </c>
      <c r="H45">
        <f t="shared" si="0"/>
        <v>0.31277887371045238</v>
      </c>
      <c r="I45">
        <f t="shared" si="1"/>
        <v>0.32918349974768513</v>
      </c>
      <c r="J45">
        <f t="shared" si="2"/>
        <v>0.19781594750259135</v>
      </c>
      <c r="K45">
        <f t="shared" si="3"/>
        <v>0.46842974574251234</v>
      </c>
      <c r="O45">
        <v>710.61210000000005</v>
      </c>
      <c r="P45">
        <v>741.38559999999995</v>
      </c>
      <c r="Q45">
        <v>942.11360000000002</v>
      </c>
      <c r="R45">
        <f t="shared" si="4"/>
        <v>0.2968166517571677</v>
      </c>
      <c r="S45">
        <f t="shared" si="5"/>
        <v>0.30967048190282548</v>
      </c>
      <c r="T45">
        <f t="shared" si="6"/>
        <v>0.19392136858453235</v>
      </c>
      <c r="U45">
        <f t="shared" si="7"/>
        <v>0.45521832227729508</v>
      </c>
      <c r="V45">
        <v>7765</v>
      </c>
      <c r="W45">
        <v>18.5046</v>
      </c>
      <c r="X45">
        <v>18.804600000000001</v>
      </c>
      <c r="Y45">
        <v>9.1303999999999998</v>
      </c>
      <c r="AB45">
        <v>683.1232</v>
      </c>
      <c r="AC45">
        <v>719.13869999999997</v>
      </c>
      <c r="AD45">
        <v>781.4588</v>
      </c>
      <c r="AE45">
        <f t="shared" si="8"/>
        <v>0.31282535353536745</v>
      </c>
      <c r="AF45">
        <f t="shared" si="9"/>
        <v>0.32931807625398252</v>
      </c>
      <c r="AG45">
        <f t="shared" si="10"/>
        <v>0.19779774558620133</v>
      </c>
      <c r="AH45">
        <f t="shared" si="11"/>
        <v>0.46850850718220527</v>
      </c>
      <c r="AI45">
        <v>6483</v>
      </c>
      <c r="AJ45">
        <v>0.39900000000000002</v>
      </c>
      <c r="AK45">
        <v>0.39900000000000002</v>
      </c>
      <c r="AL45">
        <v>0.23180000000000001</v>
      </c>
      <c r="AM45">
        <f t="shared" si="12"/>
        <v>8.083733136844867E-5</v>
      </c>
      <c r="AQ45"/>
      <c r="AR45"/>
      <c r="AW45"/>
      <c r="AY45" t="s">
        <v>37</v>
      </c>
      <c r="AZ45">
        <f t="shared" si="13"/>
        <v>0.23180000000000001</v>
      </c>
      <c r="BC45">
        <v>0</v>
      </c>
      <c r="BD45">
        <v>0</v>
      </c>
      <c r="BE45">
        <v>0</v>
      </c>
      <c r="BF45">
        <v>0.48259999999999997</v>
      </c>
      <c r="BG45">
        <v>0.52449999999999997</v>
      </c>
      <c r="BH45">
        <v>0.94679999999999997</v>
      </c>
      <c r="JV45">
        <v>647.00969999999995</v>
      </c>
      <c r="JW45">
        <v>680.83510000000001</v>
      </c>
      <c r="JX45">
        <v>737.96550000000002</v>
      </c>
    </row>
    <row r="46" spans="1:284" x14ac:dyDescent="0.6">
      <c r="AJ46" s="3">
        <f>AVERAGE(AL2:AL45)</f>
        <v>2.4750590909090913</v>
      </c>
    </row>
  </sheetData>
  <phoneticPr fontId="1" type="noConversion"/>
  <conditionalFormatting sqref="AQ2:AR33">
    <cfRule type="cellIs" dxfId="5" priority="1" operator="greaterThan">
      <formula>0.003</formula>
    </cfRule>
  </conditionalFormatting>
  <conditionalFormatting sqref="AU2:AV33">
    <cfRule type="cellIs" dxfId="4" priority="2" operator="greaterThan">
      <formula>0.003</formula>
    </cfRule>
  </conditionalFormatting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46"/>
  <sheetViews>
    <sheetView topLeftCell="O1" zoomScale="55" zoomScaleNormal="55" workbookViewId="0">
      <selection activeCell="AU8" sqref="AU8"/>
    </sheetView>
  </sheetViews>
  <sheetFormatPr defaultRowHeight="16.5" x14ac:dyDescent="0.6"/>
  <cols>
    <col min="14" max="14" width="9.83984375" style="5" customWidth="1"/>
    <col min="25" max="25" width="9.83984375" style="5" customWidth="1"/>
    <col min="41" max="41" width="8.83984375" style="5" customWidth="1"/>
    <col min="42" max="42" width="10.47265625" style="5" customWidth="1"/>
    <col min="47" max="47" width="22.62890625" style="5" customWidth="1"/>
  </cols>
  <sheetData>
    <row r="1" spans="1:51" x14ac:dyDescent="0.6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s="2" t="s">
        <v>12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t="s">
        <v>13</v>
      </c>
      <c r="X1" t="s">
        <v>14</v>
      </c>
      <c r="Y1" t="s">
        <v>15</v>
      </c>
      <c r="AA1" s="2" t="s">
        <v>16</v>
      </c>
      <c r="AB1" t="s">
        <v>4</v>
      </c>
      <c r="AC1" t="s">
        <v>5</v>
      </c>
      <c r="AD1" t="s">
        <v>6</v>
      </c>
      <c r="AE1" t="s">
        <v>7</v>
      </c>
      <c r="AF1" t="s">
        <v>8</v>
      </c>
      <c r="AG1" t="s">
        <v>9</v>
      </c>
      <c r="AH1" t="s">
        <v>10</v>
      </c>
      <c r="AI1" t="s">
        <v>11</v>
      </c>
      <c r="AJ1" t="s">
        <v>13</v>
      </c>
      <c r="AK1" t="s">
        <v>14</v>
      </c>
      <c r="AL1" t="s">
        <v>15</v>
      </c>
      <c r="AM1" s="11" t="s">
        <v>17</v>
      </c>
      <c r="AO1"/>
      <c r="AP1" s="2" t="s">
        <v>12</v>
      </c>
      <c r="AQ1" s="11" t="s">
        <v>18</v>
      </c>
      <c r="AR1" s="11" t="s">
        <v>19</v>
      </c>
      <c r="AT1" s="2" t="s">
        <v>16</v>
      </c>
      <c r="AU1" s="11" t="s">
        <v>18</v>
      </c>
      <c r="AV1" s="11" t="s">
        <v>19</v>
      </c>
    </row>
    <row r="2" spans="1:51" x14ac:dyDescent="0.6">
      <c r="A2">
        <f>Data!A2</f>
        <v>1023</v>
      </c>
      <c r="B2">
        <f>Data!B2</f>
        <v>0</v>
      </c>
      <c r="C2">
        <f>Data!C2</f>
        <v>0</v>
      </c>
      <c r="D2">
        <f>Data!D2</f>
        <v>0</v>
      </c>
      <c r="E2">
        <f>Data!E2</f>
        <v>280.66079999999999</v>
      </c>
      <c r="F2">
        <f>Data!F2</f>
        <v>144.6859</v>
      </c>
      <c r="G2">
        <f>Data!G2</f>
        <v>13.1347</v>
      </c>
      <c r="H2">
        <f>Data!H2</f>
        <v>0.64007458469161971</v>
      </c>
      <c r="I2">
        <f>Data!I2</f>
        <v>0.32997043888292638</v>
      </c>
      <c r="J2">
        <f>Data!J2</f>
        <v>0.45079674234187</v>
      </c>
      <c r="K2">
        <f>Data!K2</f>
        <v>0.52288687220054786</v>
      </c>
      <c r="L2">
        <f>Data!L2</f>
        <v>0</v>
      </c>
      <c r="M2">
        <f>Data!M2</f>
        <v>0</v>
      </c>
      <c r="N2">
        <f>Data!N2</f>
        <v>0</v>
      </c>
      <c r="O2">
        <f>Data!O2</f>
        <v>396.65</v>
      </c>
      <c r="P2">
        <f>Data!P2</f>
        <v>176.5855</v>
      </c>
      <c r="Q2">
        <f>Data!Q2</f>
        <v>3.1783000000000001</v>
      </c>
      <c r="R2">
        <f>Data!R2</f>
        <v>0.68813411476269293</v>
      </c>
      <c r="S2">
        <f>Data!S2</f>
        <v>0.30635196450883029</v>
      </c>
      <c r="T2">
        <f>Data!T2</f>
        <v>0.51935087752491227</v>
      </c>
      <c r="U2">
        <f>Data!U2</f>
        <v>0.52022470027012391</v>
      </c>
      <c r="V2">
        <f>Data!V2</f>
        <v>-1</v>
      </c>
      <c r="W2">
        <f>Data!W2</f>
        <v>67.3185</v>
      </c>
      <c r="X2">
        <f>Data!X2</f>
        <v>67.486199999999997</v>
      </c>
      <c r="Y2">
        <f>Data!Y2</f>
        <v>7.2723000000000004</v>
      </c>
      <c r="Z2">
        <f>Data!Z2</f>
        <v>0</v>
      </c>
      <c r="AA2">
        <f>Data!AA2</f>
        <v>0</v>
      </c>
      <c r="AB2">
        <f>Data!AB2</f>
        <v>295.17899999999997</v>
      </c>
      <c r="AC2">
        <f>Data!AC2</f>
        <v>152.352</v>
      </c>
      <c r="AD2">
        <f>Data!AD2</f>
        <v>13.9552</v>
      </c>
      <c r="AE2">
        <f>Data!AE2</f>
        <v>0.63962692708904412</v>
      </c>
      <c r="AF2">
        <f>Data!AF2</f>
        <v>0.33013338210330023</v>
      </c>
      <c r="AG2">
        <f>Data!AG2</f>
        <v>0.45025547180543551</v>
      </c>
      <c r="AH2">
        <f>Data!AH2</f>
        <v>0.52288263626859932</v>
      </c>
      <c r="AI2">
        <f>Data!AI2</f>
        <v>-1</v>
      </c>
      <c r="AJ2">
        <f>Data!AJ2</f>
        <v>1.4601999999999999</v>
      </c>
      <c r="AK2">
        <f>Data!AK2</f>
        <v>1.4603999999999999</v>
      </c>
      <c r="AL2">
        <f>Data!AL2</f>
        <v>0.84660000000000002</v>
      </c>
      <c r="AM2">
        <f>Data!AM2</f>
        <v>5.4128711118181429E-4</v>
      </c>
      <c r="AO2"/>
      <c r="AP2"/>
      <c r="AU2"/>
      <c r="AY2" t="str">
        <f>Data!AY2</f>
        <v>Primary Red</v>
      </c>
    </row>
    <row r="3" spans="1:51" x14ac:dyDescent="0.6">
      <c r="A3">
        <f>Data!A3</f>
        <v>0</v>
      </c>
      <c r="B3">
        <f>Data!B3</f>
        <v>1023</v>
      </c>
      <c r="C3">
        <f>Data!C3</f>
        <v>0</v>
      </c>
      <c r="D3">
        <f>Data!D3</f>
        <v>0</v>
      </c>
      <c r="E3">
        <f>Data!E3</f>
        <v>243.53190000000001</v>
      </c>
      <c r="F3">
        <f>Data!F3</f>
        <v>487.06380000000001</v>
      </c>
      <c r="G3">
        <f>Data!G3</f>
        <v>81.177300000000002</v>
      </c>
      <c r="H3">
        <f>Data!H3</f>
        <v>0.29999999999999993</v>
      </c>
      <c r="I3">
        <f>Data!I3</f>
        <v>0.59999999999999987</v>
      </c>
      <c r="J3">
        <f>Data!J3</f>
        <v>0.125</v>
      </c>
      <c r="K3">
        <f>Data!K3</f>
        <v>0.5625</v>
      </c>
      <c r="L3">
        <f>Data!L3</f>
        <v>0</v>
      </c>
      <c r="M3">
        <f>Data!M3</f>
        <v>0</v>
      </c>
      <c r="N3">
        <f>Data!N3</f>
        <v>0</v>
      </c>
      <c r="O3">
        <f>Data!O3</f>
        <v>149.46979999999999</v>
      </c>
      <c r="P3">
        <f>Data!P3</f>
        <v>513.18290000000002</v>
      </c>
      <c r="Q3">
        <f>Data!Q3</f>
        <v>50.997100000000003</v>
      </c>
      <c r="R3">
        <f>Data!R3</f>
        <v>0.2094441839681031</v>
      </c>
      <c r="S3">
        <f>Data!S3</f>
        <v>0.71909625701569591</v>
      </c>
      <c r="T3">
        <f>Data!T3</f>
        <v>7.4732988703813896E-2</v>
      </c>
      <c r="U3">
        <f>Data!U3</f>
        <v>0.57731599764336028</v>
      </c>
      <c r="V3">
        <f>Data!V3</f>
        <v>-1</v>
      </c>
      <c r="W3">
        <f>Data!W3</f>
        <v>63.328600000000002</v>
      </c>
      <c r="X3">
        <f>Data!X3</f>
        <v>63.354799999999997</v>
      </c>
      <c r="Y3">
        <f>Data!Y3</f>
        <v>9.9280000000000008</v>
      </c>
      <c r="Z3">
        <f>Data!Z3</f>
        <v>0</v>
      </c>
      <c r="AA3">
        <f>Data!AA3</f>
        <v>0</v>
      </c>
      <c r="AB3">
        <f>Data!AB3</f>
        <v>259.23500000000001</v>
      </c>
      <c r="AC3">
        <f>Data!AC3</f>
        <v>514.97329999999999</v>
      </c>
      <c r="AD3">
        <f>Data!AD3</f>
        <v>83.998999999999995</v>
      </c>
      <c r="AE3">
        <f>Data!AE3</f>
        <v>0.30206571302760998</v>
      </c>
      <c r="AF3">
        <f>Data!AF3</f>
        <v>0.60005700254472316</v>
      </c>
      <c r="AG3">
        <f>Data!AG3</f>
        <v>0.12590592704573911</v>
      </c>
      <c r="AH3">
        <f>Data!AH3</f>
        <v>0.56275552747770519</v>
      </c>
      <c r="AI3">
        <f>Data!AI3</f>
        <v>6166</v>
      </c>
      <c r="AJ3">
        <f>Data!AJ3</f>
        <v>0.4783</v>
      </c>
      <c r="AK3">
        <f>Data!AK3</f>
        <v>0.4945</v>
      </c>
      <c r="AL3">
        <f>Data!AL3</f>
        <v>0.1762</v>
      </c>
      <c r="AM3">
        <f>Data!AM3</f>
        <v>9.4127472294966148E-4</v>
      </c>
      <c r="AO3"/>
      <c r="AP3"/>
      <c r="AU3"/>
      <c r="AY3" t="str">
        <f>Data!AY3</f>
        <v>Primary Green</v>
      </c>
    </row>
    <row r="4" spans="1:51" x14ac:dyDescent="0.6">
      <c r="A4">
        <f>Data!A4</f>
        <v>0</v>
      </c>
      <c r="B4">
        <f>Data!B4</f>
        <v>0</v>
      </c>
      <c r="C4">
        <f>Data!C4</f>
        <v>1023</v>
      </c>
      <c r="D4">
        <f>Data!D4</f>
        <v>0</v>
      </c>
      <c r="E4">
        <f>Data!E4</f>
        <v>122.7136</v>
      </c>
      <c r="F4">
        <f>Data!F4</f>
        <v>49.0854</v>
      </c>
      <c r="G4">
        <f>Data!G4</f>
        <v>646.20079999999996</v>
      </c>
      <c r="H4">
        <f>Data!H4</f>
        <v>0.15001666259576105</v>
      </c>
      <c r="I4">
        <f>Data!I4</f>
        <v>6.0006616138536958E-2</v>
      </c>
      <c r="J4">
        <f>Data!J4</f>
        <v>0.17545572146381341</v>
      </c>
      <c r="K4">
        <f>Data!K4</f>
        <v>0.15791002063556689</v>
      </c>
      <c r="L4">
        <f>Data!L4</f>
        <v>0</v>
      </c>
      <c r="M4">
        <f>Data!M4</f>
        <v>0</v>
      </c>
      <c r="N4">
        <f>Data!N4</f>
        <v>0</v>
      </c>
      <c r="O4">
        <f>Data!O4</f>
        <v>165.16489999999999</v>
      </c>
      <c r="P4">
        <f>Data!P4</f>
        <v>54.033299999999997</v>
      </c>
      <c r="Q4">
        <f>Data!Q4</f>
        <v>888.69979999999998</v>
      </c>
      <c r="R4">
        <f>Data!R4</f>
        <v>0.14907951815058787</v>
      </c>
      <c r="S4">
        <f>Data!S4</f>
        <v>4.8771005995136736E-2</v>
      </c>
      <c r="T4">
        <f>Data!T4</f>
        <v>0.18141198503867823</v>
      </c>
      <c r="U4">
        <f>Data!U4</f>
        <v>0.13353411333266588</v>
      </c>
      <c r="V4">
        <f>Data!V4</f>
        <v>-1</v>
      </c>
      <c r="W4">
        <f>Data!W4</f>
        <v>17.204000000000001</v>
      </c>
      <c r="X4">
        <f>Data!X4</f>
        <v>17.275600000000001</v>
      </c>
      <c r="Y4">
        <f>Data!Y4</f>
        <v>4.4669999999999996</v>
      </c>
      <c r="Z4">
        <f>Data!Z4</f>
        <v>0</v>
      </c>
      <c r="AA4">
        <f>Data!AA4</f>
        <v>0</v>
      </c>
      <c r="AB4">
        <f>Data!AB4</f>
        <v>129.38509999999999</v>
      </c>
      <c r="AC4">
        <f>Data!AC4</f>
        <v>51.679699999999997</v>
      </c>
      <c r="AD4">
        <f>Data!AD4</f>
        <v>681.93989999999997</v>
      </c>
      <c r="AE4">
        <f>Data!AE4</f>
        <v>0.14992398071528462</v>
      </c>
      <c r="AF4">
        <f>Data!AF4</f>
        <v>5.9883451387924072E-2</v>
      </c>
      <c r="AG4">
        <f>Data!AG4</f>
        <v>0.17541362099237856</v>
      </c>
      <c r="AH4">
        <f>Data!AH4</f>
        <v>0.15764548966457195</v>
      </c>
      <c r="AI4">
        <f>Data!AI4</f>
        <v>-1</v>
      </c>
      <c r="AJ4">
        <f>Data!AJ4</f>
        <v>7.4800000000000005E-2</v>
      </c>
      <c r="AK4">
        <f>Data!AK4</f>
        <v>0.21709999999999999</v>
      </c>
      <c r="AL4">
        <f>Data!AL4</f>
        <v>0.22570000000000001</v>
      </c>
      <c r="AM4">
        <f>Data!AM4</f>
        <v>2.6786019545755696E-4</v>
      </c>
      <c r="AO4"/>
      <c r="AP4"/>
      <c r="AU4"/>
      <c r="AY4" t="str">
        <f>Data!AY4</f>
        <v>Primary Blue</v>
      </c>
    </row>
    <row r="5" spans="1:51" x14ac:dyDescent="0.6">
      <c r="A5">
        <f>Data!A5</f>
        <v>1023</v>
      </c>
      <c r="B5">
        <f>Data!B5</f>
        <v>1023</v>
      </c>
      <c r="C5">
        <f>Data!C5</f>
        <v>1023</v>
      </c>
      <c r="D5">
        <f>Data!D5</f>
        <v>0</v>
      </c>
      <c r="E5">
        <f>Data!E5</f>
        <v>646.90620000000001</v>
      </c>
      <c r="F5">
        <f>Data!F5</f>
        <v>680.83510000000001</v>
      </c>
      <c r="G5">
        <f>Data!G5</f>
        <v>740.51279999999997</v>
      </c>
      <c r="H5">
        <f>Data!H5</f>
        <v>0.31277887953902761</v>
      </c>
      <c r="I5">
        <f>Data!I5</f>
        <v>0.329183488624536</v>
      </c>
      <c r="J5">
        <f>Data!J5</f>
        <v>0.19781595572824098</v>
      </c>
      <c r="K5">
        <f>Data!K5</f>
        <v>0.46842974066351994</v>
      </c>
      <c r="L5">
        <f>Data!L5</f>
        <v>0</v>
      </c>
      <c r="M5">
        <f>Data!M5</f>
        <v>0</v>
      </c>
      <c r="N5">
        <f>Data!N5</f>
        <v>0</v>
      </c>
      <c r="O5">
        <f>Data!O5</f>
        <v>710.61210000000005</v>
      </c>
      <c r="P5">
        <f>Data!P5</f>
        <v>741.38559999999995</v>
      </c>
      <c r="Q5">
        <f>Data!Q5</f>
        <v>942.11360000000002</v>
      </c>
      <c r="R5">
        <f>Data!R5</f>
        <v>0.2968166517571677</v>
      </c>
      <c r="S5">
        <f>Data!S5</f>
        <v>0.30967048190282548</v>
      </c>
      <c r="T5">
        <f>Data!T5</f>
        <v>0.19392136858453235</v>
      </c>
      <c r="U5">
        <f>Data!U5</f>
        <v>0.45521832227729508</v>
      </c>
      <c r="V5">
        <f>Data!V5</f>
        <v>7765</v>
      </c>
      <c r="W5">
        <f>Data!W5</f>
        <v>18.5046</v>
      </c>
      <c r="X5">
        <f>Data!X5</f>
        <v>18.803899999999999</v>
      </c>
      <c r="Y5">
        <f>Data!Y5</f>
        <v>9.1298999999999992</v>
      </c>
      <c r="Z5">
        <f>Data!Z5</f>
        <v>0</v>
      </c>
      <c r="AA5">
        <f>Data!AA5</f>
        <v>0</v>
      </c>
      <c r="AB5">
        <f>Data!AB5</f>
        <v>683.18079999999998</v>
      </c>
      <c r="AC5">
        <f>Data!AC5</f>
        <v>719.22569999999996</v>
      </c>
      <c r="AD5">
        <f>Data!AD5</f>
        <v>781.50599999999997</v>
      </c>
      <c r="AE5">
        <f>Data!AE5</f>
        <v>0.31282425463474384</v>
      </c>
      <c r="AF5">
        <f>Data!AF5</f>
        <v>0.32932899097376839</v>
      </c>
      <c r="AG5">
        <f>Data!AG5</f>
        <v>0.19779288694699121</v>
      </c>
      <c r="AH5">
        <f>Data!AH5</f>
        <v>0.46851417228251857</v>
      </c>
      <c r="AI5">
        <f>Data!AI5</f>
        <v>6483</v>
      </c>
      <c r="AJ5">
        <f>Data!AJ5</f>
        <v>0.39369999999999999</v>
      </c>
      <c r="AK5">
        <f>Data!AK5</f>
        <v>0.39379999999999998</v>
      </c>
      <c r="AL5">
        <f>Data!AL5</f>
        <v>0.2286</v>
      </c>
      <c r="AM5">
        <f>Data!AM5</f>
        <v>8.7526378624270122E-5</v>
      </c>
      <c r="AO5"/>
      <c r="AP5"/>
      <c r="AU5"/>
      <c r="AY5" t="str">
        <f>Data!AY5</f>
        <v>100% White</v>
      </c>
    </row>
    <row r="6" spans="1:51" x14ac:dyDescent="0.6">
      <c r="A6">
        <f>Data!A6</f>
        <v>0</v>
      </c>
      <c r="B6">
        <f>Data!B6</f>
        <v>1023</v>
      </c>
      <c r="C6">
        <f>Data!C6</f>
        <v>1023</v>
      </c>
      <c r="D6">
        <f>Data!D6</f>
        <v>0</v>
      </c>
      <c r="E6">
        <f>Data!E6</f>
        <v>366.24549999999999</v>
      </c>
      <c r="F6">
        <f>Data!F6</f>
        <v>536.14919999999995</v>
      </c>
      <c r="G6">
        <f>Data!G6</f>
        <v>727.37810000000002</v>
      </c>
      <c r="H6">
        <f>Data!H6</f>
        <v>0.22472181398536042</v>
      </c>
      <c r="I6">
        <f>Data!I6</f>
        <v>0.32897174379152722</v>
      </c>
      <c r="J6">
        <f>Data!J6</f>
        <v>0.1383282852488549</v>
      </c>
      <c r="K6">
        <f>Data!K6</f>
        <v>0.45562429795172094</v>
      </c>
      <c r="L6">
        <f>Data!L6</f>
        <v>0</v>
      </c>
      <c r="M6">
        <f>Data!M6</f>
        <v>0</v>
      </c>
      <c r="N6">
        <f>Data!N6</f>
        <v>0</v>
      </c>
      <c r="O6">
        <f>Data!O6</f>
        <v>313.58670000000001</v>
      </c>
      <c r="P6">
        <f>Data!P6</f>
        <v>565.75599999999997</v>
      </c>
      <c r="Q6">
        <f>Data!Q6</f>
        <v>936.97749999999996</v>
      </c>
      <c r="R6">
        <f>Data!R6</f>
        <v>0.17264945905463147</v>
      </c>
      <c r="S6">
        <f>Data!S6</f>
        <v>0.31148472609620265</v>
      </c>
      <c r="T6">
        <f>Data!T6</f>
        <v>0.10803221177636881</v>
      </c>
      <c r="U6">
        <f>Data!U6</f>
        <v>0.43853808855075949</v>
      </c>
      <c r="V6">
        <f>Data!V6</f>
        <v>33492</v>
      </c>
      <c r="W6">
        <f>Data!W6</f>
        <v>43.5441</v>
      </c>
      <c r="X6">
        <f>Data!X6</f>
        <v>43.587200000000003</v>
      </c>
      <c r="Y6">
        <f>Data!Y6</f>
        <v>8.44</v>
      </c>
      <c r="Z6">
        <f>Data!Z6</f>
        <v>0</v>
      </c>
      <c r="AA6">
        <f>Data!AA6</f>
        <v>0</v>
      </c>
      <c r="AB6">
        <f>Data!AB6</f>
        <v>388.30220000000003</v>
      </c>
      <c r="AC6">
        <f>Data!AC6</f>
        <v>568.41560000000004</v>
      </c>
      <c r="AD6">
        <f>Data!AD6</f>
        <v>775.26340000000005</v>
      </c>
      <c r="AE6">
        <f>Data!AE6</f>
        <v>0.22419538964972599</v>
      </c>
      <c r="AF6">
        <f>Data!AF6</f>
        <v>0.32818808887763906</v>
      </c>
      <c r="AG6">
        <f>Data!AG6</f>
        <v>0.13818182361679462</v>
      </c>
      <c r="AH6">
        <f>Data!AH6</f>
        <v>0.45512382985604399</v>
      </c>
      <c r="AI6">
        <f>Data!AI6</f>
        <v>13648</v>
      </c>
      <c r="AJ6">
        <f>Data!AJ6</f>
        <v>0.36009999999999998</v>
      </c>
      <c r="AK6">
        <f>Data!AK6</f>
        <v>0.36009999999999998</v>
      </c>
      <c r="AL6">
        <f>Data!AL6</f>
        <v>0.13469999999999999</v>
      </c>
      <c r="AM6">
        <f>Data!AM6</f>
        <v>5.2145884253339302E-4</v>
      </c>
      <c r="AO6"/>
      <c r="AP6"/>
      <c r="AU6"/>
      <c r="AY6" t="str">
        <f>Data!AY6</f>
        <v>100% Cyan</v>
      </c>
    </row>
    <row r="7" spans="1:51" x14ac:dyDescent="0.6">
      <c r="A7">
        <f>Data!A7</f>
        <v>1023</v>
      </c>
      <c r="B7">
        <f>Data!B7</f>
        <v>1023</v>
      </c>
      <c r="C7">
        <f>Data!C7</f>
        <v>0</v>
      </c>
      <c r="D7">
        <f>Data!D7</f>
        <v>0</v>
      </c>
      <c r="E7">
        <f>Data!E7</f>
        <v>524.19259999999997</v>
      </c>
      <c r="F7">
        <f>Data!F7</f>
        <v>631.74969999999996</v>
      </c>
      <c r="G7">
        <f>Data!G7</f>
        <v>94.311999999999998</v>
      </c>
      <c r="H7">
        <f>Data!H7</f>
        <v>0.41926878395859152</v>
      </c>
      <c r="I7">
        <f>Data!I7</f>
        <v>0.50529696238597221</v>
      </c>
      <c r="J7">
        <f>Data!J7</f>
        <v>0.20389906849737188</v>
      </c>
      <c r="K7">
        <f>Data!K7</f>
        <v>0.55290678377634828</v>
      </c>
      <c r="L7">
        <f>Data!L7</f>
        <v>0</v>
      </c>
      <c r="M7">
        <f>Data!M7</f>
        <v>0</v>
      </c>
      <c r="N7">
        <f>Data!N7</f>
        <v>0</v>
      </c>
      <c r="O7">
        <f>Data!O7</f>
        <v>544.93470000000002</v>
      </c>
      <c r="P7">
        <f>Data!P7</f>
        <v>688.09439999999995</v>
      </c>
      <c r="Q7">
        <f>Data!Q7</f>
        <v>53.067799999999998</v>
      </c>
      <c r="R7">
        <f>Data!R7</f>
        <v>0.42371200801432612</v>
      </c>
      <c r="S7">
        <f>Data!S7</f>
        <v>0.53502531574409362</v>
      </c>
      <c r="T7">
        <f>Data!T7</f>
        <v>0.19769879864813325</v>
      </c>
      <c r="U7">
        <f>Data!U7</f>
        <v>0.56168148501488913</v>
      </c>
      <c r="V7">
        <f>Data!V7</f>
        <v>3995</v>
      </c>
      <c r="W7">
        <f>Data!W7</f>
        <v>16.962</v>
      </c>
      <c r="X7">
        <f>Data!X7</f>
        <v>17.274000000000001</v>
      </c>
      <c r="Y7">
        <f>Data!Y7</f>
        <v>4.6646999999999998</v>
      </c>
      <c r="Z7">
        <f>Data!Z7</f>
        <v>0</v>
      </c>
      <c r="AA7">
        <f>Data!AA7</f>
        <v>0</v>
      </c>
      <c r="AB7">
        <f>Data!AB7</f>
        <v>554.16719999999998</v>
      </c>
      <c r="AC7">
        <f>Data!AC7</f>
        <v>667.00189999999998</v>
      </c>
      <c r="AD7">
        <f>Data!AD7</f>
        <v>99.546599999999998</v>
      </c>
      <c r="AE7">
        <f>Data!AE7</f>
        <v>0.41959613261203754</v>
      </c>
      <c r="AF7">
        <f>Data!AF7</f>
        <v>0.50503064361239891</v>
      </c>
      <c r="AG7">
        <f>Data!AG7</f>
        <v>0.2041538389488402</v>
      </c>
      <c r="AH7">
        <f>Data!AH7</f>
        <v>0.55287419854537301</v>
      </c>
      <c r="AI7">
        <f>Data!AI7</f>
        <v>3948</v>
      </c>
      <c r="AJ7">
        <f>Data!AJ7</f>
        <v>0.30520000000000003</v>
      </c>
      <c r="AK7">
        <f>Data!AK7</f>
        <v>0.30649999999999999</v>
      </c>
      <c r="AL7">
        <f>Data!AL7</f>
        <v>8.77E-2</v>
      </c>
      <c r="AM7">
        <f>Data!AM7</f>
        <v>2.5684582967041615E-4</v>
      </c>
      <c r="AO7"/>
      <c r="AP7"/>
      <c r="AU7"/>
      <c r="AY7" t="str">
        <f>Data!AY7</f>
        <v>100% Yellow</v>
      </c>
    </row>
    <row r="8" spans="1:51" x14ac:dyDescent="0.6">
      <c r="A8">
        <f>Data!A8</f>
        <v>1023</v>
      </c>
      <c r="B8">
        <f>Data!B8</f>
        <v>0</v>
      </c>
      <c r="C8">
        <f>Data!C8</f>
        <v>1023</v>
      </c>
      <c r="D8">
        <f>Data!D8</f>
        <v>0</v>
      </c>
      <c r="E8">
        <f>Data!E8</f>
        <v>403.37430000000001</v>
      </c>
      <c r="F8">
        <f>Data!F8</f>
        <v>193.7714</v>
      </c>
      <c r="G8">
        <f>Data!G8</f>
        <v>659.33550000000002</v>
      </c>
      <c r="H8">
        <f>Data!H8</f>
        <v>0.32103488695254651</v>
      </c>
      <c r="I8">
        <f>Data!I8</f>
        <v>0.15421750838771003</v>
      </c>
      <c r="J8">
        <f>Data!J8</f>
        <v>0.30512706261808209</v>
      </c>
      <c r="K8">
        <f>Data!K8</f>
        <v>0.32979547960327471</v>
      </c>
      <c r="L8">
        <f>Data!L8</f>
        <v>0</v>
      </c>
      <c r="M8">
        <f>Data!M8</f>
        <v>0</v>
      </c>
      <c r="N8">
        <f>Data!N8</f>
        <v>0</v>
      </c>
      <c r="O8">
        <f>Data!O8</f>
        <v>562.95500000000004</v>
      </c>
      <c r="P8">
        <f>Data!P8</f>
        <v>230.7585</v>
      </c>
      <c r="Q8">
        <f>Data!Q8</f>
        <v>893.87829999999997</v>
      </c>
      <c r="R8">
        <f>Data!R8</f>
        <v>0.33358481594897532</v>
      </c>
      <c r="S8">
        <f>Data!S8</f>
        <v>0.13673833921212464</v>
      </c>
      <c r="T8">
        <f>Data!T8</f>
        <v>0.33579346061240917</v>
      </c>
      <c r="U8">
        <f>Data!U8</f>
        <v>0.30969826963369967</v>
      </c>
      <c r="V8">
        <f>Data!V8</f>
        <v>-1</v>
      </c>
      <c r="W8">
        <f>Data!W8</f>
        <v>40.924399999999999</v>
      </c>
      <c r="X8">
        <f>Data!X8</f>
        <v>41.179400000000001</v>
      </c>
      <c r="Y8">
        <f>Data!Y8</f>
        <v>6.2412999999999998</v>
      </c>
      <c r="Z8">
        <f>Data!Z8</f>
        <v>0</v>
      </c>
      <c r="AA8">
        <f>Data!AA8</f>
        <v>0</v>
      </c>
      <c r="AB8">
        <f>Data!AB8</f>
        <v>425.93029999999999</v>
      </c>
      <c r="AC8">
        <f>Data!AC8</f>
        <v>204.36600000000001</v>
      </c>
      <c r="AD8">
        <f>Data!AD8</f>
        <v>696.50750000000005</v>
      </c>
      <c r="AE8">
        <f>Data!AE8</f>
        <v>0.32101980714857764</v>
      </c>
      <c r="AF8">
        <f>Data!AF8</f>
        <v>0.15402880214844122</v>
      </c>
      <c r="AG8">
        <f>Data!AG8</f>
        <v>0.30527480052295103</v>
      </c>
      <c r="AH8">
        <f>Data!AH8</f>
        <v>0.32956689683327339</v>
      </c>
      <c r="AI8">
        <f>Data!AI8</f>
        <v>-1</v>
      </c>
      <c r="AJ8">
        <f>Data!AJ8</f>
        <v>0.3836</v>
      </c>
      <c r="AK8">
        <f>Data!AK8</f>
        <v>0.38600000000000001</v>
      </c>
      <c r="AL8">
        <f>Data!AL8</f>
        <v>6.3799999999999996E-2</v>
      </c>
      <c r="AM8">
        <f>Data!AM8</f>
        <v>2.7217011459111168E-4</v>
      </c>
      <c r="AO8"/>
      <c r="AP8"/>
      <c r="AU8"/>
      <c r="AY8" t="str">
        <f>Data!AY8</f>
        <v>100% Magenta</v>
      </c>
    </row>
    <row r="9" spans="1:51" x14ac:dyDescent="0.6">
      <c r="A9">
        <f>Data!A19</f>
        <v>1023</v>
      </c>
      <c r="B9">
        <f>Data!B19</f>
        <v>1023</v>
      </c>
      <c r="C9">
        <f>Data!C19</f>
        <v>1023</v>
      </c>
      <c r="D9">
        <f>Data!D19</f>
        <v>0</v>
      </c>
      <c r="E9">
        <f>Data!E19</f>
        <v>646.90620000000001</v>
      </c>
      <c r="F9">
        <f>Data!F19</f>
        <v>680.83510000000001</v>
      </c>
      <c r="G9">
        <f>Data!G19</f>
        <v>740.51279999999997</v>
      </c>
      <c r="H9">
        <f>Data!H19</f>
        <v>0.31277887953902761</v>
      </c>
      <c r="I9">
        <f>Data!I19</f>
        <v>0.329183488624536</v>
      </c>
      <c r="J9">
        <f>Data!J19</f>
        <v>0.19781595572824098</v>
      </c>
      <c r="K9">
        <f>Data!K19</f>
        <v>0.46842974066351994</v>
      </c>
      <c r="L9">
        <f>Data!L19</f>
        <v>0</v>
      </c>
      <c r="M9">
        <f>Data!M19</f>
        <v>0</v>
      </c>
      <c r="N9">
        <f>Data!N19</f>
        <v>0</v>
      </c>
      <c r="O9">
        <f>Data!O19</f>
        <v>710.56240000000003</v>
      </c>
      <c r="P9">
        <f>Data!P19</f>
        <v>741.33510000000001</v>
      </c>
      <c r="Q9">
        <f>Data!Q19</f>
        <v>942.10249999999996</v>
      </c>
      <c r="R9">
        <f>Data!R19</f>
        <v>0.29680969089390141</v>
      </c>
      <c r="S9">
        <f>Data!S19</f>
        <v>0.30966378446115289</v>
      </c>
      <c r="T9">
        <f>Data!T19</f>
        <v>0.19391892542816908</v>
      </c>
      <c r="U9">
        <f>Data!U19</f>
        <v>0.455213417487211</v>
      </c>
      <c r="V9">
        <f>Data!V19</f>
        <v>7766</v>
      </c>
      <c r="W9">
        <f>Data!W19</f>
        <v>18.511399999999998</v>
      </c>
      <c r="X9">
        <f>Data!X19</f>
        <v>18.810099999999998</v>
      </c>
      <c r="Y9">
        <f>Data!Y19</f>
        <v>9.1318999999999999</v>
      </c>
      <c r="Z9">
        <f>Data!Z19</f>
        <v>0</v>
      </c>
      <c r="AA9">
        <f>Data!AA19</f>
        <v>0</v>
      </c>
      <c r="AB9">
        <f>Data!AB19</f>
        <v>683.18079999999998</v>
      </c>
      <c r="AC9">
        <f>Data!AC19</f>
        <v>719.22569999999996</v>
      </c>
      <c r="AD9">
        <f>Data!AD19</f>
        <v>781.50599999999997</v>
      </c>
      <c r="AE9">
        <f>Data!AE19</f>
        <v>0.31282425463474384</v>
      </c>
      <c r="AF9">
        <f>Data!AF19</f>
        <v>0.32932899097376839</v>
      </c>
      <c r="AG9">
        <f>Data!AG19</f>
        <v>0.19779288694699121</v>
      </c>
      <c r="AH9">
        <f>Data!AH19</f>
        <v>0.46851417228251857</v>
      </c>
      <c r="AI9">
        <f>Data!AI19</f>
        <v>6481</v>
      </c>
      <c r="AJ9">
        <f>Data!AJ19</f>
        <v>0.41249999999999998</v>
      </c>
      <c r="AK9">
        <f>Data!AK19</f>
        <v>0.41249999999999998</v>
      </c>
      <c r="AL9">
        <f>Data!AL19</f>
        <v>0.23980000000000001</v>
      </c>
      <c r="AM9">
        <f>Data!AM19</f>
        <v>8.7526378624270122E-5</v>
      </c>
      <c r="AO9"/>
      <c r="AP9"/>
      <c r="AU9"/>
      <c r="AY9" t="str">
        <f>Data!AY9</f>
        <v>Grey 100%</v>
      </c>
    </row>
    <row r="10" spans="1:51" x14ac:dyDescent="0.6">
      <c r="A10">
        <f>Data!A18</f>
        <v>921</v>
      </c>
      <c r="B10">
        <f>Data!B18</f>
        <v>921</v>
      </c>
      <c r="C10">
        <f>Data!C18</f>
        <v>921</v>
      </c>
      <c r="D10">
        <f>Data!D18</f>
        <v>0</v>
      </c>
      <c r="E10">
        <f>Data!E18</f>
        <v>513.43579999999997</v>
      </c>
      <c r="F10">
        <f>Data!F18</f>
        <v>540.36440000000005</v>
      </c>
      <c r="G10">
        <f>Data!G18</f>
        <v>587.72929999999997</v>
      </c>
      <c r="H10">
        <f>Data!H18</f>
        <v>0.31277890528315205</v>
      </c>
      <c r="I10">
        <f>Data!I18</f>
        <v>0.32918348406166326</v>
      </c>
      <c r="J10">
        <f>Data!J18</f>
        <v>0.19781597533298131</v>
      </c>
      <c r="K10">
        <f>Data!K18</f>
        <v>0.46842974203931215</v>
      </c>
      <c r="L10">
        <f>Data!L18</f>
        <v>0</v>
      </c>
      <c r="M10">
        <f>Data!M18</f>
        <v>0</v>
      </c>
      <c r="N10">
        <f>Data!N18</f>
        <v>0</v>
      </c>
      <c r="O10">
        <f>Data!O18</f>
        <v>577.52250000000004</v>
      </c>
      <c r="P10">
        <f>Data!P18</f>
        <v>597.62940000000003</v>
      </c>
      <c r="Q10">
        <f>Data!Q18</f>
        <v>762.62149999999997</v>
      </c>
      <c r="R10">
        <f>Data!R18</f>
        <v>0.29803407354028083</v>
      </c>
      <c r="S10">
        <f>Data!S18</f>
        <v>0.30841036418396495</v>
      </c>
      <c r="T10">
        <f>Data!T18</f>
        <v>0.19527671915432754</v>
      </c>
      <c r="U10">
        <f>Data!U18</f>
        <v>0.45466972131801076</v>
      </c>
      <c r="V10">
        <f>Data!V18</f>
        <v>7704</v>
      </c>
      <c r="W10">
        <f>Data!W18</f>
        <v>17.293500000000002</v>
      </c>
      <c r="X10">
        <f>Data!X18</f>
        <v>17.678100000000001</v>
      </c>
      <c r="Y10">
        <f>Data!Y18</f>
        <v>9.2382000000000009</v>
      </c>
      <c r="Z10">
        <f>Data!Z18</f>
        <v>0</v>
      </c>
      <c r="AA10">
        <f>Data!AA18</f>
        <v>0</v>
      </c>
      <c r="AB10">
        <f>Data!AB18</f>
        <v>544.79579999999999</v>
      </c>
      <c r="AC10">
        <f>Data!AC18</f>
        <v>572.85310000000004</v>
      </c>
      <c r="AD10">
        <f>Data!AD18</f>
        <v>624.92240000000004</v>
      </c>
      <c r="AE10">
        <f>Data!AE18</f>
        <v>0.31263902946180738</v>
      </c>
      <c r="AF10">
        <f>Data!AF18</f>
        <v>0.32874012099246674</v>
      </c>
      <c r="AG10">
        <f>Data!AG18</f>
        <v>0.19788522160033006</v>
      </c>
      <c r="AH10">
        <f>Data!AH18</f>
        <v>0.46817195715414123</v>
      </c>
      <c r="AI10">
        <f>Data!AI18</f>
        <v>6424</v>
      </c>
      <c r="AJ10">
        <f>Data!AJ18</f>
        <v>1.1394</v>
      </c>
      <c r="AK10">
        <f>Data!AK18</f>
        <v>1.1417999999999999</v>
      </c>
      <c r="AL10">
        <f>Data!AL18</f>
        <v>0.8115</v>
      </c>
      <c r="AM10">
        <f>Data!AM18</f>
        <v>2.6692338332247832E-4</v>
      </c>
      <c r="AO10"/>
      <c r="AP10"/>
      <c r="AU10"/>
      <c r="AY10" t="str">
        <f>Data!AY10</f>
        <v>Grey 90%</v>
      </c>
    </row>
    <row r="11" spans="1:51" x14ac:dyDescent="0.6">
      <c r="A11">
        <f>Data!A17</f>
        <v>818</v>
      </c>
      <c r="B11">
        <f>Data!B17</f>
        <v>818</v>
      </c>
      <c r="C11">
        <f>Data!C17</f>
        <v>818</v>
      </c>
      <c r="D11">
        <f>Data!D17</f>
        <v>0</v>
      </c>
      <c r="E11">
        <f>Data!E17</f>
        <v>395.52339999999998</v>
      </c>
      <c r="F11">
        <f>Data!F17</f>
        <v>416.26780000000002</v>
      </c>
      <c r="G11">
        <f>Data!G17</f>
        <v>452.7552</v>
      </c>
      <c r="H11">
        <f>Data!H17</f>
        <v>0.31277887470163213</v>
      </c>
      <c r="I11">
        <f>Data!I17</f>
        <v>0.32918349219925819</v>
      </c>
      <c r="J11">
        <f>Data!J17</f>
        <v>0.19781595102456848</v>
      </c>
      <c r="K11">
        <f>Data!K17</f>
        <v>0.46842974185670427</v>
      </c>
      <c r="L11">
        <f>Data!L17</f>
        <v>0</v>
      </c>
      <c r="M11">
        <f>Data!M17</f>
        <v>0</v>
      </c>
      <c r="N11">
        <f>Data!N17</f>
        <v>0</v>
      </c>
      <c r="O11">
        <f>Data!O17</f>
        <v>452.45979999999997</v>
      </c>
      <c r="P11">
        <f>Data!P17</f>
        <v>464.60219999999998</v>
      </c>
      <c r="Q11">
        <f>Data!Q17</f>
        <v>595.65409999999997</v>
      </c>
      <c r="R11">
        <f>Data!R17</f>
        <v>0.29910424037927541</v>
      </c>
      <c r="S11">
        <f>Data!S17</f>
        <v>0.30713112658746744</v>
      </c>
      <c r="T11">
        <f>Data!T17</f>
        <v>0.19654102456339284</v>
      </c>
      <c r="U11">
        <f>Data!U17</f>
        <v>0.45408483340489986</v>
      </c>
      <c r="V11">
        <f>Data!V17</f>
        <v>7652</v>
      </c>
      <c r="W11">
        <f>Data!W17</f>
        <v>16.1251</v>
      </c>
      <c r="X11">
        <f>Data!X17</f>
        <v>16.5379</v>
      </c>
      <c r="Y11">
        <f>Data!Y17</f>
        <v>9.3405000000000005</v>
      </c>
      <c r="Z11">
        <f>Data!Z17</f>
        <v>0</v>
      </c>
      <c r="AA11">
        <f>Data!AA17</f>
        <v>0</v>
      </c>
      <c r="AB11">
        <f>Data!AB17</f>
        <v>416.3295</v>
      </c>
      <c r="AC11">
        <f>Data!AC17</f>
        <v>437.44990000000001</v>
      </c>
      <c r="AD11">
        <f>Data!AD17</f>
        <v>474.0874</v>
      </c>
      <c r="AE11">
        <f>Data!AE17</f>
        <v>0.3135325772133169</v>
      </c>
      <c r="AF11">
        <f>Data!AF17</f>
        <v>0.32943808821788451</v>
      </c>
      <c r="AG11">
        <f>Data!AG17</f>
        <v>0.19824411397052705</v>
      </c>
      <c r="AH11">
        <f>Data!AH17</f>
        <v>0.46867733999630157</v>
      </c>
      <c r="AI11">
        <f>Data!AI17</f>
        <v>6536</v>
      </c>
      <c r="AJ11">
        <f>Data!AJ17</f>
        <v>0.56569999999999998</v>
      </c>
      <c r="AK11">
        <f>Data!AK17</f>
        <v>0.60880000000000001</v>
      </c>
      <c r="AL11">
        <f>Data!AL17</f>
        <v>0.47710000000000002</v>
      </c>
      <c r="AM11">
        <f>Data!AM17</f>
        <v>4.9459917814727848E-4</v>
      </c>
      <c r="AO11"/>
      <c r="AP11"/>
      <c r="AU11"/>
      <c r="AY11" t="str">
        <f>Data!AY11</f>
        <v>Grey 80%</v>
      </c>
    </row>
    <row r="12" spans="1:51" ht="15.3" customHeight="1" x14ac:dyDescent="0.6">
      <c r="A12">
        <f>Data!A16</f>
        <v>716</v>
      </c>
      <c r="B12">
        <f>Data!B16</f>
        <v>716</v>
      </c>
      <c r="C12">
        <f>Data!C16</f>
        <v>716</v>
      </c>
      <c r="D12">
        <f>Data!D16</f>
        <v>0</v>
      </c>
      <c r="E12">
        <f>Data!E16</f>
        <v>295.06900000000002</v>
      </c>
      <c r="F12">
        <f>Data!F16</f>
        <v>310.54480000000001</v>
      </c>
      <c r="G12">
        <f>Data!G16</f>
        <v>337.76510000000002</v>
      </c>
      <c r="H12">
        <f>Data!H16</f>
        <v>0.31277888449699265</v>
      </c>
      <c r="I12">
        <f>Data!I16</f>
        <v>0.32918353378478143</v>
      </c>
      <c r="J12">
        <f>Data!J16</f>
        <v>0.1978159422243019</v>
      </c>
      <c r="K12">
        <f>Data!K16</f>
        <v>0.46842976552409477</v>
      </c>
      <c r="L12">
        <f>Data!L16</f>
        <v>0</v>
      </c>
      <c r="M12">
        <f>Data!M16</f>
        <v>0</v>
      </c>
      <c r="N12">
        <f>Data!N16</f>
        <v>0</v>
      </c>
      <c r="O12">
        <f>Data!O16</f>
        <v>342.94080000000002</v>
      </c>
      <c r="P12">
        <f>Data!P16</f>
        <v>349.43970000000002</v>
      </c>
      <c r="Q12">
        <f>Data!Q16</f>
        <v>448.23840000000001</v>
      </c>
      <c r="R12">
        <f>Data!R16</f>
        <v>0.30066203532135055</v>
      </c>
      <c r="S12">
        <f>Data!S16</f>
        <v>0.30635973154574242</v>
      </c>
      <c r="T12">
        <f>Data!T16</f>
        <v>0.1979670098566923</v>
      </c>
      <c r="U12">
        <f>Data!U16</f>
        <v>0.45386681375326032</v>
      </c>
      <c r="V12">
        <f>Data!V16</f>
        <v>7554</v>
      </c>
      <c r="W12">
        <f>Data!W16</f>
        <v>14.555300000000001</v>
      </c>
      <c r="X12">
        <f>Data!X16</f>
        <v>14.989699999999999</v>
      </c>
      <c r="Y12">
        <f>Data!Y16</f>
        <v>9.2864000000000004</v>
      </c>
      <c r="Z12">
        <f>Data!Z16</f>
        <v>0</v>
      </c>
      <c r="AA12">
        <f>Data!AA16</f>
        <v>0</v>
      </c>
      <c r="AB12">
        <f>Data!AB16</f>
        <v>310.16969999999998</v>
      </c>
      <c r="AC12">
        <f>Data!AC16</f>
        <v>326.95620000000002</v>
      </c>
      <c r="AD12">
        <f>Data!AD16</f>
        <v>358.31490000000002</v>
      </c>
      <c r="AE12">
        <f>Data!AE16</f>
        <v>0.31159030250719072</v>
      </c>
      <c r="AF12">
        <f>Data!AF16</f>
        <v>0.32845368604541825</v>
      </c>
      <c r="AG12">
        <f>Data!AG16</f>
        <v>0.19726324881380067</v>
      </c>
      <c r="AH12">
        <f>Data!AH16</f>
        <v>0.46786322139649122</v>
      </c>
      <c r="AI12">
        <f>Data!AI16</f>
        <v>6498</v>
      </c>
      <c r="AJ12">
        <f>Data!AJ16</f>
        <v>0.17780000000000001</v>
      </c>
      <c r="AK12">
        <f>Data!AK16</f>
        <v>0.17810000000000001</v>
      </c>
      <c r="AL12">
        <f>Data!AL16</f>
        <v>0.14330000000000001</v>
      </c>
      <c r="AM12">
        <f>Data!AM16</f>
        <v>7.9148105127889597E-4</v>
      </c>
      <c r="AO12"/>
      <c r="AP12"/>
      <c r="AU12"/>
      <c r="AY12" t="str">
        <f>Data!AY12</f>
        <v>Grey 70%</v>
      </c>
    </row>
    <row r="13" spans="1:51" x14ac:dyDescent="0.6">
      <c r="A13">
        <f>Data!A15</f>
        <v>614</v>
      </c>
      <c r="B13">
        <f>Data!B15</f>
        <v>614</v>
      </c>
      <c r="C13">
        <f>Data!C15</f>
        <v>614</v>
      </c>
      <c r="D13">
        <f>Data!D15</f>
        <v>0</v>
      </c>
      <c r="E13">
        <f>Data!E15</f>
        <v>210.41919999999999</v>
      </c>
      <c r="F13">
        <f>Data!F15</f>
        <v>221.45529999999999</v>
      </c>
      <c r="G13">
        <f>Data!G15</f>
        <v>240.86660000000001</v>
      </c>
      <c r="H13">
        <f>Data!H15</f>
        <v>0.31277886842352876</v>
      </c>
      <c r="I13">
        <f>Data!I15</f>
        <v>0.32918354475443823</v>
      </c>
      <c r="J13">
        <f>Data!J15</f>
        <v>0.19781592693605896</v>
      </c>
      <c r="K13">
        <f>Data!K15</f>
        <v>0.46842976900352629</v>
      </c>
      <c r="L13">
        <f>Data!L15</f>
        <v>0</v>
      </c>
      <c r="M13">
        <f>Data!M15</f>
        <v>0</v>
      </c>
      <c r="N13">
        <f>Data!N15</f>
        <v>0</v>
      </c>
      <c r="O13">
        <f>Data!O15</f>
        <v>248.77850000000001</v>
      </c>
      <c r="P13">
        <f>Data!P15</f>
        <v>251.8057</v>
      </c>
      <c r="Q13">
        <f>Data!Q15</f>
        <v>322.56470000000002</v>
      </c>
      <c r="R13">
        <f>Data!R15</f>
        <v>0.30222782293701661</v>
      </c>
      <c r="S13">
        <f>Data!S15</f>
        <v>0.30590540787942494</v>
      </c>
      <c r="T13">
        <f>Data!T15</f>
        <v>0.19927954778377366</v>
      </c>
      <c r="U13">
        <f>Data!U15</f>
        <v>0.45383497190109795</v>
      </c>
      <c r="V13">
        <f>Data!V15</f>
        <v>7449</v>
      </c>
      <c r="W13">
        <f>Data!W15</f>
        <v>12.827</v>
      </c>
      <c r="X13">
        <f>Data!X15</f>
        <v>13.293200000000001</v>
      </c>
      <c r="Y13">
        <f>Data!Y15</f>
        <v>9.0792999999999999</v>
      </c>
      <c r="Z13">
        <f>Data!Z15</f>
        <v>0</v>
      </c>
      <c r="AA13">
        <f>Data!AA15</f>
        <v>0</v>
      </c>
      <c r="AB13">
        <f>Data!AB15</f>
        <v>220.62200000000001</v>
      </c>
      <c r="AC13">
        <f>Data!AC15</f>
        <v>232.51079999999999</v>
      </c>
      <c r="AD13">
        <f>Data!AD15</f>
        <v>252.8047</v>
      </c>
      <c r="AE13">
        <f>Data!AE15</f>
        <v>0.31252341744134576</v>
      </c>
      <c r="AF13">
        <f>Data!AF15</f>
        <v>0.32936456839309425</v>
      </c>
      <c r="AG13">
        <f>Data!AG15</f>
        <v>0.19757054993262252</v>
      </c>
      <c r="AH13">
        <f>Data!AH15</f>
        <v>0.46848861354654797</v>
      </c>
      <c r="AI13">
        <f>Data!AI15</f>
        <v>6496</v>
      </c>
      <c r="AJ13">
        <f>Data!AJ15</f>
        <v>0.17269999999999999</v>
      </c>
      <c r="AK13">
        <f>Data!AK15</f>
        <v>0.2414</v>
      </c>
      <c r="AL13">
        <f>Data!AL15</f>
        <v>0.23599999999999999</v>
      </c>
      <c r="AM13">
        <f>Data!AM15</f>
        <v>2.523342110354362E-4</v>
      </c>
      <c r="AO13"/>
      <c r="AP13"/>
      <c r="AU13"/>
      <c r="AY13" t="str">
        <f>Data!AY13</f>
        <v>Grey 60%</v>
      </c>
    </row>
    <row r="14" spans="1:51" x14ac:dyDescent="0.6">
      <c r="A14">
        <f>Data!A14</f>
        <v>512</v>
      </c>
      <c r="B14">
        <f>Data!B14</f>
        <v>512</v>
      </c>
      <c r="C14">
        <f>Data!C14</f>
        <v>512</v>
      </c>
      <c r="D14">
        <f>Data!D14</f>
        <v>0</v>
      </c>
      <c r="E14">
        <f>Data!E14</f>
        <v>141.0941</v>
      </c>
      <c r="F14">
        <f>Data!F14</f>
        <v>148.49420000000001</v>
      </c>
      <c r="G14">
        <f>Data!G14</f>
        <v>161.5103</v>
      </c>
      <c r="H14">
        <f>Data!H14</f>
        <v>0.31277884701925474</v>
      </c>
      <c r="I14">
        <f>Data!I14</f>
        <v>0.32918346454633202</v>
      </c>
      <c r="J14">
        <f>Data!J14</f>
        <v>0.19781594216410717</v>
      </c>
      <c r="K14">
        <f>Data!K14</f>
        <v>0.46842972298300978</v>
      </c>
      <c r="L14">
        <f>Data!L14</f>
        <v>0</v>
      </c>
      <c r="M14">
        <f>Data!M14</f>
        <v>0</v>
      </c>
      <c r="N14">
        <f>Data!N14</f>
        <v>0</v>
      </c>
      <c r="O14">
        <f>Data!O14</f>
        <v>169.56739999999999</v>
      </c>
      <c r="P14">
        <f>Data!P14</f>
        <v>170.577</v>
      </c>
      <c r="Q14">
        <f>Data!Q14</f>
        <v>218.54769999999999</v>
      </c>
      <c r="R14">
        <f>Data!R14</f>
        <v>0.30350778183546895</v>
      </c>
      <c r="S14">
        <f>Data!S14</f>
        <v>0.30531485947268633</v>
      </c>
      <c r="T14">
        <f>Data!T14</f>
        <v>0.20044224570982505</v>
      </c>
      <c r="U14">
        <f>Data!U14</f>
        <v>0.4536802659561972</v>
      </c>
      <c r="V14">
        <f>Data!V14</f>
        <v>7367</v>
      </c>
      <c r="W14">
        <f>Data!W14</f>
        <v>11.1267</v>
      </c>
      <c r="X14">
        <f>Data!X14</f>
        <v>11.6065</v>
      </c>
      <c r="Y14">
        <f>Data!Y14</f>
        <v>8.7796000000000003</v>
      </c>
      <c r="Z14">
        <f>Data!Z14</f>
        <v>0</v>
      </c>
      <c r="AA14">
        <f>Data!AA14</f>
        <v>0</v>
      </c>
      <c r="AB14">
        <f>Data!AB14</f>
        <v>148.49680000000001</v>
      </c>
      <c r="AC14">
        <f>Data!AC14</f>
        <v>156.1113</v>
      </c>
      <c r="AD14">
        <f>Data!AD14</f>
        <v>170.435</v>
      </c>
      <c r="AE14">
        <f>Data!AE14</f>
        <v>0.31259647808798824</v>
      </c>
      <c r="AF14">
        <f>Data!AF14</f>
        <v>0.32862554997641263</v>
      </c>
      <c r="AG14">
        <f>Data!AG14</f>
        <v>0.19789867722539944</v>
      </c>
      <c r="AH14">
        <f>Data!AH14</f>
        <v>0.46810432603503488</v>
      </c>
      <c r="AI14">
        <f>Data!AI14</f>
        <v>6417</v>
      </c>
      <c r="AJ14">
        <f>Data!AJ14</f>
        <v>0.73080000000000001</v>
      </c>
      <c r="AK14">
        <f>Data!AK14</f>
        <v>0.73119999999999996</v>
      </c>
      <c r="AL14">
        <f>Data!AL14</f>
        <v>0.58589999999999998</v>
      </c>
      <c r="AM14">
        <f>Data!AM14</f>
        <v>3.3575030025067101E-4</v>
      </c>
      <c r="AO14"/>
      <c r="AP14"/>
      <c r="AU14"/>
      <c r="AY14" t="str">
        <f>Data!AY14</f>
        <v>Grey 50%</v>
      </c>
    </row>
    <row r="15" spans="1:51" x14ac:dyDescent="0.6">
      <c r="A15">
        <f>Data!A13</f>
        <v>409</v>
      </c>
      <c r="B15">
        <f>Data!B13</f>
        <v>409</v>
      </c>
      <c r="C15">
        <f>Data!C13</f>
        <v>409</v>
      </c>
      <c r="D15">
        <f>Data!D13</f>
        <v>0</v>
      </c>
      <c r="E15">
        <f>Data!E13</f>
        <v>86.080799999999996</v>
      </c>
      <c r="F15">
        <f>Data!F13</f>
        <v>90.595500000000001</v>
      </c>
      <c r="G15">
        <f>Data!G13</f>
        <v>98.536600000000007</v>
      </c>
      <c r="H15">
        <f>Data!H13</f>
        <v>0.3127789431382032</v>
      </c>
      <c r="I15">
        <f>Data!I13</f>
        <v>0.3291833340660994</v>
      </c>
      <c r="J15">
        <f>Data!J13</f>
        <v>0.19781605793925178</v>
      </c>
      <c r="K15">
        <f>Data!K13</f>
        <v>0.46842966751389203</v>
      </c>
      <c r="L15">
        <f>Data!L13</f>
        <v>0</v>
      </c>
      <c r="M15">
        <f>Data!M13</f>
        <v>0</v>
      </c>
      <c r="N15">
        <f>Data!N13</f>
        <v>0</v>
      </c>
      <c r="O15">
        <f>Data!O13</f>
        <v>104.79859999999999</v>
      </c>
      <c r="P15">
        <f>Data!P13</f>
        <v>104.9308</v>
      </c>
      <c r="Q15">
        <f>Data!Q13</f>
        <v>134.01390000000001</v>
      </c>
      <c r="R15">
        <f>Data!R13</f>
        <v>0.30487459682850548</v>
      </c>
      <c r="S15">
        <f>Data!S13</f>
        <v>0.30525918614268266</v>
      </c>
      <c r="T15">
        <f>Data!T13</f>
        <v>0.20145806259441371</v>
      </c>
      <c r="U15">
        <f>Data!U13</f>
        <v>0.45385243951335502</v>
      </c>
      <c r="V15">
        <f>Data!V13</f>
        <v>7270</v>
      </c>
      <c r="W15">
        <f>Data!W13</f>
        <v>9.0233000000000008</v>
      </c>
      <c r="X15">
        <f>Data!X13</f>
        <v>9.5001999999999995</v>
      </c>
      <c r="Y15">
        <f>Data!Y13</f>
        <v>7.9614000000000003</v>
      </c>
      <c r="Z15">
        <f>Data!Z13</f>
        <v>0</v>
      </c>
      <c r="AA15">
        <f>Data!AA13</f>
        <v>0</v>
      </c>
      <c r="AB15">
        <f>Data!AB13</f>
        <v>90.978800000000007</v>
      </c>
      <c r="AC15">
        <f>Data!AC13</f>
        <v>95.837199999999996</v>
      </c>
      <c r="AD15">
        <f>Data!AD13</f>
        <v>106.0119</v>
      </c>
      <c r="AE15">
        <f>Data!AE13</f>
        <v>0.31069034064035567</v>
      </c>
      <c r="AF15">
        <f>Data!AF13</f>
        <v>0.32728165588046765</v>
      </c>
      <c r="AG15">
        <f>Data!AG13</f>
        <v>0.19707604223500569</v>
      </c>
      <c r="AH15">
        <f>Data!AH13</f>
        <v>0.46710042524731626</v>
      </c>
      <c r="AI15">
        <f>Data!AI13</f>
        <v>6411</v>
      </c>
      <c r="AJ15">
        <f>Data!AJ13</f>
        <v>0.63500000000000001</v>
      </c>
      <c r="AK15">
        <f>Data!AK13</f>
        <v>0.63870000000000005</v>
      </c>
      <c r="AL15">
        <f>Data!AL13</f>
        <v>0.44269999999999998</v>
      </c>
      <c r="AM15">
        <f>Data!AM13</f>
        <v>1.5213507964247841E-3</v>
      </c>
      <c r="AO15"/>
      <c r="AP15"/>
      <c r="AU15"/>
      <c r="AY15" t="str">
        <f>Data!AY15</f>
        <v>Grey 40%</v>
      </c>
    </row>
    <row r="16" spans="1:51" x14ac:dyDescent="0.6">
      <c r="A16">
        <f>Data!A12</f>
        <v>307</v>
      </c>
      <c r="B16">
        <f>Data!B12</f>
        <v>307</v>
      </c>
      <c r="C16">
        <f>Data!C12</f>
        <v>307</v>
      </c>
      <c r="D16">
        <f>Data!D12</f>
        <v>0</v>
      </c>
      <c r="E16">
        <f>Data!E12</f>
        <v>45.795099999999998</v>
      </c>
      <c r="F16">
        <f>Data!F12</f>
        <v>48.197000000000003</v>
      </c>
      <c r="G16">
        <f>Data!G12</f>
        <v>52.421599999999998</v>
      </c>
      <c r="H16">
        <f>Data!H12</f>
        <v>0.31277879050935803</v>
      </c>
      <c r="I16">
        <f>Data!I12</f>
        <v>0.32918367611774035</v>
      </c>
      <c r="J16">
        <f>Data!J12</f>
        <v>0.19781582348188995</v>
      </c>
      <c r="K16">
        <f>Data!K12</f>
        <v>0.46842982764100233</v>
      </c>
      <c r="L16">
        <f>Data!L12</f>
        <v>0</v>
      </c>
      <c r="M16">
        <f>Data!M12</f>
        <v>0</v>
      </c>
      <c r="N16">
        <f>Data!N12</f>
        <v>0</v>
      </c>
      <c r="O16">
        <f>Data!O12</f>
        <v>56.1614</v>
      </c>
      <c r="P16">
        <f>Data!P12</f>
        <v>56.258200000000002</v>
      </c>
      <c r="Q16">
        <f>Data!Q12</f>
        <v>71.560599999999994</v>
      </c>
      <c r="R16">
        <f>Data!R12</f>
        <v>0.3052578483989038</v>
      </c>
      <c r="S16">
        <f>Data!S12</f>
        <v>0.30578399197304929</v>
      </c>
      <c r="T16">
        <f>Data!T12</f>
        <v>0.20152716897807713</v>
      </c>
      <c r="U16">
        <f>Data!U12</f>
        <v>0.45421767441793709</v>
      </c>
      <c r="V16">
        <f>Data!V12</f>
        <v>7234</v>
      </c>
      <c r="W16">
        <f>Data!W12</f>
        <v>6.5929000000000002</v>
      </c>
      <c r="X16">
        <f>Data!X12</f>
        <v>7.0648</v>
      </c>
      <c r="Y16">
        <f>Data!Y12</f>
        <v>6.4923000000000002</v>
      </c>
      <c r="Z16">
        <f>Data!Z12</f>
        <v>0</v>
      </c>
      <c r="AA16">
        <f>Data!AA12</f>
        <v>0</v>
      </c>
      <c r="AB16">
        <f>Data!AB12</f>
        <v>48.182600000000001</v>
      </c>
      <c r="AC16">
        <f>Data!AC12</f>
        <v>50.808500000000002</v>
      </c>
      <c r="AD16">
        <f>Data!AD12</f>
        <v>54.812100000000001</v>
      </c>
      <c r="AE16">
        <f>Data!AE12</f>
        <v>0.31327436620304389</v>
      </c>
      <c r="AF16">
        <f>Data!AF12</f>
        <v>0.33034748301725841</v>
      </c>
      <c r="AG16">
        <f>Data!AG12</f>
        <v>0.19772363355227576</v>
      </c>
      <c r="AH16">
        <f>Data!AH12</f>
        <v>0.46912355870203781</v>
      </c>
      <c r="AI16">
        <f>Data!AI12</f>
        <v>6229</v>
      </c>
      <c r="AJ16">
        <f>Data!AJ12</f>
        <v>1.3458000000000001</v>
      </c>
      <c r="AK16">
        <f>Data!AK12</f>
        <v>1.3472999999999999</v>
      </c>
      <c r="AL16">
        <f>Data!AL12</f>
        <v>1.2232000000000001</v>
      </c>
      <c r="AM16">
        <f>Data!AM12</f>
        <v>6.9982981371736965E-4</v>
      </c>
      <c r="AO16"/>
      <c r="AP16"/>
      <c r="AU16"/>
      <c r="AY16" t="str">
        <f>Data!AY16</f>
        <v>Grey 30%</v>
      </c>
    </row>
    <row r="17" spans="1:51" x14ac:dyDescent="0.6">
      <c r="A17">
        <f>Data!A11</f>
        <v>205</v>
      </c>
      <c r="B17">
        <f>Data!B11</f>
        <v>205</v>
      </c>
      <c r="C17">
        <f>Data!C11</f>
        <v>205</v>
      </c>
      <c r="D17">
        <f>Data!D11</f>
        <v>0</v>
      </c>
      <c r="E17">
        <f>Data!E11</f>
        <v>18.8353</v>
      </c>
      <c r="F17">
        <f>Data!F11</f>
        <v>19.8232</v>
      </c>
      <c r="G17">
        <f>Data!G11</f>
        <v>21.5608</v>
      </c>
      <c r="H17">
        <f>Data!H11</f>
        <v>0.31277846139028515</v>
      </c>
      <c r="I17">
        <f>Data!I11</f>
        <v>0.32918350097061905</v>
      </c>
      <c r="J17">
        <f>Data!J11</f>
        <v>0.19781566048084662</v>
      </c>
      <c r="K17">
        <f>Data!K11</f>
        <v>0.46842968531952334</v>
      </c>
      <c r="L17">
        <f>Data!L11</f>
        <v>0</v>
      </c>
      <c r="M17">
        <f>Data!M11</f>
        <v>0</v>
      </c>
      <c r="N17">
        <f>Data!N11</f>
        <v>0</v>
      </c>
      <c r="O17">
        <f>Data!O11</f>
        <v>23.226800000000001</v>
      </c>
      <c r="P17">
        <f>Data!P11</f>
        <v>23.346299999999999</v>
      </c>
      <c r="Q17">
        <f>Data!Q11</f>
        <v>29.936299999999999</v>
      </c>
      <c r="R17">
        <f>Data!R11</f>
        <v>0.30358099789045528</v>
      </c>
      <c r="S17">
        <f>Data!S11</f>
        <v>0.30514289747403589</v>
      </c>
      <c r="T17">
        <f>Data!T11</f>
        <v>0.20056378016804602</v>
      </c>
      <c r="U17">
        <f>Data!U11</f>
        <v>0.45359024519558527</v>
      </c>
      <c r="V17">
        <f>Data!V11</f>
        <v>7365</v>
      </c>
      <c r="W17">
        <f>Data!W11</f>
        <v>4.2549000000000001</v>
      </c>
      <c r="X17">
        <f>Data!X11</f>
        <v>4.7016</v>
      </c>
      <c r="Y17">
        <f>Data!Y11</f>
        <v>4.9005000000000001</v>
      </c>
      <c r="Z17">
        <f>Data!Z11</f>
        <v>0</v>
      </c>
      <c r="AA17">
        <f>Data!AA11</f>
        <v>0</v>
      </c>
      <c r="AB17">
        <f>Data!AB11</f>
        <v>19.380199999999999</v>
      </c>
      <c r="AC17">
        <f>Data!AC11</f>
        <v>20.398199999999999</v>
      </c>
      <c r="AD17">
        <f>Data!AD11</f>
        <v>21.869</v>
      </c>
      <c r="AE17">
        <f>Data!AE11</f>
        <v>0.31437173343887981</v>
      </c>
      <c r="AF17">
        <f>Data!AF11</f>
        <v>0.3308850008272855</v>
      </c>
      <c r="AG17">
        <f>Data!AG11</f>
        <v>0.19828309889344234</v>
      </c>
      <c r="AH17">
        <f>Data!AH11</f>
        <v>0.46957158298977747</v>
      </c>
      <c r="AI17">
        <f>Data!AI11</f>
        <v>6675</v>
      </c>
      <c r="AJ17">
        <f>Data!AJ11</f>
        <v>0.47299999999999998</v>
      </c>
      <c r="AK17">
        <f>Data!AK11</f>
        <v>0.76880000000000004</v>
      </c>
      <c r="AL17">
        <f>Data!AL11</f>
        <v>0.6</v>
      </c>
      <c r="AM17">
        <f>Data!AM11</f>
        <v>1.2338674802837722E-3</v>
      </c>
      <c r="AO17"/>
      <c r="AP17"/>
      <c r="AU17"/>
      <c r="AY17" t="str">
        <f>Data!AY17</f>
        <v>Grey 20%</v>
      </c>
    </row>
    <row r="18" spans="1:51" x14ac:dyDescent="0.6">
      <c r="A18">
        <f>Data!A10</f>
        <v>102</v>
      </c>
      <c r="B18">
        <f>Data!B10</f>
        <v>102</v>
      </c>
      <c r="C18">
        <f>Data!C10</f>
        <v>102</v>
      </c>
      <c r="D18">
        <f>Data!D10</f>
        <v>0</v>
      </c>
      <c r="E18">
        <f>Data!E10</f>
        <v>4.0553999999999997</v>
      </c>
      <c r="F18">
        <f>Data!F10</f>
        <v>4.2680999999999996</v>
      </c>
      <c r="G18">
        <f>Data!G10</f>
        <v>4.6421999999999999</v>
      </c>
      <c r="H18">
        <f>Data!H10</f>
        <v>0.31277910178393764</v>
      </c>
      <c r="I18">
        <f>Data!I10</f>
        <v>0.3291839237372452</v>
      </c>
      <c r="J18">
        <f>Data!J10</f>
        <v>0.19781594688031609</v>
      </c>
      <c r="K18">
        <f>Data!K10</f>
        <v>0.46843000603632773</v>
      </c>
      <c r="L18">
        <f>Data!L10</f>
        <v>0</v>
      </c>
      <c r="M18">
        <f>Data!M10</f>
        <v>0</v>
      </c>
      <c r="N18">
        <f>Data!N10</f>
        <v>0</v>
      </c>
      <c r="O18">
        <f>Data!O10</f>
        <v>5.335</v>
      </c>
      <c r="P18">
        <f>Data!P10</f>
        <v>5.4436999999999998</v>
      </c>
      <c r="Q18">
        <f>Data!Q10</f>
        <v>7.1048</v>
      </c>
      <c r="R18">
        <f>Data!R10</f>
        <v>0.29831968015209548</v>
      </c>
      <c r="S18">
        <f>Data!S10</f>
        <v>0.3043979086867783</v>
      </c>
      <c r="T18">
        <f>Data!T10</f>
        <v>0.19703632984287875</v>
      </c>
      <c r="U18">
        <f>Data!U10</f>
        <v>0.45236457445600331</v>
      </c>
      <c r="V18">
        <f>Data!V10</f>
        <v>7770</v>
      </c>
      <c r="W18">
        <f>Data!W10</f>
        <v>1.5104</v>
      </c>
      <c r="X18">
        <f>Data!X10</f>
        <v>2.1713</v>
      </c>
      <c r="Y18">
        <f>Data!Y10</f>
        <v>2.8525999999999998</v>
      </c>
      <c r="Z18">
        <f>Data!Z10</f>
        <v>0</v>
      </c>
      <c r="AA18">
        <f>Data!AA10</f>
        <v>0</v>
      </c>
      <c r="AB18">
        <f>Data!AB10</f>
        <v>3.9495</v>
      </c>
      <c r="AC18">
        <f>Data!AC10</f>
        <v>4.0900999999999996</v>
      </c>
      <c r="AD18">
        <f>Data!AD10</f>
        <v>4.2382999999999997</v>
      </c>
      <c r="AE18">
        <f>Data!AE10</f>
        <v>0.32167553083181982</v>
      </c>
      <c r="AF18">
        <f>Data!AF10</f>
        <v>0.33312700054569594</v>
      </c>
      <c r="AG18">
        <f>Data!AG10</f>
        <v>0.202497183266488</v>
      </c>
      <c r="AH18">
        <f>Data!AH10</f>
        <v>0.47183843293482486</v>
      </c>
      <c r="AI18">
        <f>Data!AI10</f>
        <v>5783</v>
      </c>
      <c r="AJ18">
        <f>Data!AJ10</f>
        <v>0.59189999999999998</v>
      </c>
      <c r="AK18">
        <f>Data!AK10</f>
        <v>1.2399</v>
      </c>
      <c r="AL18">
        <f>Data!AL10</f>
        <v>1.4948999999999999</v>
      </c>
      <c r="AM18">
        <f>Data!AM10</f>
        <v>5.7906258751208028E-3</v>
      </c>
      <c r="AO18"/>
      <c r="AP18"/>
      <c r="AU18"/>
      <c r="AY18" t="str">
        <f>Data!AY18</f>
        <v>Grey 10%</v>
      </c>
    </row>
    <row r="19" spans="1:51" x14ac:dyDescent="0.6">
      <c r="A19">
        <f>Data!A9</f>
        <v>0</v>
      </c>
      <c r="B19">
        <f>Data!B9</f>
        <v>0</v>
      </c>
      <c r="C19">
        <f>Data!C9</f>
        <v>0</v>
      </c>
      <c r="D19">
        <f>Data!D9</f>
        <v>0</v>
      </c>
      <c r="E19">
        <f>Data!E9</f>
        <v>0</v>
      </c>
      <c r="F19">
        <f>Data!F9</f>
        <v>0</v>
      </c>
      <c r="G19">
        <f>Data!G9</f>
        <v>0</v>
      </c>
      <c r="H19" t="e">
        <f>Data!H9</f>
        <v>#DIV/0!</v>
      </c>
      <c r="I19" t="e">
        <f>Data!I9</f>
        <v>#DIV/0!</v>
      </c>
      <c r="J19" t="e">
        <f>Data!J9</f>
        <v>#DIV/0!</v>
      </c>
      <c r="K19" t="e">
        <f>Data!K9</f>
        <v>#DIV/0!</v>
      </c>
      <c r="L19">
        <f>Data!L9</f>
        <v>0</v>
      </c>
      <c r="M19">
        <f>Data!M9</f>
        <v>0</v>
      </c>
      <c r="N19">
        <f>Data!N9</f>
        <v>0</v>
      </c>
      <c r="O19">
        <f>Data!O9</f>
        <v>0.51490000000000002</v>
      </c>
      <c r="P19">
        <f>Data!P9</f>
        <v>0.55300000000000005</v>
      </c>
      <c r="Q19">
        <f>Data!Q9</f>
        <v>1.0290999999999999</v>
      </c>
      <c r="R19">
        <f>Data!R9</f>
        <v>0.24554124940391037</v>
      </c>
      <c r="S19">
        <f>Data!S9</f>
        <v>0.26371006199332381</v>
      </c>
      <c r="T19">
        <f>Data!T9</f>
        <v>0.17311636351410417</v>
      </c>
      <c r="U19">
        <f>Data!U9</f>
        <v>0.41833372558249005</v>
      </c>
      <c r="V19">
        <f>Data!V9</f>
        <v>22214</v>
      </c>
      <c r="W19">
        <f>Data!W9</f>
        <v>0.53280000000000005</v>
      </c>
      <c r="X19">
        <f>Data!X9</f>
        <v>0.90680000000000005</v>
      </c>
      <c r="Y19">
        <f>Data!Y9</f>
        <v>0.98160000000000003</v>
      </c>
      <c r="Z19">
        <f>Data!Z9</f>
        <v>0</v>
      </c>
      <c r="AA19">
        <f>Data!AA9</f>
        <v>0</v>
      </c>
      <c r="AB19">
        <f>Data!AB9</f>
        <v>0.48330000000000001</v>
      </c>
      <c r="AC19">
        <f>Data!AC9</f>
        <v>0.52429999999999999</v>
      </c>
      <c r="AD19">
        <f>Data!AD9</f>
        <v>0.94799999999999995</v>
      </c>
      <c r="AE19">
        <f>Data!AE9</f>
        <v>0.24713642871752914</v>
      </c>
      <c r="AF19">
        <f>Data!AF9</f>
        <v>0.26810186132133362</v>
      </c>
      <c r="AG19">
        <f>Data!AG9</f>
        <v>0.17273360853482012</v>
      </c>
      <c r="AH19">
        <f>Data!AH9</f>
        <v>0.42162118694043854</v>
      </c>
      <c r="AI19">
        <f>Data!AI9</f>
        <v>14805</v>
      </c>
      <c r="AJ19">
        <f>Data!AJ9</f>
        <v>0.58340000000000003</v>
      </c>
      <c r="AK19">
        <f>Data!AK9</f>
        <v>1.1659999999999999</v>
      </c>
      <c r="AL19">
        <f>Data!AL9</f>
        <v>1.1037999999999999</v>
      </c>
      <c r="AM19" t="e">
        <f>Data!AM9</f>
        <v>#DIV/0!</v>
      </c>
      <c r="AO19"/>
      <c r="AP19"/>
      <c r="AQ19">
        <f t="shared" ref="AQ19:AQ33" si="0">AG20-J20</f>
        <v>-2.270751798596371E-3</v>
      </c>
      <c r="AR19">
        <f t="shared" ref="AR19:AR33" si="1">AH20-K20</f>
        <v>-1.3278168509677224E-3</v>
      </c>
      <c r="AS19">
        <f>Data!AS19</f>
        <v>0</v>
      </c>
      <c r="AT19">
        <f>Data!AT19</f>
        <v>0</v>
      </c>
      <c r="AU19">
        <f>Data!AU19</f>
        <v>-2.270751798596371E-3</v>
      </c>
      <c r="AV19">
        <f>Data!AV19</f>
        <v>-1.3278168509677224E-3</v>
      </c>
      <c r="AY19" t="str">
        <f>Data!AY19</f>
        <v>Grey 0%</v>
      </c>
    </row>
    <row r="20" spans="1:51" x14ac:dyDescent="0.6">
      <c r="A20">
        <f>Data!A20</f>
        <v>465</v>
      </c>
      <c r="B20">
        <f>Data!B20</f>
        <v>319</v>
      </c>
      <c r="C20">
        <f>Data!C20</f>
        <v>257</v>
      </c>
      <c r="D20">
        <f>Data!D20</f>
        <v>0</v>
      </c>
      <c r="E20">
        <f>Data!E20</f>
        <v>74.160499999999999</v>
      </c>
      <c r="F20">
        <f>Data!F20</f>
        <v>65.397199999999998</v>
      </c>
      <c r="G20">
        <f>Data!G20</f>
        <v>39.508400000000002</v>
      </c>
      <c r="H20">
        <f>Data!H20</f>
        <v>0.41415153398661164</v>
      </c>
      <c r="I20">
        <f>Data!I20</f>
        <v>0.36521262260137455</v>
      </c>
      <c r="J20">
        <f>Data!J20</f>
        <v>0.25275302887920759</v>
      </c>
      <c r="K20">
        <f>Data!K20</f>
        <v>0.50149359639556712</v>
      </c>
      <c r="L20">
        <f>Data!L20</f>
        <v>0</v>
      </c>
      <c r="M20">
        <f>Data!M20</f>
        <v>0</v>
      </c>
      <c r="N20">
        <f>Data!N20</f>
        <v>0</v>
      </c>
      <c r="O20">
        <f>Data!O20</f>
        <v>100.24039999999999</v>
      </c>
      <c r="P20">
        <f>Data!P20</f>
        <v>79.248900000000006</v>
      </c>
      <c r="Q20">
        <f>Data!Q20</f>
        <v>50.472200000000001</v>
      </c>
      <c r="R20">
        <f>Data!R20</f>
        <v>0.43590079208911053</v>
      </c>
      <c r="S20">
        <f>Data!S20</f>
        <v>0.34461812085936128</v>
      </c>
      <c r="T20">
        <f>Data!T20</f>
        <v>0.27837006700613476</v>
      </c>
      <c r="U20">
        <f>Data!U20</f>
        <v>0.49517134415979558</v>
      </c>
      <c r="V20">
        <f>Data!V20</f>
        <v>2485</v>
      </c>
      <c r="W20">
        <f>Data!W20</f>
        <v>16.147300000000001</v>
      </c>
      <c r="X20">
        <f>Data!X20</f>
        <v>16.525099999999998</v>
      </c>
      <c r="Y20">
        <f>Data!Y20</f>
        <v>7.7596999999999996</v>
      </c>
      <c r="Z20">
        <f>Data!Z20</f>
        <v>0</v>
      </c>
      <c r="AA20">
        <f>Data!AA20</f>
        <v>0</v>
      </c>
      <c r="AB20">
        <f>Data!AB20</f>
        <v>76.396699999999996</v>
      </c>
      <c r="AC20">
        <f>Data!AC20</f>
        <v>67.799899999999994</v>
      </c>
      <c r="AD20">
        <f>Data!AD20</f>
        <v>42.1995</v>
      </c>
      <c r="AE20">
        <f>Data!AE20</f>
        <v>0.40986211621380492</v>
      </c>
      <c r="AF20">
        <f>Data!AF20</f>
        <v>0.36374097955912166</v>
      </c>
      <c r="AG20">
        <f>Data!AG20</f>
        <v>0.25048227708061122</v>
      </c>
      <c r="AH20">
        <f>Data!AH20</f>
        <v>0.5001657795445994</v>
      </c>
      <c r="AI20">
        <f>Data!AI20</f>
        <v>3062</v>
      </c>
      <c r="AJ20">
        <f>Data!AJ20</f>
        <v>4.7600000000000003E-2</v>
      </c>
      <c r="AK20">
        <f>Data!AK20</f>
        <v>0.18970000000000001</v>
      </c>
      <c r="AL20">
        <f>Data!AL20</f>
        <v>0.15909999999999999</v>
      </c>
      <c r="AM20">
        <f>Data!AM20</f>
        <v>2.6304773940375335E-3</v>
      </c>
      <c r="AO20"/>
      <c r="AP20"/>
      <c r="AQ20">
        <f t="shared" si="0"/>
        <v>4.9924966756581535E-4</v>
      </c>
      <c r="AR20">
        <f t="shared" si="1"/>
        <v>-2.0231171255380431E-5</v>
      </c>
      <c r="AS20">
        <f>Data!AS20</f>
        <v>0</v>
      </c>
      <c r="AT20">
        <f>Data!AT20</f>
        <v>0</v>
      </c>
      <c r="AU20">
        <f>Data!AU20</f>
        <v>4.9924966756581535E-4</v>
      </c>
      <c r="AV20">
        <f>Data!AV20</f>
        <v>-2.0231171255380431E-5</v>
      </c>
      <c r="AY20" t="str">
        <f>Data!AY20</f>
        <v>EBU1 Dark Skin</v>
      </c>
    </row>
    <row r="21" spans="1:51" x14ac:dyDescent="0.6">
      <c r="A21">
        <f>Data!A21</f>
        <v>813</v>
      </c>
      <c r="B21">
        <f>Data!B21</f>
        <v>613</v>
      </c>
      <c r="C21">
        <f>Data!C21</f>
        <v>529</v>
      </c>
      <c r="D21">
        <f>Data!D21</f>
        <v>0</v>
      </c>
      <c r="E21">
        <f>Data!E21</f>
        <v>276.98779999999999</v>
      </c>
      <c r="F21">
        <f>Data!F21</f>
        <v>256.64049999999997</v>
      </c>
      <c r="G21">
        <f>Data!G21</f>
        <v>185.67410000000001</v>
      </c>
      <c r="H21">
        <f>Data!H21</f>
        <v>0.38507837593757505</v>
      </c>
      <c r="I21">
        <f>Data!I21</f>
        <v>0.3567908295593063</v>
      </c>
      <c r="J21">
        <f>Data!J21</f>
        <v>0.23655885143142347</v>
      </c>
      <c r="K21">
        <f>Data!K21</f>
        <v>0.49315821599098952</v>
      </c>
      <c r="L21">
        <f>Data!L21</f>
        <v>0</v>
      </c>
      <c r="M21">
        <f>Data!M21</f>
        <v>0</v>
      </c>
      <c r="N21">
        <f>Data!N21</f>
        <v>0</v>
      </c>
      <c r="O21">
        <f>Data!O21</f>
        <v>342.74040000000002</v>
      </c>
      <c r="P21">
        <f>Data!P21</f>
        <v>294.5351</v>
      </c>
      <c r="Q21">
        <f>Data!Q21</f>
        <v>240.29409999999999</v>
      </c>
      <c r="R21">
        <f>Data!R21</f>
        <v>0.39055637296460594</v>
      </c>
      <c r="S21">
        <f>Data!S21</f>
        <v>0.33562591502713862</v>
      </c>
      <c r="T21">
        <f>Data!T21</f>
        <v>0.25010020706906966</v>
      </c>
      <c r="U21">
        <f>Data!U21</f>
        <v>0.48357999632665299</v>
      </c>
      <c r="V21">
        <f>Data!V21</f>
        <v>3334</v>
      </c>
      <c r="W21">
        <f>Data!W21</f>
        <v>16.5</v>
      </c>
      <c r="X21">
        <f>Data!X21</f>
        <v>16.963100000000001</v>
      </c>
      <c r="Y21">
        <f>Data!Y21</f>
        <v>9.1029</v>
      </c>
      <c r="Z21">
        <f>Data!Z21</f>
        <v>0</v>
      </c>
      <c r="AA21">
        <f>Data!AA21</f>
        <v>0</v>
      </c>
      <c r="AB21">
        <f>Data!AB21</f>
        <v>293.64159999999998</v>
      </c>
      <c r="AC21">
        <f>Data!AC21</f>
        <v>271.48680000000002</v>
      </c>
      <c r="AD21">
        <f>Data!AD21</f>
        <v>196.27269999999999</v>
      </c>
      <c r="AE21">
        <f>Data!AE21</f>
        <v>0.38565954265104158</v>
      </c>
      <c r="AF21">
        <f>Data!AF21</f>
        <v>0.35656213262628594</v>
      </c>
      <c r="AG21">
        <f>Data!AG21</f>
        <v>0.23705810109898928</v>
      </c>
      <c r="AH21">
        <f>Data!AH21</f>
        <v>0.49313798481973414</v>
      </c>
      <c r="AI21">
        <f>Data!AI21</f>
        <v>3690</v>
      </c>
      <c r="AJ21">
        <f>Data!AJ21</f>
        <v>0.20050000000000001</v>
      </c>
      <c r="AK21">
        <f>Data!AK21</f>
        <v>0.21909999999999999</v>
      </c>
      <c r="AL21">
        <f>Data!AL21</f>
        <v>9.4E-2</v>
      </c>
      <c r="AM21">
        <f>Data!AM21</f>
        <v>4.9965941485670179E-4</v>
      </c>
      <c r="AO21"/>
      <c r="AP21"/>
      <c r="AQ21">
        <f t="shared" si="0"/>
        <v>4.7172731091221776E-4</v>
      </c>
      <c r="AR21">
        <f t="shared" si="1"/>
        <v>1.8249728261526821E-4</v>
      </c>
      <c r="AS21">
        <f>Data!AS21</f>
        <v>0</v>
      </c>
      <c r="AT21">
        <f>Data!AT21</f>
        <v>0</v>
      </c>
      <c r="AU21">
        <f>Data!AU21</f>
        <v>4.7172731091221776E-4</v>
      </c>
      <c r="AV21">
        <f>Data!AV21</f>
        <v>1.8249728261526821E-4</v>
      </c>
      <c r="AY21" t="str">
        <f>Data!AY21</f>
        <v>EBU2 Light Skin</v>
      </c>
    </row>
    <row r="22" spans="1:51" x14ac:dyDescent="0.6">
      <c r="A22">
        <f>Data!A22</f>
        <v>733</v>
      </c>
      <c r="B22">
        <f>Data!B22</f>
        <v>547</v>
      </c>
      <c r="C22">
        <f>Data!C22</f>
        <v>509</v>
      </c>
      <c r="D22">
        <f>Data!D22</f>
        <v>0</v>
      </c>
      <c r="E22">
        <f>Data!E22</f>
        <v>222.65190000000001</v>
      </c>
      <c r="F22">
        <f>Data!F22</f>
        <v>202.92529999999999</v>
      </c>
      <c r="G22">
        <f>Data!G22</f>
        <v>165.91589999999999</v>
      </c>
      <c r="H22">
        <f>Data!H22</f>
        <v>0.37642349505006906</v>
      </c>
      <c r="I22">
        <f>Data!I22</f>
        <v>0.34307297921142271</v>
      </c>
      <c r="J22">
        <f>Data!J22</f>
        <v>0.23659446505972423</v>
      </c>
      <c r="K22">
        <f>Data!K22</f>
        <v>0.48517329652841101</v>
      </c>
      <c r="L22">
        <f>Data!L22</f>
        <v>0</v>
      </c>
      <c r="M22">
        <f>Data!M22</f>
        <v>0</v>
      </c>
      <c r="N22">
        <f>Data!N22</f>
        <v>0</v>
      </c>
      <c r="O22">
        <f>Data!O22</f>
        <v>281.16640000000001</v>
      </c>
      <c r="P22">
        <f>Data!P22</f>
        <v>235.63069999999999</v>
      </c>
      <c r="Q22">
        <f>Data!Q22</f>
        <v>218.74809999999999</v>
      </c>
      <c r="R22">
        <f>Data!R22</f>
        <v>0.38225577435621905</v>
      </c>
      <c r="S22">
        <f>Data!S22</f>
        <v>0.32034836200412969</v>
      </c>
      <c r="T22">
        <f>Data!T22</f>
        <v>0.25149776227902093</v>
      </c>
      <c r="U22">
        <f>Data!U22</f>
        <v>0.47422571115196699</v>
      </c>
      <c r="V22">
        <f>Data!V22</f>
        <v>3397</v>
      </c>
      <c r="W22">
        <f>Data!W22</f>
        <v>16.934999999999999</v>
      </c>
      <c r="X22">
        <f>Data!X22</f>
        <v>17.391200000000001</v>
      </c>
      <c r="Y22">
        <f>Data!Y22</f>
        <v>8.8592999999999993</v>
      </c>
      <c r="Z22">
        <f>Data!Z22</f>
        <v>0</v>
      </c>
      <c r="AA22">
        <f>Data!AA22</f>
        <v>0</v>
      </c>
      <c r="AB22">
        <f>Data!AB22</f>
        <v>234.87559999999999</v>
      </c>
      <c r="AC22">
        <f>Data!AC22</f>
        <v>213.72040000000001</v>
      </c>
      <c r="AD22">
        <f>Data!AD22</f>
        <v>174.1189</v>
      </c>
      <c r="AE22">
        <f>Data!AE22</f>
        <v>0.37717999039367778</v>
      </c>
      <c r="AF22">
        <f>Data!AF22</f>
        <v>0.34320746139204317</v>
      </c>
      <c r="AG22">
        <f>Data!AG22</f>
        <v>0.23706619237063645</v>
      </c>
      <c r="AH22">
        <f>Data!AH22</f>
        <v>0.48535579381102628</v>
      </c>
      <c r="AI22">
        <f>Data!AI22</f>
        <v>3805</v>
      </c>
      <c r="AJ22">
        <f>Data!AJ22</f>
        <v>0.42299999999999999</v>
      </c>
      <c r="AK22">
        <f>Data!AK22</f>
        <v>0.44069999999999998</v>
      </c>
      <c r="AL22">
        <f>Data!AL22</f>
        <v>0.2326</v>
      </c>
      <c r="AM22">
        <f>Data!AM22</f>
        <v>5.05798293811307E-4</v>
      </c>
      <c r="AO22"/>
      <c r="AP22"/>
      <c r="AQ22">
        <f t="shared" si="0"/>
        <v>-2.3006920352952598E-4</v>
      </c>
      <c r="AR22">
        <f t="shared" si="1"/>
        <v>1.8692911583728655E-4</v>
      </c>
      <c r="AS22">
        <f>Data!AS22</f>
        <v>0</v>
      </c>
      <c r="AT22">
        <f>Data!AT22</f>
        <v>0</v>
      </c>
      <c r="AU22">
        <f>Data!AU22</f>
        <v>-2.3006920352952598E-4</v>
      </c>
      <c r="AV22">
        <f>Data!AV22</f>
        <v>1.8692911583728655E-4</v>
      </c>
      <c r="AY22" t="str">
        <f>Data!AY22</f>
        <v>EBU3 Light Greyish Red</v>
      </c>
    </row>
    <row r="23" spans="1:51" x14ac:dyDescent="0.6">
      <c r="A23">
        <f>Data!A23</f>
        <v>519</v>
      </c>
      <c r="B23">
        <f>Data!B23</f>
        <v>633</v>
      </c>
      <c r="C23">
        <f>Data!C23</f>
        <v>212</v>
      </c>
      <c r="D23">
        <f>Data!D23</f>
        <v>0</v>
      </c>
      <c r="E23">
        <f>Data!E23</f>
        <v>151.62360000000001</v>
      </c>
      <c r="F23">
        <f>Data!F23</f>
        <v>203.4659</v>
      </c>
      <c r="G23">
        <f>Data!G23</f>
        <v>51.444400000000002</v>
      </c>
      <c r="H23">
        <f>Data!H23</f>
        <v>0.37296668248330583</v>
      </c>
      <c r="I23">
        <f>Data!I23</f>
        <v>0.50048938108236485</v>
      </c>
      <c r="J23">
        <f>Data!J23</f>
        <v>0.18061473484990956</v>
      </c>
      <c r="K23">
        <f>Data!K23</f>
        <v>0.5453314263338358</v>
      </c>
      <c r="L23">
        <f>Data!L23</f>
        <v>0</v>
      </c>
      <c r="M23">
        <f>Data!M23</f>
        <v>0</v>
      </c>
      <c r="N23">
        <f>Data!N23</f>
        <v>0</v>
      </c>
      <c r="O23">
        <f>Data!O23</f>
        <v>158.0067</v>
      </c>
      <c r="P23">
        <f>Data!P23</f>
        <v>226.93809999999999</v>
      </c>
      <c r="Q23">
        <f>Data!Q23</f>
        <v>49.517400000000002</v>
      </c>
      <c r="R23">
        <f>Data!R23</f>
        <v>0.36368342286164368</v>
      </c>
      <c r="S23">
        <f>Data!S23</f>
        <v>0.52234256512994681</v>
      </c>
      <c r="T23">
        <f>Data!T23</f>
        <v>0.17032868592894623</v>
      </c>
      <c r="U23">
        <f>Data!U23</f>
        <v>0.55043016410365198</v>
      </c>
      <c r="V23">
        <f>Data!V23</f>
        <v>4940</v>
      </c>
      <c r="W23">
        <f>Data!W23</f>
        <v>11.694599999999999</v>
      </c>
      <c r="X23">
        <f>Data!X23</f>
        <v>12.0427</v>
      </c>
      <c r="Y23">
        <f>Data!Y23</f>
        <v>4.0255000000000001</v>
      </c>
      <c r="Z23">
        <f>Data!Z23</f>
        <v>0</v>
      </c>
      <c r="AA23">
        <f>Data!AA23</f>
        <v>0</v>
      </c>
      <c r="AB23">
        <f>Data!AB23</f>
        <v>159.53370000000001</v>
      </c>
      <c r="AC23">
        <f>Data!AC23</f>
        <v>214.4271</v>
      </c>
      <c r="AD23">
        <f>Data!AD23</f>
        <v>53.8977</v>
      </c>
      <c r="AE23">
        <f>Data!AE23</f>
        <v>0.37286556186215775</v>
      </c>
      <c r="AF23">
        <f>Data!AF23</f>
        <v>0.50116358562468666</v>
      </c>
      <c r="AG23">
        <f>Data!AG23</f>
        <v>0.18038466564638003</v>
      </c>
      <c r="AH23">
        <f>Data!AH23</f>
        <v>0.54551835544967309</v>
      </c>
      <c r="AI23">
        <f>Data!AI23</f>
        <v>4707</v>
      </c>
      <c r="AJ23">
        <f>Data!AJ23</f>
        <v>0.92700000000000005</v>
      </c>
      <c r="AK23">
        <f>Data!AK23</f>
        <v>0.93389999999999995</v>
      </c>
      <c r="AL23">
        <f>Data!AL23</f>
        <v>0.37990000000000002</v>
      </c>
      <c r="AM23">
        <f>Data!AM23</f>
        <v>2.9643605172181766E-4</v>
      </c>
      <c r="AO23"/>
      <c r="AP23"/>
      <c r="AQ23">
        <f t="shared" si="0"/>
        <v>9.3465545691148733E-4</v>
      </c>
      <c r="AR23">
        <f t="shared" si="1"/>
        <v>9.3316778348789819E-4</v>
      </c>
      <c r="AS23">
        <f>Data!AS23</f>
        <v>0</v>
      </c>
      <c r="AT23">
        <f>Data!AT23</f>
        <v>0</v>
      </c>
      <c r="AU23">
        <f>Data!AU23</f>
        <v>9.3465545691148733E-4</v>
      </c>
      <c r="AV23">
        <f>Data!AV23</f>
        <v>9.3316778348789819E-4</v>
      </c>
      <c r="AY23" t="str">
        <f>Data!AY23</f>
        <v>EBU4 Light Yellow Green</v>
      </c>
    </row>
    <row r="24" spans="1:51" x14ac:dyDescent="0.6">
      <c r="A24">
        <f>Data!A24</f>
        <v>395</v>
      </c>
      <c r="B24">
        <f>Data!B24</f>
        <v>629</v>
      </c>
      <c r="C24">
        <f>Data!C24</f>
        <v>650</v>
      </c>
      <c r="D24">
        <f>Data!D24</f>
        <v>0</v>
      </c>
      <c r="E24">
        <f>Data!E24</f>
        <v>163.37049999999999</v>
      </c>
      <c r="F24">
        <f>Data!F24</f>
        <v>202.99780000000001</v>
      </c>
      <c r="G24">
        <f>Data!G24</f>
        <v>267.72300000000001</v>
      </c>
      <c r="H24">
        <f>Data!H24</f>
        <v>0.25764507413995424</v>
      </c>
      <c r="I24">
        <f>Data!I24</f>
        <v>0.3201397022794667</v>
      </c>
      <c r="J24">
        <f>Data!J24</f>
        <v>0.16290189234393609</v>
      </c>
      <c r="K24">
        <f>Data!K24</f>
        <v>0.45543493448159689</v>
      </c>
      <c r="L24">
        <f>Data!L24</f>
        <v>0</v>
      </c>
      <c r="M24">
        <f>Data!M24</f>
        <v>0</v>
      </c>
      <c r="N24">
        <f>Data!N24</f>
        <v>0</v>
      </c>
      <c r="O24">
        <f>Data!O24</f>
        <v>172.57650000000001</v>
      </c>
      <c r="P24">
        <f>Data!P24</f>
        <v>225.20359999999999</v>
      </c>
      <c r="Q24">
        <f>Data!Q24</f>
        <v>362.43990000000002</v>
      </c>
      <c r="R24">
        <f>Data!R24</f>
        <v>0.22700862908105549</v>
      </c>
      <c r="S24">
        <f>Data!S24</f>
        <v>0.29623477414432664</v>
      </c>
      <c r="T24">
        <f>Data!T24</f>
        <v>0.14883859684392473</v>
      </c>
      <c r="U24">
        <f>Data!U24</f>
        <v>0.43701038445820312</v>
      </c>
      <c r="V24">
        <f>Data!V24</f>
        <v>17764</v>
      </c>
      <c r="W24">
        <f>Data!W24</f>
        <v>20.482600000000001</v>
      </c>
      <c r="X24">
        <f>Data!X24</f>
        <v>20.663599999999999</v>
      </c>
      <c r="Y24">
        <f>Data!Y24</f>
        <v>6.6055000000000001</v>
      </c>
      <c r="Z24">
        <f>Data!Z24</f>
        <v>0</v>
      </c>
      <c r="AA24">
        <f>Data!AA24</f>
        <v>0</v>
      </c>
      <c r="AB24">
        <f>Data!AB24</f>
        <v>173.40690000000001</v>
      </c>
      <c r="AC24">
        <f>Data!AC24</f>
        <v>214.67840000000001</v>
      </c>
      <c r="AD24">
        <f>Data!AD24</f>
        <v>280.02440000000001</v>
      </c>
      <c r="AE24">
        <f>Data!AE24</f>
        <v>0.25954854419865481</v>
      </c>
      <c r="AF24">
        <f>Data!AF24</f>
        <v>0.32132208228678616</v>
      </c>
      <c r="AG24">
        <f>Data!AG24</f>
        <v>0.16383654780084758</v>
      </c>
      <c r="AH24">
        <f>Data!AH24</f>
        <v>0.45636810226508479</v>
      </c>
      <c r="AI24">
        <f>Data!AI24</f>
        <v>10888</v>
      </c>
      <c r="AJ24">
        <f>Data!AJ24</f>
        <v>0.5776</v>
      </c>
      <c r="AK24">
        <f>Data!AK24</f>
        <v>0.59050000000000002</v>
      </c>
      <c r="AL24">
        <f>Data!AL24</f>
        <v>0.25290000000000001</v>
      </c>
      <c r="AM24">
        <f>Data!AM24</f>
        <v>1.3207508982673976E-3</v>
      </c>
      <c r="AO24"/>
      <c r="AP24"/>
      <c r="AQ24">
        <f t="shared" si="0"/>
        <v>8.5677242602738568E-4</v>
      </c>
      <c r="AR24">
        <f t="shared" si="1"/>
        <v>9.871485099076649E-4</v>
      </c>
      <c r="AS24">
        <f>Data!AS24</f>
        <v>0</v>
      </c>
      <c r="AT24">
        <f>Data!AT24</f>
        <v>0</v>
      </c>
      <c r="AU24">
        <f>Data!AU24</f>
        <v>8.5677242602738568E-4</v>
      </c>
      <c r="AV24">
        <f>Data!AV24</f>
        <v>9.871485099076649E-4</v>
      </c>
      <c r="AY24" t="str">
        <f>Data!AY24</f>
        <v xml:space="preserve">EBU5 Light Bluish Green </v>
      </c>
    </row>
    <row r="25" spans="1:51" x14ac:dyDescent="0.6">
      <c r="A25">
        <f>Data!A25</f>
        <v>646</v>
      </c>
      <c r="B25">
        <f>Data!B25</f>
        <v>553</v>
      </c>
      <c r="C25">
        <f>Data!C25</f>
        <v>776</v>
      </c>
      <c r="D25">
        <f>Data!D25</f>
        <v>0</v>
      </c>
      <c r="E25">
        <f>Data!E25</f>
        <v>231.8245</v>
      </c>
      <c r="F25">
        <f>Data!F25</f>
        <v>205.203</v>
      </c>
      <c r="G25">
        <f>Data!G25</f>
        <v>377.58589999999998</v>
      </c>
      <c r="H25">
        <f>Data!H25</f>
        <v>0.28458223250440029</v>
      </c>
      <c r="I25">
        <f>Data!I25</f>
        <v>0.25190231341640096</v>
      </c>
      <c r="J25">
        <f>Data!J25</f>
        <v>0.20872739445704561</v>
      </c>
      <c r="K25">
        <f>Data!K25</f>
        <v>0.41570604888926982</v>
      </c>
      <c r="L25">
        <f>Data!L25</f>
        <v>0</v>
      </c>
      <c r="M25">
        <f>Data!M25</f>
        <v>0</v>
      </c>
      <c r="N25">
        <f>Data!N25</f>
        <v>0</v>
      </c>
      <c r="O25">
        <f>Data!O25</f>
        <v>290.37849999999997</v>
      </c>
      <c r="P25">
        <f>Data!P25</f>
        <v>235.8186</v>
      </c>
      <c r="Q25">
        <f>Data!Q25</f>
        <v>520.00340000000006</v>
      </c>
      <c r="R25">
        <f>Data!R25</f>
        <v>0.2775553060813869</v>
      </c>
      <c r="S25">
        <f>Data!S25</f>
        <v>0.22540478617626356</v>
      </c>
      <c r="T25">
        <f>Data!T25</f>
        <v>0.21558753521491311</v>
      </c>
      <c r="U25">
        <f>Data!U25</f>
        <v>0.39393064275289286</v>
      </c>
      <c r="V25">
        <f>Data!V25</f>
        <v>29480</v>
      </c>
      <c r="W25">
        <f>Data!W25</f>
        <v>22.0017</v>
      </c>
      <c r="X25">
        <f>Data!X25</f>
        <v>22.309100000000001</v>
      </c>
      <c r="Y25">
        <f>Data!Y25</f>
        <v>6.5364000000000004</v>
      </c>
      <c r="Z25">
        <f>Data!Z25</f>
        <v>0</v>
      </c>
      <c r="AA25">
        <f>Data!AA25</f>
        <v>0</v>
      </c>
      <c r="AB25">
        <f>Data!AB25</f>
        <v>245.3672</v>
      </c>
      <c r="AC25">
        <f>Data!AC25</f>
        <v>216.81630000000001</v>
      </c>
      <c r="AD25">
        <f>Data!AD25</f>
        <v>395.10739999999998</v>
      </c>
      <c r="AE25">
        <f>Data!AE25</f>
        <v>0.28621229969897033</v>
      </c>
      <c r="AF25">
        <f>Data!AF25</f>
        <v>0.2529086684578129</v>
      </c>
      <c r="AG25">
        <f>Data!AG25</f>
        <v>0.20958416688307299</v>
      </c>
      <c r="AH25">
        <f>Data!AH25</f>
        <v>0.41669319739917748</v>
      </c>
      <c r="AI25">
        <f>Data!AI25</f>
        <v>12907</v>
      </c>
      <c r="AJ25">
        <f>Data!AJ25</f>
        <v>0.1719</v>
      </c>
      <c r="AK25">
        <f>Data!AK25</f>
        <v>0.17929999999999999</v>
      </c>
      <c r="AL25">
        <f>Data!AL25</f>
        <v>8.9499999999999996E-2</v>
      </c>
      <c r="AM25">
        <f>Data!AM25</f>
        <v>1.3071041162102486E-3</v>
      </c>
      <c r="AO25"/>
      <c r="AP25"/>
      <c r="AQ25">
        <f t="shared" si="0"/>
        <v>1.3361121091526318E-3</v>
      </c>
      <c r="AR25">
        <f t="shared" si="1"/>
        <v>1.6210733171362346E-4</v>
      </c>
      <c r="AS25">
        <f>Data!AS25</f>
        <v>0</v>
      </c>
      <c r="AT25">
        <f>Data!AT25</f>
        <v>0</v>
      </c>
      <c r="AU25">
        <f>Data!AU25</f>
        <v>1.3361121091526318E-3</v>
      </c>
      <c r="AV25">
        <f>Data!AV25</f>
        <v>1.6210733171362346E-4</v>
      </c>
      <c r="AY25" t="str">
        <f>Data!AY25</f>
        <v>EBU6 Light Violet</v>
      </c>
    </row>
    <row r="26" spans="1:51" x14ac:dyDescent="0.6">
      <c r="A26">
        <f>Data!A26</f>
        <v>361</v>
      </c>
      <c r="B26">
        <f>Data!B26</f>
        <v>435</v>
      </c>
      <c r="C26">
        <f>Data!C26</f>
        <v>261</v>
      </c>
      <c r="D26">
        <f>Data!D26</f>
        <v>0</v>
      </c>
      <c r="E26">
        <f>Data!E26</f>
        <v>71.566800000000001</v>
      </c>
      <c r="F26">
        <f>Data!F26</f>
        <v>91.282899999999998</v>
      </c>
      <c r="G26">
        <f>Data!G26</f>
        <v>45.705800000000004</v>
      </c>
      <c r="H26">
        <f>Data!H26</f>
        <v>0.34315469982810332</v>
      </c>
      <c r="I26">
        <f>Data!I26</f>
        <v>0.43769116614042786</v>
      </c>
      <c r="J26">
        <f>Data!J26</f>
        <v>0.18141971904035908</v>
      </c>
      <c r="K26">
        <f>Data!K26</f>
        <v>0.52064875976256708</v>
      </c>
      <c r="L26">
        <f>Data!L26</f>
        <v>0</v>
      </c>
      <c r="M26">
        <f>Data!M26</f>
        <v>0</v>
      </c>
      <c r="N26">
        <f>Data!N26</f>
        <v>0</v>
      </c>
      <c r="O26">
        <f>Data!O26</f>
        <v>78.589699999999993</v>
      </c>
      <c r="P26">
        <f>Data!P26</f>
        <v>103.4636</v>
      </c>
      <c r="Q26">
        <f>Data!Q26</f>
        <v>55.681399999999996</v>
      </c>
      <c r="R26">
        <f>Data!R26</f>
        <v>0.33057732001260232</v>
      </c>
      <c r="S26">
        <f>Data!S26</f>
        <v>0.43520613524235213</v>
      </c>
      <c r="T26">
        <f>Data!T26</f>
        <v>0.17487812417962983</v>
      </c>
      <c r="U26">
        <f>Data!U26</f>
        <v>0.5180121650796603</v>
      </c>
      <c r="V26">
        <f>Data!V26</f>
        <v>5570</v>
      </c>
      <c r="W26">
        <f>Data!W26</f>
        <v>4.4455999999999998</v>
      </c>
      <c r="X26">
        <f>Data!X26</f>
        <v>5.1158999999999999</v>
      </c>
      <c r="Y26">
        <f>Data!Y26</f>
        <v>3.2816000000000001</v>
      </c>
      <c r="Z26">
        <f>Data!Z26</f>
        <v>0</v>
      </c>
      <c r="AA26">
        <f>Data!AA26</f>
        <v>0</v>
      </c>
      <c r="AB26">
        <f>Data!AB26</f>
        <v>75.296700000000001</v>
      </c>
      <c r="AC26">
        <f>Data!AC26</f>
        <v>95.367900000000006</v>
      </c>
      <c r="AD26">
        <f>Data!AD26</f>
        <v>47.404400000000003</v>
      </c>
      <c r="AE26">
        <f>Data!AE26</f>
        <v>0.34528841788608189</v>
      </c>
      <c r="AF26">
        <f>Data!AF26</f>
        <v>0.4373290105425347</v>
      </c>
      <c r="AG26">
        <f>Data!AG26</f>
        <v>0.18275583114951172</v>
      </c>
      <c r="AH26">
        <f>Data!AH26</f>
        <v>0.52081086709428071</v>
      </c>
      <c r="AI26">
        <f>Data!AI26</f>
        <v>5277</v>
      </c>
      <c r="AJ26">
        <f>Data!AJ26</f>
        <v>0.7016</v>
      </c>
      <c r="AK26">
        <f>Data!AK26</f>
        <v>0.71899999999999997</v>
      </c>
      <c r="AL26">
        <f>Data!AL26</f>
        <v>0.33700000000000002</v>
      </c>
      <c r="AM26">
        <f>Data!AM26</f>
        <v>1.3459102329723201E-3</v>
      </c>
      <c r="AO26"/>
      <c r="AP26"/>
      <c r="AQ26">
        <f t="shared" si="0"/>
        <v>-2.3657027230156169E-4</v>
      </c>
      <c r="AR26">
        <f t="shared" si="1"/>
        <v>-1.1913524628073824E-3</v>
      </c>
      <c r="AS26">
        <f>Data!AS26</f>
        <v>0</v>
      </c>
      <c r="AT26">
        <f>Data!AT26</f>
        <v>0</v>
      </c>
      <c r="AU26">
        <f>Data!AU26</f>
        <v>-2.3657027230156169E-4</v>
      </c>
      <c r="AV26">
        <f>Data!AV26</f>
        <v>-1.1913524628073824E-3</v>
      </c>
      <c r="AY26" t="str">
        <f>Data!AY26</f>
        <v>EBU7 Foliage</v>
      </c>
    </row>
    <row r="27" spans="1:51" x14ac:dyDescent="0.6">
      <c r="A27">
        <f>Data!A27</f>
        <v>792</v>
      </c>
      <c r="B27">
        <f>Data!B27</f>
        <v>345</v>
      </c>
      <c r="C27">
        <f>Data!C27</f>
        <v>338</v>
      </c>
      <c r="D27">
        <f>Data!D27</f>
        <v>0</v>
      </c>
      <c r="E27">
        <f>Data!E27</f>
        <v>192.8477</v>
      </c>
      <c r="F27">
        <f>Data!F27</f>
        <v>131.25970000000001</v>
      </c>
      <c r="G27">
        <f>Data!G27</f>
        <v>71.435699999999997</v>
      </c>
      <c r="H27">
        <f>Data!H27</f>
        <v>0.4875516726242981</v>
      </c>
      <c r="I27">
        <f>Data!I27</f>
        <v>0.33184676966934834</v>
      </c>
      <c r="J27">
        <f>Data!J27</f>
        <v>0.32465255470391347</v>
      </c>
      <c r="K27">
        <f>Data!K27</f>
        <v>0.49718530790362481</v>
      </c>
      <c r="L27">
        <f>Data!L27</f>
        <v>0</v>
      </c>
      <c r="M27">
        <f>Data!M27</f>
        <v>0</v>
      </c>
      <c r="N27">
        <f>Data!N27</f>
        <v>0</v>
      </c>
      <c r="O27">
        <f>Data!O27</f>
        <v>270.20280000000002</v>
      </c>
      <c r="P27">
        <f>Data!P27</f>
        <v>160.398</v>
      </c>
      <c r="Q27">
        <f>Data!Q27</f>
        <v>89.349000000000004</v>
      </c>
      <c r="R27">
        <f>Data!R27</f>
        <v>0.51967093746357818</v>
      </c>
      <c r="S27">
        <f>Data!S27</f>
        <v>0.30848747321376019</v>
      </c>
      <c r="T27">
        <f>Data!T27</f>
        <v>0.36709596206098466</v>
      </c>
      <c r="U27">
        <f>Data!U27</f>
        <v>0.4903105399943305</v>
      </c>
      <c r="V27">
        <f>Data!V27</f>
        <v>-1</v>
      </c>
      <c r="W27">
        <f>Data!W27</f>
        <v>38.476799999999997</v>
      </c>
      <c r="X27">
        <f>Data!X27</f>
        <v>38.7545</v>
      </c>
      <c r="Y27">
        <f>Data!Y27</f>
        <v>7.8160999999999996</v>
      </c>
      <c r="Z27">
        <f>Data!Z27</f>
        <v>0</v>
      </c>
      <c r="AA27">
        <f>Data!AA27</f>
        <v>0</v>
      </c>
      <c r="AB27">
        <f>Data!AB27</f>
        <v>202.7466</v>
      </c>
      <c r="AC27">
        <f>Data!AC27</f>
        <v>137.767</v>
      </c>
      <c r="AD27">
        <f>Data!AD27</f>
        <v>76.861099999999993</v>
      </c>
      <c r="AE27">
        <f>Data!AE27</f>
        <v>0.48576638689407869</v>
      </c>
      <c r="AF27">
        <f>Data!AF27</f>
        <v>0.33007990182442781</v>
      </c>
      <c r="AG27">
        <f>Data!AG27</f>
        <v>0.3244159844316119</v>
      </c>
      <c r="AH27">
        <f>Data!AH27</f>
        <v>0.49599395544081742</v>
      </c>
      <c r="AI27">
        <f>Data!AI27</f>
        <v>-1</v>
      </c>
      <c r="AJ27">
        <f>Data!AJ27</f>
        <v>0.87949999999999995</v>
      </c>
      <c r="AK27">
        <f>Data!AK27</f>
        <v>0.88060000000000005</v>
      </c>
      <c r="AL27">
        <f>Data!AL27</f>
        <v>0.17599999999999999</v>
      </c>
      <c r="AM27">
        <f>Data!AM27</f>
        <v>1.2146135946769453E-3</v>
      </c>
      <c r="AO27"/>
      <c r="AP27"/>
      <c r="AQ27">
        <f t="shared" si="0"/>
        <v>1.1062784742514042E-3</v>
      </c>
      <c r="AR27">
        <f t="shared" si="1"/>
        <v>5.3371624828979503E-4</v>
      </c>
      <c r="AS27">
        <f>Data!AS27</f>
        <v>0</v>
      </c>
      <c r="AT27">
        <f>Data!AT27</f>
        <v>0</v>
      </c>
      <c r="AU27">
        <f>Data!AU27</f>
        <v>1.1062784742514042E-3</v>
      </c>
      <c r="AV27">
        <f>Data!AV27</f>
        <v>5.3371624828979503E-4</v>
      </c>
      <c r="AY27" t="str">
        <f>Data!AY27</f>
        <v xml:space="preserve">EBU8 Medium Red </v>
      </c>
    </row>
    <row r="28" spans="1:51" x14ac:dyDescent="0.6">
      <c r="A28">
        <f>Data!A28</f>
        <v>413</v>
      </c>
      <c r="B28">
        <f>Data!B28</f>
        <v>784</v>
      </c>
      <c r="C28">
        <f>Data!C28</f>
        <v>389</v>
      </c>
      <c r="D28">
        <f>Data!D28</f>
        <v>0</v>
      </c>
      <c r="E28">
        <f>Data!E28</f>
        <v>188.39840000000001</v>
      </c>
      <c r="F28">
        <f>Data!F28</f>
        <v>296.7595</v>
      </c>
      <c r="G28">
        <f>Data!G28</f>
        <v>123.99939999999999</v>
      </c>
      <c r="H28">
        <f>Data!H28</f>
        <v>0.30927709476681964</v>
      </c>
      <c r="I28">
        <f>Data!I28</f>
        <v>0.4871639886774729</v>
      </c>
      <c r="J28">
        <f>Data!J28</f>
        <v>0.15036418830952003</v>
      </c>
      <c r="K28">
        <f>Data!K28</f>
        <v>0.53291059274621111</v>
      </c>
      <c r="L28">
        <f>Data!L28</f>
        <v>0</v>
      </c>
      <c r="M28">
        <f>Data!M28</f>
        <v>0</v>
      </c>
      <c r="N28">
        <f>Data!N28</f>
        <v>0</v>
      </c>
      <c r="O28">
        <f>Data!O28</f>
        <v>167.5855</v>
      </c>
      <c r="P28">
        <f>Data!P28</f>
        <v>323.49180000000001</v>
      </c>
      <c r="Q28">
        <f>Data!Q28</f>
        <v>141.70820000000001</v>
      </c>
      <c r="R28">
        <f>Data!R28</f>
        <v>0.264837768880608</v>
      </c>
      <c r="S28">
        <f>Data!S28</f>
        <v>0.51121873051768718</v>
      </c>
      <c r="T28">
        <f>Data!T28</f>
        <v>0.12310950912061627</v>
      </c>
      <c r="U28">
        <f>Data!U28</f>
        <v>0.53468863702841407</v>
      </c>
      <c r="V28">
        <f>Data!V28</f>
        <v>7042</v>
      </c>
      <c r="W28">
        <f>Data!W28</f>
        <v>28.252700000000001</v>
      </c>
      <c r="X28">
        <f>Data!X28</f>
        <v>28.3689</v>
      </c>
      <c r="Y28">
        <f>Data!Y28</f>
        <v>7.4246999999999996</v>
      </c>
      <c r="Z28">
        <f>Data!Z28</f>
        <v>0</v>
      </c>
      <c r="AA28">
        <f>Data!AA28</f>
        <v>0</v>
      </c>
      <c r="AB28">
        <f>Data!AB28</f>
        <v>200.8766</v>
      </c>
      <c r="AC28">
        <f>Data!AC28</f>
        <v>314.41840000000002</v>
      </c>
      <c r="AD28">
        <f>Data!AD28</f>
        <v>129.18469999999999</v>
      </c>
      <c r="AE28">
        <f>Data!AE28</f>
        <v>0.31168801748138841</v>
      </c>
      <c r="AF28">
        <f>Data!AF28</f>
        <v>0.48786393116804139</v>
      </c>
      <c r="AG28">
        <f>Data!AG28</f>
        <v>0.15147046678377143</v>
      </c>
      <c r="AH28">
        <f>Data!AH28</f>
        <v>0.5334443089945009</v>
      </c>
      <c r="AI28">
        <f>Data!AI28</f>
        <v>6099</v>
      </c>
      <c r="AJ28">
        <f>Data!AJ28</f>
        <v>0.89080000000000004</v>
      </c>
      <c r="AK28">
        <f>Data!AK28</f>
        <v>0.90969999999999995</v>
      </c>
      <c r="AL28">
        <f>Data!AL28</f>
        <v>0.35020000000000001</v>
      </c>
      <c r="AM28">
        <f>Data!AM28</f>
        <v>1.2282935708862719E-3</v>
      </c>
      <c r="AO28"/>
      <c r="AP28"/>
      <c r="AQ28">
        <f t="shared" si="0"/>
        <v>-1.4756839886300721E-3</v>
      </c>
      <c r="AR28">
        <f t="shared" si="1"/>
        <v>-7.2214819990640278E-4</v>
      </c>
      <c r="AS28">
        <f>Data!AS28</f>
        <v>0</v>
      </c>
      <c r="AT28">
        <f>Data!AT28</f>
        <v>0</v>
      </c>
      <c r="AU28">
        <f>Data!AU28</f>
        <v>-1.4756839886300721E-3</v>
      </c>
      <c r="AV28">
        <f>Data!AV28</f>
        <v>-7.2214819990640278E-4</v>
      </c>
      <c r="AY28" t="str">
        <f>Data!AY28</f>
        <v xml:space="preserve">EBU9 Medium Green </v>
      </c>
    </row>
    <row r="29" spans="1:51" x14ac:dyDescent="0.6">
      <c r="A29">
        <f>Data!A29</f>
        <v>370</v>
      </c>
      <c r="B29">
        <f>Data!B29</f>
        <v>446</v>
      </c>
      <c r="C29">
        <f>Data!C29</f>
        <v>727</v>
      </c>
      <c r="D29">
        <f>Data!D29</f>
        <v>0</v>
      </c>
      <c r="E29">
        <f>Data!E29</f>
        <v>127.0461</v>
      </c>
      <c r="F29">
        <f>Data!F29</f>
        <v>117.0106</v>
      </c>
      <c r="G29">
        <f>Data!G29</f>
        <v>319.27229999999997</v>
      </c>
      <c r="H29">
        <f>Data!H29</f>
        <v>0.22552735612759153</v>
      </c>
      <c r="I29">
        <f>Data!I29</f>
        <v>0.20771272205052466</v>
      </c>
      <c r="J29">
        <f>Data!J29</f>
        <v>0.17893678288407625</v>
      </c>
      <c r="K29">
        <f>Data!K29</f>
        <v>0.37080536700067812</v>
      </c>
      <c r="L29">
        <f>Data!L29</f>
        <v>0</v>
      </c>
      <c r="M29">
        <f>Data!M29</f>
        <v>0</v>
      </c>
      <c r="N29">
        <f>Data!N29</f>
        <v>0</v>
      </c>
      <c r="O29">
        <f>Data!O29</f>
        <v>154.8938</v>
      </c>
      <c r="P29">
        <f>Data!P29</f>
        <v>133.28530000000001</v>
      </c>
      <c r="Q29">
        <f>Data!Q29</f>
        <v>444.87490000000003</v>
      </c>
      <c r="R29">
        <f>Data!R29</f>
        <v>0.21129930400761743</v>
      </c>
      <c r="S29">
        <f>Data!S29</f>
        <v>0.18182193944784422</v>
      </c>
      <c r="T29">
        <f>Data!T29</f>
        <v>0.17758987479355351</v>
      </c>
      <c r="U29">
        <f>Data!U29</f>
        <v>0.34383409414933164</v>
      </c>
      <c r="V29">
        <f>Data!V29</f>
        <v>-1</v>
      </c>
      <c r="W29">
        <f>Data!W29</f>
        <v>21.697900000000001</v>
      </c>
      <c r="X29">
        <f>Data!X29</f>
        <v>21.8857</v>
      </c>
      <c r="Y29">
        <f>Data!Y29</f>
        <v>4.4492000000000003</v>
      </c>
      <c r="Z29">
        <f>Data!Z29</f>
        <v>0</v>
      </c>
      <c r="AA29">
        <f>Data!AA29</f>
        <v>0</v>
      </c>
      <c r="AB29">
        <f>Data!AB29</f>
        <v>133.8553</v>
      </c>
      <c r="AC29">
        <f>Data!AC29</f>
        <v>124.065</v>
      </c>
      <c r="AD29">
        <f>Data!AD29</f>
        <v>340.76280000000003</v>
      </c>
      <c r="AE29">
        <f>Data!AE29</f>
        <v>0.22358289385486246</v>
      </c>
      <c r="AF29">
        <f>Data!AF29</f>
        <v>0.20722983494940814</v>
      </c>
      <c r="AG29">
        <f>Data!AG29</f>
        <v>0.17746109889544617</v>
      </c>
      <c r="AH29">
        <f>Data!AH29</f>
        <v>0.37008321880077172</v>
      </c>
      <c r="AI29">
        <f>Data!AI29</f>
        <v>-1</v>
      </c>
      <c r="AJ29">
        <f>Data!AJ29</f>
        <v>0.77249999999999996</v>
      </c>
      <c r="AK29">
        <f>Data!AK29</f>
        <v>0.78790000000000004</v>
      </c>
      <c r="AL29">
        <f>Data!AL29</f>
        <v>0.22259999999999999</v>
      </c>
      <c r="AM29">
        <f>Data!AM29</f>
        <v>1.6429063445392183E-3</v>
      </c>
      <c r="AO29"/>
      <c r="AP29"/>
      <c r="AQ29">
        <f t="shared" si="0"/>
        <v>6.9939779539207603E-4</v>
      </c>
      <c r="AR29">
        <f t="shared" si="1"/>
        <v>9.2746495180934252E-4</v>
      </c>
      <c r="AS29">
        <f>Data!AS29</f>
        <v>0</v>
      </c>
      <c r="AT29">
        <f>Data!AT29</f>
        <v>0</v>
      </c>
      <c r="AU29">
        <f>Data!AU29</f>
        <v>6.9939779539207603E-4</v>
      </c>
      <c r="AV29">
        <f>Data!AV29</f>
        <v>9.2746495180934252E-4</v>
      </c>
      <c r="AY29" t="str">
        <f>Data!AY29</f>
        <v>EBU10 Medium Blue</v>
      </c>
    </row>
    <row r="30" spans="1:51" x14ac:dyDescent="0.6">
      <c r="A30">
        <f>Data!A30</f>
        <v>462</v>
      </c>
      <c r="B30">
        <f>Data!B30</f>
        <v>224</v>
      </c>
      <c r="C30">
        <f>Data!C30</f>
        <v>229</v>
      </c>
      <c r="D30">
        <f>Data!D30</f>
        <v>0</v>
      </c>
      <c r="E30">
        <f>Data!E30</f>
        <v>62.003500000000003</v>
      </c>
      <c r="F30">
        <f>Data!F30</f>
        <v>44.229799999999997</v>
      </c>
      <c r="G30">
        <f>Data!G30</f>
        <v>29.161300000000001</v>
      </c>
      <c r="H30">
        <f>Data!H30</f>
        <v>0.45794662416374066</v>
      </c>
      <c r="I30">
        <f>Data!I30</f>
        <v>0.32667329420818852</v>
      </c>
      <c r="J30">
        <f>Data!J30</f>
        <v>0.30508488753828106</v>
      </c>
      <c r="K30">
        <f>Data!K30</f>
        <v>0.48966829303815901</v>
      </c>
      <c r="L30">
        <f>Data!L30</f>
        <v>0</v>
      </c>
      <c r="M30">
        <f>Data!M30</f>
        <v>0</v>
      </c>
      <c r="N30">
        <f>Data!N30</f>
        <v>0</v>
      </c>
      <c r="O30">
        <f>Data!O30</f>
        <v>90.439599999999999</v>
      </c>
      <c r="P30">
        <f>Data!P30</f>
        <v>55.936100000000003</v>
      </c>
      <c r="Q30">
        <f>Data!Q30</f>
        <v>38.633099999999999</v>
      </c>
      <c r="R30">
        <f>Data!R30</f>
        <v>0.48883944979914468</v>
      </c>
      <c r="S30">
        <f>Data!S30</f>
        <v>0.30234291558023185</v>
      </c>
      <c r="T30">
        <f>Data!T30</f>
        <v>0.34605431668701647</v>
      </c>
      <c r="U30">
        <f>Data!U30</f>
        <v>0.48157101472344416</v>
      </c>
      <c r="V30">
        <f>Data!V30</f>
        <v>1589</v>
      </c>
      <c r="W30">
        <f>Data!W30</f>
        <v>23.771699999999999</v>
      </c>
      <c r="X30">
        <f>Data!X30</f>
        <v>24.073</v>
      </c>
      <c r="Y30">
        <f>Data!Y30</f>
        <v>6.7270000000000003</v>
      </c>
      <c r="Z30">
        <f>Data!Z30</f>
        <v>0</v>
      </c>
      <c r="AA30">
        <f>Data!AA30</f>
        <v>0</v>
      </c>
      <c r="AB30">
        <f>Data!AB30</f>
        <v>65.993600000000001</v>
      </c>
      <c r="AC30">
        <f>Data!AC30</f>
        <v>47.057400000000001</v>
      </c>
      <c r="AD30">
        <f>Data!AD30</f>
        <v>30.471800000000002</v>
      </c>
      <c r="AE30">
        <f>Data!AE30</f>
        <v>0.45981265694370504</v>
      </c>
      <c r="AF30">
        <f>Data!AF30</f>
        <v>0.32787403813192045</v>
      </c>
      <c r="AG30">
        <f>Data!AG30</f>
        <v>0.30578428533367313</v>
      </c>
      <c r="AH30">
        <f>Data!AH30</f>
        <v>0.49059575798996835</v>
      </c>
      <c r="AI30">
        <f>Data!AI30</f>
        <v>-1</v>
      </c>
      <c r="AJ30">
        <f>Data!AJ30</f>
        <v>0.28050000000000003</v>
      </c>
      <c r="AK30">
        <f>Data!AK30</f>
        <v>0.32090000000000002</v>
      </c>
      <c r="AL30">
        <f>Data!AL30</f>
        <v>0.16719999999999999</v>
      </c>
      <c r="AM30">
        <f>Data!AM30</f>
        <v>1.1616146146782083E-3</v>
      </c>
      <c r="AO30"/>
      <c r="AP30"/>
      <c r="AQ30">
        <f t="shared" si="0"/>
        <v>-9.8529608601516383E-5</v>
      </c>
      <c r="AR30">
        <f t="shared" si="1"/>
        <v>7.1184754136410788E-4</v>
      </c>
      <c r="AS30">
        <f>Data!AS30</f>
        <v>0</v>
      </c>
      <c r="AT30">
        <f>Data!AT30</f>
        <v>0</v>
      </c>
      <c r="AU30">
        <f>Data!AU30</f>
        <v>-9.8529608601516383E-5</v>
      </c>
      <c r="AV30">
        <f>Data!AV30</f>
        <v>7.1184754136410788E-4</v>
      </c>
      <c r="AY30" t="str">
        <f>Data!AY30</f>
        <v>EBU11 Dark Red</v>
      </c>
    </row>
    <row r="31" spans="1:51" x14ac:dyDescent="0.6">
      <c r="A31">
        <f>Data!A31</f>
        <v>262</v>
      </c>
      <c r="B31">
        <f>Data!B31</f>
        <v>554</v>
      </c>
      <c r="C31">
        <f>Data!C31</f>
        <v>280</v>
      </c>
      <c r="D31">
        <f>Data!D31</f>
        <v>0</v>
      </c>
      <c r="E31">
        <f>Data!E31</f>
        <v>84.289199999999994</v>
      </c>
      <c r="F31">
        <f>Data!F31</f>
        <v>136.41650000000001</v>
      </c>
      <c r="G31">
        <f>Data!G31</f>
        <v>59.073099999999997</v>
      </c>
      <c r="H31">
        <f>Data!H31</f>
        <v>0.30127086112314444</v>
      </c>
      <c r="I31">
        <f>Data!I31</f>
        <v>0.48758697942803392</v>
      </c>
      <c r="J31">
        <f>Data!J31</f>
        <v>0.14609724771596302</v>
      </c>
      <c r="K31">
        <f>Data!K31</f>
        <v>0.53200966653320358</v>
      </c>
      <c r="L31">
        <f>Data!L31</f>
        <v>0</v>
      </c>
      <c r="M31">
        <f>Data!M31</f>
        <v>0</v>
      </c>
      <c r="N31">
        <f>Data!N31</f>
        <v>0</v>
      </c>
      <c r="O31">
        <f>Data!O31</f>
        <v>72.600800000000007</v>
      </c>
      <c r="P31">
        <f>Data!P31</f>
        <v>148.9453</v>
      </c>
      <c r="Q31">
        <f>Data!Q31</f>
        <v>69.5839</v>
      </c>
      <c r="R31">
        <f>Data!R31</f>
        <v>0.24937588019098</v>
      </c>
      <c r="S31">
        <f>Data!S31</f>
        <v>0.51161096417408036</v>
      </c>
      <c r="T31">
        <f>Data!T31</f>
        <v>0.11544404921106152</v>
      </c>
      <c r="U31">
        <f>Data!U31</f>
        <v>0.53289232655358787</v>
      </c>
      <c r="V31">
        <f>Data!V31</f>
        <v>7432</v>
      </c>
      <c r="W31">
        <f>Data!W31</f>
        <v>22.948799999999999</v>
      </c>
      <c r="X31">
        <f>Data!X31</f>
        <v>23.037299999999998</v>
      </c>
      <c r="Y31">
        <f>Data!Y31</f>
        <v>7.5331000000000001</v>
      </c>
      <c r="Z31">
        <f>Data!Z31</f>
        <v>0</v>
      </c>
      <c r="AA31">
        <f>Data!AA31</f>
        <v>0</v>
      </c>
      <c r="AB31">
        <f>Data!AB31</f>
        <v>88.637299999999996</v>
      </c>
      <c r="AC31">
        <f>Data!AC31</f>
        <v>143.74250000000001</v>
      </c>
      <c r="AD31">
        <f>Data!AD31</f>
        <v>61.221899999999998</v>
      </c>
      <c r="AE31">
        <f>Data!AE31</f>
        <v>0.30189641272513068</v>
      </c>
      <c r="AF31">
        <f>Data!AF31</f>
        <v>0.4895833368812238</v>
      </c>
      <c r="AG31">
        <f>Data!AG31</f>
        <v>0.14599871810736151</v>
      </c>
      <c r="AH31">
        <f>Data!AH31</f>
        <v>0.53272151407456769</v>
      </c>
      <c r="AI31">
        <f>Data!AI31</f>
        <v>6393</v>
      </c>
      <c r="AJ31">
        <f>Data!AJ31</f>
        <v>0.55369999999999997</v>
      </c>
      <c r="AK31">
        <f>Data!AK31</f>
        <v>0.55410000000000004</v>
      </c>
      <c r="AL31">
        <f>Data!AL31</f>
        <v>0.2326</v>
      </c>
      <c r="AM31">
        <f>Data!AM31</f>
        <v>7.1863412521066183E-4</v>
      </c>
      <c r="AO31"/>
      <c r="AP31"/>
      <c r="AQ31">
        <f t="shared" si="0"/>
        <v>5.4251813834604867E-4</v>
      </c>
      <c r="AR31">
        <f t="shared" si="1"/>
        <v>3.3659949652031784E-4</v>
      </c>
      <c r="AS31">
        <f>Data!AS31</f>
        <v>0</v>
      </c>
      <c r="AT31">
        <f>Data!AT31</f>
        <v>0</v>
      </c>
      <c r="AU31">
        <f>Data!AU31</f>
        <v>5.4251813834604867E-4</v>
      </c>
      <c r="AV31">
        <f>Data!AV31</f>
        <v>3.3659949652031784E-4</v>
      </c>
      <c r="AY31" t="str">
        <f>Data!AY31</f>
        <v>EBU12 Dark Green</v>
      </c>
    </row>
    <row r="32" spans="1:51" x14ac:dyDescent="0.6">
      <c r="A32">
        <f>Data!A32</f>
        <v>239</v>
      </c>
      <c r="B32">
        <f>Data!B32</f>
        <v>265</v>
      </c>
      <c r="C32">
        <f>Data!C32</f>
        <v>498</v>
      </c>
      <c r="D32">
        <f>Data!D32</f>
        <v>0</v>
      </c>
      <c r="E32">
        <f>Data!E32</f>
        <v>49.107199999999999</v>
      </c>
      <c r="F32">
        <f>Data!F32</f>
        <v>40.922699999999999</v>
      </c>
      <c r="G32">
        <f>Data!G32</f>
        <v>137.29429999999999</v>
      </c>
      <c r="H32">
        <f>Data!H32</f>
        <v>0.21602275516640992</v>
      </c>
      <c r="I32">
        <f>Data!I32</f>
        <v>0.18001910927213205</v>
      </c>
      <c r="J32">
        <f>Data!J32</f>
        <v>0.18275326363056651</v>
      </c>
      <c r="K32">
        <f>Data!K32</f>
        <v>0.34266264842106275</v>
      </c>
      <c r="L32">
        <f>Data!L32</f>
        <v>0</v>
      </c>
      <c r="M32">
        <f>Data!M32</f>
        <v>0</v>
      </c>
      <c r="N32">
        <f>Data!N32</f>
        <v>0</v>
      </c>
      <c r="O32">
        <f>Data!O32</f>
        <v>62.849600000000002</v>
      </c>
      <c r="P32">
        <f>Data!P32</f>
        <v>47.523400000000002</v>
      </c>
      <c r="Q32">
        <f>Data!Q32</f>
        <v>197.39709999999999</v>
      </c>
      <c r="R32">
        <f>Data!R32</f>
        <v>0.20420957071528389</v>
      </c>
      <c r="S32">
        <f>Data!S32</f>
        <v>0.15441201078337369</v>
      </c>
      <c r="T32">
        <f>Data!T32</f>
        <v>0.18378528303296479</v>
      </c>
      <c r="U32">
        <f>Data!U32</f>
        <v>0.31267865538205175</v>
      </c>
      <c r="V32">
        <f>Data!V32</f>
        <v>-1</v>
      </c>
      <c r="W32">
        <f>Data!W32</f>
        <v>16.1782</v>
      </c>
      <c r="X32">
        <f>Data!X32</f>
        <v>16.344100000000001</v>
      </c>
      <c r="Y32">
        <f>Data!Y32</f>
        <v>4.1494999999999997</v>
      </c>
      <c r="Z32">
        <f>Data!Z32</f>
        <v>0</v>
      </c>
      <c r="AA32">
        <f>Data!AA32</f>
        <v>0</v>
      </c>
      <c r="AB32">
        <f>Data!AB32</f>
        <v>52.314</v>
      </c>
      <c r="AC32">
        <f>Data!AC32</f>
        <v>43.508699999999997</v>
      </c>
      <c r="AD32">
        <f>Data!AD32</f>
        <v>145.56190000000001</v>
      </c>
      <c r="AE32">
        <f>Data!AE32</f>
        <v>0.21672467920488714</v>
      </c>
      <c r="AF32">
        <f>Data!AF32</f>
        <v>0.18024637860078893</v>
      </c>
      <c r="AG32">
        <f>Data!AG32</f>
        <v>0.18329578176891256</v>
      </c>
      <c r="AH32">
        <f>Data!AH32</f>
        <v>0.34299924791758307</v>
      </c>
      <c r="AI32">
        <f>Data!AI32</f>
        <v>-1</v>
      </c>
      <c r="AJ32">
        <f>Data!AJ32</f>
        <v>0.64059999999999995</v>
      </c>
      <c r="AK32">
        <f>Data!AK32</f>
        <v>0.6774</v>
      </c>
      <c r="AL32">
        <f>Data!AL32</f>
        <v>0.40660000000000002</v>
      </c>
      <c r="AM32">
        <f>Data!AM32</f>
        <v>6.3845528542897496E-4</v>
      </c>
      <c r="AO32"/>
      <c r="AP32"/>
      <c r="AQ32">
        <f t="shared" si="0"/>
        <v>5.6536636521048456E-4</v>
      </c>
      <c r="AR32">
        <f t="shared" si="1"/>
        <v>-3.3081044005023319E-4</v>
      </c>
      <c r="AS32">
        <f>Data!AS32</f>
        <v>0</v>
      </c>
      <c r="AT32">
        <f>Data!AT32</f>
        <v>0</v>
      </c>
      <c r="AU32">
        <f>Data!AU32</f>
        <v>5.6536636521048456E-4</v>
      </c>
      <c r="AV32">
        <f>Data!AV32</f>
        <v>-3.3081044005023319E-4</v>
      </c>
      <c r="AY32" t="str">
        <f>Data!AY32</f>
        <v>EBU13 Dark Blue</v>
      </c>
    </row>
    <row r="33" spans="1:51" x14ac:dyDescent="0.6">
      <c r="A33">
        <f>Data!A33</f>
        <v>976</v>
      </c>
      <c r="B33">
        <f>Data!B33</f>
        <v>619</v>
      </c>
      <c r="C33">
        <f>Data!C33</f>
        <v>320</v>
      </c>
      <c r="D33">
        <f>Data!D33</f>
        <v>0</v>
      </c>
      <c r="E33">
        <f>Data!E33</f>
        <v>343.22910000000002</v>
      </c>
      <c r="F33">
        <f>Data!F33</f>
        <v>295.5498</v>
      </c>
      <c r="G33">
        <f>Data!G33</f>
        <v>88.838899999999995</v>
      </c>
      <c r="H33">
        <f>Data!H33</f>
        <v>0.47171619495839717</v>
      </c>
      <c r="I33">
        <f>Data!I33</f>
        <v>0.40618824883063609</v>
      </c>
      <c r="J33">
        <f>Data!J33</f>
        <v>0.27224238749656754</v>
      </c>
      <c r="K33">
        <f>Data!K33</f>
        <v>0.52745429261766952</v>
      </c>
      <c r="L33">
        <f>Data!L33</f>
        <v>0</v>
      </c>
      <c r="M33">
        <f>Data!M33</f>
        <v>0</v>
      </c>
      <c r="N33">
        <f>Data!N33</f>
        <v>0</v>
      </c>
      <c r="O33">
        <f>Data!O33</f>
        <v>428.79640000000001</v>
      </c>
      <c r="P33">
        <f>Data!P33</f>
        <v>338.82069999999999</v>
      </c>
      <c r="Q33">
        <f>Data!Q33</f>
        <v>94.616900000000001</v>
      </c>
      <c r="R33">
        <f>Data!R33</f>
        <v>0.49730861923793312</v>
      </c>
      <c r="S33">
        <f>Data!S33</f>
        <v>0.39295678435320347</v>
      </c>
      <c r="T33">
        <f>Data!T33</f>
        <v>0.29597897316798316</v>
      </c>
      <c r="U33">
        <f>Data!U33</f>
        <v>0.52621373795728899</v>
      </c>
      <c r="V33">
        <f>Data!V33</f>
        <v>2129</v>
      </c>
      <c r="W33">
        <f>Data!W33</f>
        <v>27.456499999999998</v>
      </c>
      <c r="X33">
        <f>Data!X33</f>
        <v>27.759899999999998</v>
      </c>
      <c r="Y33">
        <f>Data!Y33</f>
        <v>7.0709999999999997</v>
      </c>
      <c r="Z33">
        <f>Data!Z33</f>
        <v>0</v>
      </c>
      <c r="AA33">
        <f>Data!AA33</f>
        <v>0</v>
      </c>
      <c r="AB33">
        <f>Data!AB33</f>
        <v>364.41699999999997</v>
      </c>
      <c r="AC33">
        <f>Data!AC33</f>
        <v>312.9477</v>
      </c>
      <c r="AD33">
        <f>Data!AD33</f>
        <v>94.857799999999997</v>
      </c>
      <c r="AE33">
        <f>Data!AE33</f>
        <v>0.47190673672419542</v>
      </c>
      <c r="AF33">
        <f>Data!AF33</f>
        <v>0.40525586861299689</v>
      </c>
      <c r="AG33">
        <f>Data!AG33</f>
        <v>0.27280775386177802</v>
      </c>
      <c r="AH33">
        <f>Data!AH33</f>
        <v>0.52712348217761928</v>
      </c>
      <c r="AI33">
        <f>Data!AI33</f>
        <v>2502</v>
      </c>
      <c r="AJ33">
        <f>Data!AJ33</f>
        <v>0.38600000000000001</v>
      </c>
      <c r="AK33">
        <f>Data!AK33</f>
        <v>0.40050000000000002</v>
      </c>
      <c r="AL33">
        <f>Data!AL33</f>
        <v>0.22589999999999999</v>
      </c>
      <c r="AM33">
        <f>Data!AM33</f>
        <v>6.5503791810668792E-4</v>
      </c>
      <c r="AO33"/>
      <c r="AP33"/>
      <c r="AQ33">
        <f t="shared" si="0"/>
        <v>-9.1335493114536037E-4</v>
      </c>
      <c r="AR33">
        <f t="shared" si="1"/>
        <v>-8.1577480413780323E-4</v>
      </c>
      <c r="AS33">
        <f>Data!AS33</f>
        <v>0</v>
      </c>
      <c r="AT33">
        <f>Data!AT33</f>
        <v>0</v>
      </c>
      <c r="AU33">
        <f>Data!AU33</f>
        <v>-9.1335493114536037E-4</v>
      </c>
      <c r="AV33">
        <f>Data!AV33</f>
        <v>-8.1577480413780323E-4</v>
      </c>
      <c r="AY33" t="str">
        <f>Data!AY33</f>
        <v>EBU14 Medium Yellow Red</v>
      </c>
    </row>
    <row r="34" spans="1:51" x14ac:dyDescent="0.6">
      <c r="A34">
        <f>Data!A34</f>
        <v>628</v>
      </c>
      <c r="B34">
        <f>Data!B34</f>
        <v>416</v>
      </c>
      <c r="C34">
        <f>Data!C34</f>
        <v>673</v>
      </c>
      <c r="D34">
        <f>Data!D34</f>
        <v>0</v>
      </c>
      <c r="E34">
        <f>Data!E34</f>
        <v>178.41370000000001</v>
      </c>
      <c r="F34">
        <f>Data!F34</f>
        <v>136.2689</v>
      </c>
      <c r="G34">
        <f>Data!G34</f>
        <v>272.90429999999998</v>
      </c>
      <c r="H34">
        <f>Data!H34</f>
        <v>0.30363798103735806</v>
      </c>
      <c r="I34">
        <f>Data!I34</f>
        <v>0.23191276047849263</v>
      </c>
      <c r="J34">
        <f>Data!J34</f>
        <v>0.23466531735701782</v>
      </c>
      <c r="K34">
        <f>Data!K34</f>
        <v>0.40327377042727869</v>
      </c>
      <c r="L34">
        <f>Data!L34</f>
        <v>0</v>
      </c>
      <c r="M34">
        <f>Data!M34</f>
        <v>0</v>
      </c>
      <c r="N34">
        <f>Data!N34</f>
        <v>0</v>
      </c>
      <c r="O34">
        <f>Data!O34</f>
        <v>239.274</v>
      </c>
      <c r="P34">
        <f>Data!P34</f>
        <v>161.75</v>
      </c>
      <c r="Q34">
        <f>Data!Q34</f>
        <v>377.72969999999998</v>
      </c>
      <c r="R34">
        <f>Data!R34</f>
        <v>0.30725247276513745</v>
      </c>
      <c r="S34">
        <f>Data!S34</f>
        <v>0.20770366805319834</v>
      </c>
      <c r="T34">
        <f>Data!T34</f>
        <v>0.25195269419004029</v>
      </c>
      <c r="U34">
        <f>Data!U34</f>
        <v>0.38322188638041654</v>
      </c>
      <c r="V34">
        <f>Data!V34</f>
        <v>18662</v>
      </c>
      <c r="W34">
        <f>Data!W34</f>
        <v>23.041599999999999</v>
      </c>
      <c r="X34">
        <f>Data!X34</f>
        <v>23.384599999999999</v>
      </c>
      <c r="Y34">
        <f>Data!Y34</f>
        <v>6.9029999999999996</v>
      </c>
      <c r="Z34">
        <f>Data!Z34</f>
        <v>0</v>
      </c>
      <c r="AA34">
        <f>Data!AA34</f>
        <v>0</v>
      </c>
      <c r="AB34">
        <f>Data!AB34</f>
        <v>187.98759999999999</v>
      </c>
      <c r="AC34">
        <f>Data!AC34</f>
        <v>143.85069999999999</v>
      </c>
      <c r="AD34">
        <f>Data!AD34</f>
        <v>290.375</v>
      </c>
      <c r="AE34">
        <f>Data!AE34</f>
        <v>0.30212726086054409</v>
      </c>
      <c r="AF34">
        <f>Data!AF34</f>
        <v>0.23119194012728431</v>
      </c>
      <c r="AG34">
        <f>Data!AG34</f>
        <v>0.23375196242587246</v>
      </c>
      <c r="AH34">
        <f>Data!AH34</f>
        <v>0.40245799562314089</v>
      </c>
      <c r="AI34">
        <f>Data!AI34</f>
        <v>-1</v>
      </c>
      <c r="AJ34">
        <f>Data!AJ34</f>
        <v>0.28970000000000001</v>
      </c>
      <c r="AK34">
        <f>Data!AK34</f>
        <v>0.29060000000000002</v>
      </c>
      <c r="AL34">
        <f>Data!AL34</f>
        <v>9.2600000000000002E-2</v>
      </c>
      <c r="AM34">
        <f>Data!AM34</f>
        <v>1.2246247430595289E-3</v>
      </c>
      <c r="AO34"/>
      <c r="AP34"/>
      <c r="AU34"/>
      <c r="AY34" t="str">
        <f>Data!AY34</f>
        <v xml:space="preserve">EBU15 Medium Purple </v>
      </c>
    </row>
    <row r="35" spans="1:51" x14ac:dyDescent="0.6">
      <c r="A35">
        <f>Data!A45</f>
        <v>1023</v>
      </c>
      <c r="B35">
        <f>Data!B45</f>
        <v>1023</v>
      </c>
      <c r="C35">
        <f>Data!C45</f>
        <v>1023</v>
      </c>
      <c r="D35">
        <f>Data!D45</f>
        <v>0</v>
      </c>
      <c r="E35">
        <f>Data!E45</f>
        <v>646.84259999999995</v>
      </c>
      <c r="F35">
        <f>Data!F45</f>
        <v>680.76819999999998</v>
      </c>
      <c r="G35">
        <f>Data!G45</f>
        <v>740.44</v>
      </c>
      <c r="H35">
        <f>Data!H45</f>
        <v>0.31277887371045238</v>
      </c>
      <c r="I35">
        <f>Data!I45</f>
        <v>0.32918349974768513</v>
      </c>
      <c r="J35">
        <f>Data!J45</f>
        <v>0.19781594750259135</v>
      </c>
      <c r="K35">
        <f>Data!K45</f>
        <v>0.46842974574251234</v>
      </c>
      <c r="L35">
        <f>Data!L45</f>
        <v>0</v>
      </c>
      <c r="M35">
        <f>Data!M45</f>
        <v>0</v>
      </c>
      <c r="N35">
        <f>Data!N45</f>
        <v>0</v>
      </c>
      <c r="O35">
        <f>Data!O45</f>
        <v>710.61210000000005</v>
      </c>
      <c r="P35">
        <f>Data!P45</f>
        <v>741.38559999999995</v>
      </c>
      <c r="Q35">
        <f>Data!Q45</f>
        <v>942.11360000000002</v>
      </c>
      <c r="R35">
        <f>Data!R45</f>
        <v>0.2968166517571677</v>
      </c>
      <c r="S35">
        <f>Data!S45</f>
        <v>0.30967048190282548</v>
      </c>
      <c r="T35">
        <f>Data!T45</f>
        <v>0.19392136858453235</v>
      </c>
      <c r="U35">
        <f>Data!U45</f>
        <v>0.45521832227729508</v>
      </c>
      <c r="V35">
        <f>Data!V45</f>
        <v>7765</v>
      </c>
      <c r="W35">
        <f>Data!W45</f>
        <v>18.5046</v>
      </c>
      <c r="X35">
        <f>Data!X45</f>
        <v>18.804600000000001</v>
      </c>
      <c r="Y35">
        <f>Data!Y45</f>
        <v>9.1303999999999998</v>
      </c>
      <c r="Z35">
        <f>Data!Z45</f>
        <v>0</v>
      </c>
      <c r="AA35">
        <f>Data!AA45</f>
        <v>0</v>
      </c>
      <c r="AB35">
        <f>Data!AB45</f>
        <v>683.1232</v>
      </c>
      <c r="AC35">
        <f>Data!AC45</f>
        <v>719.13869999999997</v>
      </c>
      <c r="AD35">
        <f>Data!AD45</f>
        <v>781.4588</v>
      </c>
      <c r="AE35">
        <f>Data!AE45</f>
        <v>0.31282535353536745</v>
      </c>
      <c r="AF35">
        <f>Data!AF45</f>
        <v>0.32931807625398252</v>
      </c>
      <c r="AG35">
        <f>Data!AG45</f>
        <v>0.19779774558620133</v>
      </c>
      <c r="AH35">
        <f>Data!AH45</f>
        <v>0.46850850718220527</v>
      </c>
      <c r="AI35">
        <f>Data!AI45</f>
        <v>6483</v>
      </c>
      <c r="AJ35">
        <f>Data!AJ45</f>
        <v>0.39900000000000002</v>
      </c>
      <c r="AK35">
        <f>Data!AK45</f>
        <v>0.39900000000000002</v>
      </c>
      <c r="AL35">
        <f>Data!AL45</f>
        <v>0.23180000000000001</v>
      </c>
      <c r="AM35">
        <f>Data!AM45</f>
        <v>8.083733136844867E-5</v>
      </c>
      <c r="AO35"/>
      <c r="AP35"/>
      <c r="AU35"/>
      <c r="AY35" t="str">
        <f>Data!AY35</f>
        <v>Grey 100%</v>
      </c>
    </row>
    <row r="36" spans="1:51" x14ac:dyDescent="0.6">
      <c r="A36">
        <f>Data!A44</f>
        <v>921</v>
      </c>
      <c r="B36">
        <f>Data!B44</f>
        <v>921</v>
      </c>
      <c r="C36">
        <f>Data!C44</f>
        <v>921</v>
      </c>
      <c r="D36">
        <f>Data!D44</f>
        <v>0</v>
      </c>
      <c r="E36">
        <f>Data!E44</f>
        <v>408.02530000000002</v>
      </c>
      <c r="F36">
        <f>Data!F44</f>
        <v>429.42540000000002</v>
      </c>
      <c r="G36">
        <f>Data!G44</f>
        <v>467.06610000000001</v>
      </c>
      <c r="H36">
        <f>Data!H44</f>
        <v>0.3127788772057209</v>
      </c>
      <c r="I36">
        <f>Data!I44</f>
        <v>0.32918349537545244</v>
      </c>
      <c r="J36">
        <f>Data!J44</f>
        <v>0.19781595157280954</v>
      </c>
      <c r="K36">
        <f>Data!K44</f>
        <v>0.46842974392446335</v>
      </c>
      <c r="L36">
        <f>Data!L44</f>
        <v>0</v>
      </c>
      <c r="M36">
        <f>Data!M44</f>
        <v>0</v>
      </c>
      <c r="N36">
        <f>Data!N44</f>
        <v>0</v>
      </c>
      <c r="O36">
        <f>Data!O44</f>
        <v>577.49639999999999</v>
      </c>
      <c r="P36">
        <f>Data!P44</f>
        <v>597.57539999999995</v>
      </c>
      <c r="Q36">
        <f>Data!Q44</f>
        <v>762.53189999999995</v>
      </c>
      <c r="R36">
        <f>Data!R44</f>
        <v>0.298046705835667</v>
      </c>
      <c r="S36">
        <f>Data!S44</f>
        <v>0.30840950603056755</v>
      </c>
      <c r="T36">
        <f>Data!T44</f>
        <v>0.19528613363178651</v>
      </c>
      <c r="U36">
        <f>Data!U44</f>
        <v>0.45467110477884126</v>
      </c>
      <c r="V36">
        <f>Data!V44</f>
        <v>7703</v>
      </c>
      <c r="W36">
        <f>Data!W44</f>
        <v>17.289100000000001</v>
      </c>
      <c r="X36">
        <f>Data!X44</f>
        <v>20.8111</v>
      </c>
      <c r="Y36">
        <f>Data!Y44</f>
        <v>11.5665</v>
      </c>
      <c r="Z36">
        <f>Data!Z44</f>
        <v>0</v>
      </c>
      <c r="AA36">
        <f>Data!AA44</f>
        <v>0</v>
      </c>
      <c r="AB36">
        <f>Data!AB44</f>
        <v>424.96170000000001</v>
      </c>
      <c r="AC36">
        <f>Data!AC44</f>
        <v>446.89159999999998</v>
      </c>
      <c r="AD36">
        <f>Data!AD44</f>
        <v>485.85239999999999</v>
      </c>
      <c r="AE36">
        <f>Data!AE44</f>
        <v>0.31299986440360383</v>
      </c>
      <c r="AF36">
        <f>Data!AF44</f>
        <v>0.32915203935580439</v>
      </c>
      <c r="AG36">
        <f>Data!AG44</f>
        <v>0.19798136545588638</v>
      </c>
      <c r="AH36">
        <f>Data!AH44</f>
        <v>0.46844567558022993</v>
      </c>
      <c r="AI36">
        <f>Data!AI44</f>
        <v>6424</v>
      </c>
      <c r="AJ36">
        <f>Data!AJ44</f>
        <v>1.1311</v>
      </c>
      <c r="AK36">
        <f>Data!AK44</f>
        <v>7.9326999999999996</v>
      </c>
      <c r="AL36">
        <f>Data!AL44</f>
        <v>5.1052</v>
      </c>
      <c r="AM36">
        <f>Data!AM44</f>
        <v>1.6617933195804528E-4</v>
      </c>
      <c r="AO36"/>
      <c r="AP36"/>
      <c r="AU36"/>
      <c r="AY36" t="str">
        <f>Data!AY36</f>
        <v>Grey 90%</v>
      </c>
    </row>
    <row r="37" spans="1:51" x14ac:dyDescent="0.6">
      <c r="A37">
        <f>Data!A43</f>
        <v>818</v>
      </c>
      <c r="B37">
        <f>Data!B43</f>
        <v>818</v>
      </c>
      <c r="C37">
        <f>Data!C43</f>
        <v>818</v>
      </c>
      <c r="D37">
        <f>Data!D43</f>
        <v>0</v>
      </c>
      <c r="E37">
        <f>Data!E43</f>
        <v>253.816</v>
      </c>
      <c r="F37">
        <f>Data!F43</f>
        <v>267.12810000000002</v>
      </c>
      <c r="G37">
        <f>Data!G43</f>
        <v>290.54289999999997</v>
      </c>
      <c r="H37">
        <f>Data!H43</f>
        <v>0.31277888616823185</v>
      </c>
      <c r="I37">
        <f>Data!I43</f>
        <v>0.3291834619655028</v>
      </c>
      <c r="J37">
        <f>Data!J43</f>
        <v>0.19781597034132128</v>
      </c>
      <c r="K37">
        <f>Data!K43</f>
        <v>0.46842972740331734</v>
      </c>
      <c r="L37">
        <f>Data!L43</f>
        <v>0</v>
      </c>
      <c r="M37">
        <f>Data!M43</f>
        <v>0</v>
      </c>
      <c r="N37">
        <f>Data!N43</f>
        <v>0</v>
      </c>
      <c r="O37">
        <f>Data!O43</f>
        <v>452.43270000000001</v>
      </c>
      <c r="P37">
        <f>Data!P43</f>
        <v>464.58030000000002</v>
      </c>
      <c r="Q37">
        <f>Data!Q43</f>
        <v>595.47569999999996</v>
      </c>
      <c r="R37">
        <f>Data!R43</f>
        <v>0.29913129268337679</v>
      </c>
      <c r="S37">
        <f>Data!S43</f>
        <v>0.307162823761923</v>
      </c>
      <c r="T37">
        <f>Data!T43</f>
        <v>0.19654826629883002</v>
      </c>
      <c r="U37">
        <f>Data!U43</f>
        <v>0.45410735822936366</v>
      </c>
      <c r="V37">
        <f>Data!V43</f>
        <v>7650</v>
      </c>
      <c r="W37">
        <f>Data!W43</f>
        <v>16.099</v>
      </c>
      <c r="X37">
        <f>Data!X43</f>
        <v>23.561599999999999</v>
      </c>
      <c r="Y37">
        <f>Data!Y43</f>
        <v>15.1839</v>
      </c>
      <c r="Z37">
        <f>Data!Z43</f>
        <v>0</v>
      </c>
      <c r="AA37">
        <f>Data!AA43</f>
        <v>0</v>
      </c>
      <c r="AB37">
        <f>Data!AB43</f>
        <v>261.64060000000001</v>
      </c>
      <c r="AC37">
        <f>Data!AC43</f>
        <v>275.911</v>
      </c>
      <c r="AD37">
        <f>Data!AD43</f>
        <v>301.01990000000001</v>
      </c>
      <c r="AE37">
        <f>Data!AE43</f>
        <v>0.31200750323615817</v>
      </c>
      <c r="AF37">
        <f>Data!AF43</f>
        <v>0.32902501456345701</v>
      </c>
      <c r="AG37">
        <f>Data!AG43</f>
        <v>0.19733930076436562</v>
      </c>
      <c r="AH37">
        <f>Data!AH43</f>
        <v>0.46823080431589353</v>
      </c>
      <c r="AI37">
        <f>Data!AI43</f>
        <v>6535</v>
      </c>
      <c r="AJ37">
        <f>Data!AJ43</f>
        <v>0.56059999999999999</v>
      </c>
      <c r="AK37">
        <f>Data!AK43</f>
        <v>13.318199999999999</v>
      </c>
      <c r="AL37">
        <f>Data!AL43</f>
        <v>9.6674000000000007</v>
      </c>
      <c r="AM37">
        <f>Data!AM43</f>
        <v>5.1651164585642258E-4</v>
      </c>
      <c r="AO37"/>
      <c r="AP37"/>
      <c r="AU37"/>
      <c r="AY37" t="str">
        <f>Data!AY37</f>
        <v>Grey 80%</v>
      </c>
    </row>
    <row r="38" spans="1:51" x14ac:dyDescent="0.6">
      <c r="A38">
        <f>Data!A42</f>
        <v>716</v>
      </c>
      <c r="B38">
        <f>Data!B42</f>
        <v>716</v>
      </c>
      <c r="C38">
        <f>Data!C42</f>
        <v>716</v>
      </c>
      <c r="D38">
        <f>Data!D42</f>
        <v>0</v>
      </c>
      <c r="E38">
        <f>Data!E42</f>
        <v>156.46799999999999</v>
      </c>
      <c r="F38">
        <f>Data!F42</f>
        <v>164.67439999999999</v>
      </c>
      <c r="G38">
        <f>Data!G42</f>
        <v>179.1087</v>
      </c>
      <c r="H38">
        <f>Data!H42</f>
        <v>0.31277892242515809</v>
      </c>
      <c r="I38">
        <f>Data!I42</f>
        <v>0.32918348405430792</v>
      </c>
      <c r="J38">
        <f>Data!J42</f>
        <v>0.1978159872494481</v>
      </c>
      <c r="K38">
        <f>Data!K42</f>
        <v>0.4684297445746009</v>
      </c>
      <c r="L38">
        <f>Data!L42</f>
        <v>0</v>
      </c>
      <c r="M38">
        <f>Data!M42</f>
        <v>0</v>
      </c>
      <c r="N38">
        <f>Data!N42</f>
        <v>0</v>
      </c>
      <c r="O38">
        <f>Data!O42</f>
        <v>342.8186</v>
      </c>
      <c r="P38">
        <f>Data!P42</f>
        <v>349.2842</v>
      </c>
      <c r="Q38">
        <f>Data!Q42</f>
        <v>448.02319999999997</v>
      </c>
      <c r="R38">
        <f>Data!R42</f>
        <v>0.30068483658823675</v>
      </c>
      <c r="S38">
        <f>Data!S42</f>
        <v>0.30635578874615615</v>
      </c>
      <c r="T38">
        <f>Data!T42</f>
        <v>0.1979850512070831</v>
      </c>
      <c r="U38">
        <f>Data!U42</f>
        <v>0.45386791440533386</v>
      </c>
      <c r="V38">
        <f>Data!V42</f>
        <v>7552</v>
      </c>
      <c r="W38">
        <f>Data!W42</f>
        <v>14.5518</v>
      </c>
      <c r="X38">
        <f>Data!X42</f>
        <v>25.211300000000001</v>
      </c>
      <c r="Y38">
        <f>Data!Y42</f>
        <v>18.845600000000001</v>
      </c>
      <c r="Z38">
        <f>Data!Z42</f>
        <v>0</v>
      </c>
      <c r="AA38">
        <f>Data!AA42</f>
        <v>0</v>
      </c>
      <c r="AB38">
        <f>Data!AB42</f>
        <v>159.50890000000001</v>
      </c>
      <c r="AC38">
        <f>Data!AC42</f>
        <v>168.19730000000001</v>
      </c>
      <c r="AD38">
        <f>Data!AD42</f>
        <v>184.79640000000001</v>
      </c>
      <c r="AE38">
        <f>Data!AE42</f>
        <v>0.31123529909897041</v>
      </c>
      <c r="AF38">
        <f>Data!AF42</f>
        <v>0.32818818870382316</v>
      </c>
      <c r="AG38">
        <f>Data!AG42</f>
        <v>0.19711574583942154</v>
      </c>
      <c r="AH38">
        <f>Data!AH42</f>
        <v>0.46766830273905158</v>
      </c>
      <c r="AI38">
        <f>Data!AI42</f>
        <v>6497</v>
      </c>
      <c r="AJ38">
        <f>Data!AJ42</f>
        <v>0.17050000000000001</v>
      </c>
      <c r="AK38">
        <f>Data!AK42</f>
        <v>17.0167</v>
      </c>
      <c r="AL38">
        <f>Data!AL42</f>
        <v>14.036899999999999</v>
      </c>
      <c r="AM38">
        <f>Data!AM42</f>
        <v>1.0344717015175957E-3</v>
      </c>
      <c r="AO38"/>
      <c r="AP38"/>
      <c r="AU38"/>
      <c r="AY38" t="str">
        <f>Data!AY38</f>
        <v>Grey 70%</v>
      </c>
    </row>
    <row r="39" spans="1:51" x14ac:dyDescent="0.6">
      <c r="A39">
        <f>Data!A41</f>
        <v>614</v>
      </c>
      <c r="B39">
        <f>Data!B41</f>
        <v>614</v>
      </c>
      <c r="C39">
        <f>Data!C41</f>
        <v>614</v>
      </c>
      <c r="D39">
        <f>Data!D41</f>
        <v>0</v>
      </c>
      <c r="E39">
        <f>Data!E41</f>
        <v>94.578400000000002</v>
      </c>
      <c r="F39">
        <f>Data!F41</f>
        <v>99.538799999999995</v>
      </c>
      <c r="G39">
        <f>Data!G41</f>
        <v>108.2637</v>
      </c>
      <c r="H39">
        <f>Data!H41</f>
        <v>0.31277901481211279</v>
      </c>
      <c r="I39">
        <f>Data!I41</f>
        <v>0.32918349009477782</v>
      </c>
      <c r="J39">
        <f>Data!J41</f>
        <v>0.19781604919131282</v>
      </c>
      <c r="K39">
        <f>Data!K41</f>
        <v>0.46842976148676185</v>
      </c>
      <c r="L39">
        <f>Data!L41</f>
        <v>0</v>
      </c>
      <c r="M39">
        <f>Data!M41</f>
        <v>0</v>
      </c>
      <c r="N39">
        <f>Data!N41</f>
        <v>0</v>
      </c>
      <c r="O39">
        <f>Data!O41</f>
        <v>248.6979</v>
      </c>
      <c r="P39">
        <f>Data!P41</f>
        <v>251.68940000000001</v>
      </c>
      <c r="Q39">
        <f>Data!Q41</f>
        <v>322.48020000000002</v>
      </c>
      <c r="R39">
        <f>Data!R41</f>
        <v>0.30223322709913808</v>
      </c>
      <c r="S39">
        <f>Data!S41</f>
        <v>0.30586868481256091</v>
      </c>
      <c r="T39">
        <f>Data!T41</f>
        <v>0.19929794362573264</v>
      </c>
      <c r="U39">
        <f>Data!U41</f>
        <v>0.453814264888797</v>
      </c>
      <c r="V39">
        <f>Data!V41</f>
        <v>7449</v>
      </c>
      <c r="W39">
        <f>Data!W41</f>
        <v>12.844200000000001</v>
      </c>
      <c r="X39">
        <f>Data!X41</f>
        <v>25.599499999999999</v>
      </c>
      <c r="Y39">
        <f>Data!Y41</f>
        <v>22.332899999999999</v>
      </c>
      <c r="Z39">
        <f>Data!Z41</f>
        <v>0</v>
      </c>
      <c r="AA39">
        <f>Data!AA41</f>
        <v>0</v>
      </c>
      <c r="AB39">
        <f>Data!AB41</f>
        <v>94.658000000000001</v>
      </c>
      <c r="AC39">
        <f>Data!AC41</f>
        <v>99.970200000000006</v>
      </c>
      <c r="AD39">
        <f>Data!AD41</f>
        <v>110.0723</v>
      </c>
      <c r="AE39">
        <f>Data!AE41</f>
        <v>0.3106591554657771</v>
      </c>
      <c r="AF39">
        <f>Data!AF41</f>
        <v>0.32809332442841416</v>
      </c>
      <c r="AG39">
        <f>Data!AG41</f>
        <v>0.19675042125506498</v>
      </c>
      <c r="AH39">
        <f>Data!AH41</f>
        <v>0.46753209096583986</v>
      </c>
      <c r="AI39">
        <f>Data!AI41</f>
        <v>6495</v>
      </c>
      <c r="AJ39">
        <f>Data!AJ41</f>
        <v>0.185</v>
      </c>
      <c r="AK39">
        <f>Data!AK41</f>
        <v>18.493099999999998</v>
      </c>
      <c r="AL39">
        <f>Data!AL41</f>
        <v>17.686599999999999</v>
      </c>
      <c r="AM39">
        <f>Data!AM41</f>
        <v>1.3933324307731417E-3</v>
      </c>
      <c r="AO39"/>
      <c r="AP39"/>
      <c r="AU39"/>
      <c r="AY39" t="str">
        <f>Data!AY39</f>
        <v>Grey 60%</v>
      </c>
    </row>
    <row r="40" spans="1:51" x14ac:dyDescent="0.6">
      <c r="A40">
        <f>Data!A40</f>
        <v>512</v>
      </c>
      <c r="B40">
        <f>Data!B40</f>
        <v>512</v>
      </c>
      <c r="C40">
        <f>Data!C40</f>
        <v>512</v>
      </c>
      <c r="D40">
        <f>Data!D40</f>
        <v>0</v>
      </c>
      <c r="E40">
        <f>Data!E40</f>
        <v>55.5563</v>
      </c>
      <c r="F40">
        <f>Data!F40</f>
        <v>58.470100000000002</v>
      </c>
      <c r="G40">
        <f>Data!G40</f>
        <v>63.595199999999998</v>
      </c>
      <c r="H40">
        <f>Data!H40</f>
        <v>0.31277896381971559</v>
      </c>
      <c r="I40">
        <f>Data!I40</f>
        <v>0.32918350020493004</v>
      </c>
      <c r="J40">
        <f>Data!J40</f>
        <v>0.19781600995697499</v>
      </c>
      <c r="K40">
        <f>Data!K40</f>
        <v>0.46842975933453052</v>
      </c>
      <c r="L40">
        <f>Data!L40</f>
        <v>0</v>
      </c>
      <c r="M40">
        <f>Data!M40</f>
        <v>0</v>
      </c>
      <c r="N40">
        <f>Data!N40</f>
        <v>0</v>
      </c>
      <c r="O40">
        <f>Data!O40</f>
        <v>169.3366</v>
      </c>
      <c r="P40">
        <f>Data!P40</f>
        <v>170.33580000000001</v>
      </c>
      <c r="Q40">
        <f>Data!Q40</f>
        <v>218.3032</v>
      </c>
      <c r="R40">
        <f>Data!R40</f>
        <v>0.30348387994026982</v>
      </c>
      <c r="S40">
        <f>Data!S40</f>
        <v>0.30527463924945825</v>
      </c>
      <c r="T40">
        <f>Data!T40</f>
        <v>0.20044085088814104</v>
      </c>
      <c r="U40">
        <f>Data!U40</f>
        <v>0.45365307056833831</v>
      </c>
      <c r="V40">
        <f>Data!V40</f>
        <v>7369</v>
      </c>
      <c r="W40">
        <f>Data!W40</f>
        <v>11.139699999999999</v>
      </c>
      <c r="X40">
        <f>Data!X40</f>
        <v>24.584299999999999</v>
      </c>
      <c r="Y40">
        <f>Data!Y40</f>
        <v>22.659400000000002</v>
      </c>
      <c r="Z40">
        <f>Data!Z40</f>
        <v>0</v>
      </c>
      <c r="AA40">
        <f>Data!AA40</f>
        <v>0</v>
      </c>
      <c r="AB40">
        <f>Data!AB40</f>
        <v>54.751199999999997</v>
      </c>
      <c r="AC40">
        <f>Data!AC40</f>
        <v>57.713200000000001</v>
      </c>
      <c r="AD40">
        <f>Data!AD40</f>
        <v>62.866300000000003</v>
      </c>
      <c r="AE40">
        <f>Data!AE40</f>
        <v>0.31227389156605201</v>
      </c>
      <c r="AF40">
        <f>Data!AF40</f>
        <v>0.32916768141574748</v>
      </c>
      <c r="AG40">
        <f>Data!AG40</f>
        <v>0.19747096631787206</v>
      </c>
      <c r="AH40">
        <f>Data!AH40</f>
        <v>0.46834650363676739</v>
      </c>
      <c r="AI40">
        <f>Data!AI40</f>
        <v>6416</v>
      </c>
      <c r="AJ40">
        <f>Data!AJ40</f>
        <v>0.73</v>
      </c>
      <c r="AK40">
        <f>Data!AK40</f>
        <v>18.627400000000002</v>
      </c>
      <c r="AL40">
        <f>Data!AL40</f>
        <v>17.499300000000002</v>
      </c>
      <c r="AM40">
        <f>Data!AM40</f>
        <v>3.5494594531479889E-4</v>
      </c>
      <c r="AO40"/>
      <c r="AP40"/>
      <c r="AU40"/>
      <c r="AY40" t="str">
        <f>Data!AY40</f>
        <v>Grey 50%</v>
      </c>
    </row>
    <row r="41" spans="1:51" x14ac:dyDescent="0.6">
      <c r="A41">
        <f>Data!A39</f>
        <v>409</v>
      </c>
      <c r="B41">
        <f>Data!B39</f>
        <v>409</v>
      </c>
      <c r="C41">
        <f>Data!C39</f>
        <v>409</v>
      </c>
      <c r="D41">
        <f>Data!D39</f>
        <v>0</v>
      </c>
      <c r="E41">
        <f>Data!E39</f>
        <v>31.092400000000001</v>
      </c>
      <c r="F41">
        <f>Data!F39</f>
        <v>32.723199999999999</v>
      </c>
      <c r="G41">
        <f>Data!G39</f>
        <v>35.591500000000003</v>
      </c>
      <c r="H41">
        <f>Data!H39</f>
        <v>0.31277846351015165</v>
      </c>
      <c r="I41">
        <f>Data!I39</f>
        <v>0.32918373033716902</v>
      </c>
      <c r="J41">
        <f>Data!J39</f>
        <v>0.19781557586753548</v>
      </c>
      <c r="K41">
        <f>Data!K39</f>
        <v>0.46842980816901258</v>
      </c>
      <c r="L41">
        <f>Data!L39</f>
        <v>0</v>
      </c>
      <c r="M41">
        <f>Data!M39</f>
        <v>0</v>
      </c>
      <c r="N41">
        <f>Data!N39</f>
        <v>0</v>
      </c>
      <c r="O41">
        <f>Data!O39</f>
        <v>104.70310000000001</v>
      </c>
      <c r="P41">
        <f>Data!P39</f>
        <v>104.81910000000001</v>
      </c>
      <c r="Q41">
        <f>Data!Q39</f>
        <v>133.93190000000001</v>
      </c>
      <c r="R41">
        <f>Data!R39</f>
        <v>0.30485325404471803</v>
      </c>
      <c r="S41">
        <f>Data!S39</f>
        <v>0.30519099932130667</v>
      </c>
      <c r="T41">
        <f>Data!T39</f>
        <v>0.20146977179413381</v>
      </c>
      <c r="U41">
        <f>Data!U39</f>
        <v>0.45380920290325316</v>
      </c>
      <c r="V41">
        <f>Data!V39</f>
        <v>7272</v>
      </c>
      <c r="W41">
        <f>Data!W39</f>
        <v>9.0459999999999994</v>
      </c>
      <c r="X41">
        <f>Data!X39</f>
        <v>21.947299999999998</v>
      </c>
      <c r="Y41">
        <f>Data!Y39</f>
        <v>18.295000000000002</v>
      </c>
      <c r="Z41">
        <f>Data!Z39</f>
        <v>0</v>
      </c>
      <c r="AA41">
        <f>Data!AA39</f>
        <v>0</v>
      </c>
      <c r="AB41">
        <f>Data!AB39</f>
        <v>29.578900000000001</v>
      </c>
      <c r="AC41">
        <f>Data!AC39</f>
        <v>31.228999999999999</v>
      </c>
      <c r="AD41">
        <f>Data!AD39</f>
        <v>33.4681</v>
      </c>
      <c r="AE41">
        <f>Data!AE39</f>
        <v>0.31374793160507441</v>
      </c>
      <c r="AF41">
        <f>Data!AF39</f>
        <v>0.33125079553650977</v>
      </c>
      <c r="AG41">
        <f>Data!AG39</f>
        <v>0.19771390642864806</v>
      </c>
      <c r="AH41">
        <f>Data!AH39</f>
        <v>0.46967321515288141</v>
      </c>
      <c r="AI41">
        <f>Data!AI39</f>
        <v>6410</v>
      </c>
      <c r="AJ41">
        <f>Data!AJ39</f>
        <v>0.63770000000000004</v>
      </c>
      <c r="AK41">
        <f>Data!AK39</f>
        <v>17.114699999999999</v>
      </c>
      <c r="AL41">
        <f>Data!AL39</f>
        <v>14.0275</v>
      </c>
      <c r="AM41">
        <f>Data!AM39</f>
        <v>1.2475566529570692E-3</v>
      </c>
      <c r="AO41"/>
      <c r="AP41"/>
      <c r="AU41"/>
      <c r="AY41" t="str">
        <f>Data!AY41</f>
        <v>Grey 40%</v>
      </c>
    </row>
    <row r="42" spans="1:51" x14ac:dyDescent="0.6">
      <c r="A42">
        <f>Data!A38</f>
        <v>307</v>
      </c>
      <c r="B42">
        <f>Data!B38</f>
        <v>307</v>
      </c>
      <c r="C42">
        <f>Data!C38</f>
        <v>307</v>
      </c>
      <c r="D42">
        <f>Data!D38</f>
        <v>0</v>
      </c>
      <c r="E42">
        <f>Data!E38</f>
        <v>16.379899999999999</v>
      </c>
      <c r="F42">
        <f>Data!F38</f>
        <v>17.238900000000001</v>
      </c>
      <c r="G42">
        <f>Data!G38</f>
        <v>18.75</v>
      </c>
      <c r="H42">
        <f>Data!H38</f>
        <v>0.31277974671942071</v>
      </c>
      <c r="I42">
        <f>Data!I38</f>
        <v>0.32918264310047207</v>
      </c>
      <c r="J42">
        <f>Data!J38</f>
        <v>0.19781687576649978</v>
      </c>
      <c r="K42">
        <f>Data!K38</f>
        <v>0.4684294174088367</v>
      </c>
      <c r="L42">
        <f>Data!L38</f>
        <v>0</v>
      </c>
      <c r="M42">
        <f>Data!M38</f>
        <v>0</v>
      </c>
      <c r="N42">
        <f>Data!N38</f>
        <v>0</v>
      </c>
      <c r="O42">
        <f>Data!O38</f>
        <v>56.092100000000002</v>
      </c>
      <c r="P42">
        <f>Data!P38</f>
        <v>56.186199999999999</v>
      </c>
      <c r="Q42">
        <f>Data!Q38</f>
        <v>71.490499999999997</v>
      </c>
      <c r="R42">
        <f>Data!R38</f>
        <v>0.30523190008314799</v>
      </c>
      <c r="S42">
        <f>Data!S38</f>
        <v>0.30574395653669173</v>
      </c>
      <c r="T42">
        <f>Data!T38</f>
        <v>0.20152429149833939</v>
      </c>
      <c r="U42">
        <f>Data!U38</f>
        <v>0.4541903285973245</v>
      </c>
      <c r="V42">
        <f>Data!V38</f>
        <v>7236</v>
      </c>
      <c r="W42">
        <f>Data!W38</f>
        <v>6.6003999999999996</v>
      </c>
      <c r="X42">
        <f>Data!X38</f>
        <v>17.7165</v>
      </c>
      <c r="Y42">
        <f>Data!Y38</f>
        <v>13.6547</v>
      </c>
      <c r="Z42">
        <f>Data!Z38</f>
        <v>0</v>
      </c>
      <c r="AA42">
        <f>Data!AA38</f>
        <v>0</v>
      </c>
      <c r="AB42">
        <f>Data!AB38</f>
        <v>15.7033</v>
      </c>
      <c r="AC42">
        <f>Data!AC38</f>
        <v>16.456900000000001</v>
      </c>
      <c r="AD42">
        <f>Data!AD38</f>
        <v>17.700700000000001</v>
      </c>
      <c r="AE42">
        <f>Data!AE38</f>
        <v>0.31494216911447648</v>
      </c>
      <c r="AF42">
        <f>Data!AF38</f>
        <v>0.33005621639400812</v>
      </c>
      <c r="AG42">
        <f>Data!AG38</f>
        <v>0.19899074602363503</v>
      </c>
      <c r="AH42">
        <f>Data!AH38</f>
        <v>0.46921566285633004</v>
      </c>
      <c r="AI42">
        <f>Data!AI38</f>
        <v>6228</v>
      </c>
      <c r="AJ42">
        <f>Data!AJ38</f>
        <v>1.3486</v>
      </c>
      <c r="AK42">
        <f>Data!AK38</f>
        <v>13.9076</v>
      </c>
      <c r="AL42">
        <f>Data!AL38</f>
        <v>10.1823</v>
      </c>
      <c r="AM42">
        <f>Data!AM38</f>
        <v>1.4128528884108143E-3</v>
      </c>
      <c r="AO42"/>
      <c r="AP42"/>
      <c r="AU42"/>
      <c r="AY42" t="str">
        <f>Data!AY42</f>
        <v>Grey 30%</v>
      </c>
    </row>
    <row r="43" spans="1:51" x14ac:dyDescent="0.6">
      <c r="A43">
        <f>Data!A37</f>
        <v>205</v>
      </c>
      <c r="B43">
        <f>Data!B37</f>
        <v>205</v>
      </c>
      <c r="C43">
        <f>Data!C37</f>
        <v>205</v>
      </c>
      <c r="D43">
        <f>Data!D37</f>
        <v>0</v>
      </c>
      <c r="E43">
        <f>Data!E37</f>
        <v>7.7416999999999998</v>
      </c>
      <c r="F43">
        <f>Data!F37</f>
        <v>8.1477000000000004</v>
      </c>
      <c r="G43">
        <f>Data!G37</f>
        <v>8.8619000000000003</v>
      </c>
      <c r="H43">
        <f>Data!H37</f>
        <v>0.31277953077212106</v>
      </c>
      <c r="I43">
        <f>Data!I37</f>
        <v>0.32918270959505158</v>
      </c>
      <c r="J43">
        <f>Data!J37</f>
        <v>0.19781670072548801</v>
      </c>
      <c r="K43">
        <f>Data!K37</f>
        <v>0.46842942094467394</v>
      </c>
      <c r="L43">
        <f>Data!L37</f>
        <v>0</v>
      </c>
      <c r="M43">
        <f>Data!M37</f>
        <v>0</v>
      </c>
      <c r="N43">
        <f>Data!N37</f>
        <v>0</v>
      </c>
      <c r="O43">
        <f>Data!O37</f>
        <v>23.189299999999999</v>
      </c>
      <c r="P43">
        <f>Data!P37</f>
        <v>23.312899999999999</v>
      </c>
      <c r="Q43">
        <f>Data!Q37</f>
        <v>29.904599999999999</v>
      </c>
      <c r="R43">
        <f>Data!R37</f>
        <v>0.30349785621175074</v>
      </c>
      <c r="S43">
        <f>Data!S37</f>
        <v>0.30511551327892278</v>
      </c>
      <c r="T43">
        <f>Data!T37</f>
        <v>0.20051422773102956</v>
      </c>
      <c r="U43">
        <f>Data!U37</f>
        <v>0.45356169932939411</v>
      </c>
      <c r="V43">
        <f>Data!V37</f>
        <v>7371</v>
      </c>
      <c r="W43">
        <f>Data!W37</f>
        <v>4.2568000000000001</v>
      </c>
      <c r="X43">
        <f>Data!X37</f>
        <v>11.9214</v>
      </c>
      <c r="Y43">
        <f>Data!Y37</f>
        <v>8.7651000000000003</v>
      </c>
      <c r="Z43">
        <f>Data!Z37</f>
        <v>0</v>
      </c>
      <c r="AA43">
        <f>Data!AA37</f>
        <v>0</v>
      </c>
      <c r="AB43">
        <f>Data!AB37</f>
        <v>7.1256000000000004</v>
      </c>
      <c r="AC43">
        <f>Data!AC37</f>
        <v>7.4717000000000002</v>
      </c>
      <c r="AD43">
        <f>Data!AD37</f>
        <v>8.2134</v>
      </c>
      <c r="AE43">
        <f>Data!AE37</f>
        <v>0.31237971653653768</v>
      </c>
      <c r="AF43">
        <f>Data!AF37</f>
        <v>0.32755242057455491</v>
      </c>
      <c r="AG43">
        <f>Data!AG37</f>
        <v>0.19815171303373927</v>
      </c>
      <c r="AH43">
        <f>Data!AH37</f>
        <v>0.46749647006805423</v>
      </c>
      <c r="AI43">
        <f>Data!AI37</f>
        <v>6671</v>
      </c>
      <c r="AJ43">
        <f>Data!AJ37</f>
        <v>0.46260000000000001</v>
      </c>
      <c r="AK43">
        <f>Data!AK37</f>
        <v>8.5509000000000004</v>
      </c>
      <c r="AL43">
        <f>Data!AL37</f>
        <v>5.6193999999999997</v>
      </c>
      <c r="AM43">
        <f>Data!AM37</f>
        <v>9.9127724924226749E-4</v>
      </c>
      <c r="AO43"/>
      <c r="AP43"/>
      <c r="AU43"/>
      <c r="AY43" t="str">
        <f>Data!AY43</f>
        <v>Grey 20%</v>
      </c>
    </row>
    <row r="44" spans="1:51" x14ac:dyDescent="0.6">
      <c r="A44">
        <f>Data!A36</f>
        <v>102</v>
      </c>
      <c r="B44">
        <f>Data!B36</f>
        <v>102</v>
      </c>
      <c r="C44">
        <f>Data!C36</f>
        <v>102</v>
      </c>
      <c r="D44">
        <f>Data!D36</f>
        <v>0</v>
      </c>
      <c r="E44">
        <f>Data!E36</f>
        <v>2.9641000000000002</v>
      </c>
      <c r="F44">
        <f>Data!F36</f>
        <v>3.1194999999999999</v>
      </c>
      <c r="G44">
        <f>Data!G36</f>
        <v>3.3929</v>
      </c>
      <c r="H44">
        <f>Data!H36</f>
        <v>0.31278425579063995</v>
      </c>
      <c r="I44">
        <f>Data!I36</f>
        <v>0.32918271513744518</v>
      </c>
      <c r="J44">
        <f>Data!J36</f>
        <v>0.19781998254784741</v>
      </c>
      <c r="K44">
        <f>Data!K36</f>
        <v>0.46843012381684912</v>
      </c>
      <c r="L44">
        <f>Data!L36</f>
        <v>0</v>
      </c>
      <c r="M44">
        <f>Data!M36</f>
        <v>0</v>
      </c>
      <c r="N44">
        <f>Data!N36</f>
        <v>0</v>
      </c>
      <c r="O44">
        <f>Data!O36</f>
        <v>5.31</v>
      </c>
      <c r="P44">
        <f>Data!P36</f>
        <v>5.4198000000000004</v>
      </c>
      <c r="Q44">
        <f>Data!Q36</f>
        <v>7.069</v>
      </c>
      <c r="R44">
        <f>Data!R36</f>
        <v>0.2983347191945524</v>
      </c>
      <c r="S44">
        <f>Data!S36</f>
        <v>0.30450367440501608</v>
      </c>
      <c r="T44">
        <f>Data!T36</f>
        <v>0.19700595469976065</v>
      </c>
      <c r="U44">
        <f>Data!U36</f>
        <v>0.45242918359396739</v>
      </c>
      <c r="V44">
        <f>Data!V36</f>
        <v>7767</v>
      </c>
      <c r="W44">
        <f>Data!W36</f>
        <v>1.4979</v>
      </c>
      <c r="X44">
        <f>Data!X36</f>
        <v>3.3999000000000001</v>
      </c>
      <c r="Y44">
        <f>Data!Y36</f>
        <v>3.2401</v>
      </c>
      <c r="Z44">
        <f>Data!Z36</f>
        <v>0</v>
      </c>
      <c r="AA44">
        <f>Data!AA36</f>
        <v>0</v>
      </c>
      <c r="AB44">
        <f>Data!AB36</f>
        <v>2.5053999999999998</v>
      </c>
      <c r="AC44">
        <f>Data!AC36</f>
        <v>2.6153</v>
      </c>
      <c r="AD44">
        <f>Data!AD36</f>
        <v>2.7881</v>
      </c>
      <c r="AE44">
        <f>Data!AE36</f>
        <v>0.31678636455593767</v>
      </c>
      <c r="AF44">
        <f>Data!AF36</f>
        <v>0.33068227796884486</v>
      </c>
      <c r="AG44">
        <f>Data!AG36</f>
        <v>0.20003513030148184</v>
      </c>
      <c r="AH44">
        <f>Data!AH36</f>
        <v>0.46982187340316811</v>
      </c>
      <c r="AI44">
        <f>Data!AI36</f>
        <v>5780</v>
      </c>
      <c r="AJ44">
        <f>Data!AJ36</f>
        <v>0.59309999999999996</v>
      </c>
      <c r="AK44">
        <f>Data!AK36</f>
        <v>0.73</v>
      </c>
      <c r="AL44">
        <f>Data!AL36</f>
        <v>1.3694999999999999</v>
      </c>
      <c r="AM44">
        <f>Data!AM36</f>
        <v>2.6160746322402115E-3</v>
      </c>
      <c r="AO44"/>
      <c r="AP44"/>
      <c r="AU44"/>
      <c r="AY44" t="str">
        <f>Data!AY44</f>
        <v>Grey 10%</v>
      </c>
    </row>
    <row r="45" spans="1:51" x14ac:dyDescent="0.6">
      <c r="A45">
        <f>Data!A35</f>
        <v>0</v>
      </c>
      <c r="B45">
        <f>Data!B35</f>
        <v>0</v>
      </c>
      <c r="C45">
        <f>Data!C35</f>
        <v>0</v>
      </c>
      <c r="D45">
        <f>Data!D35</f>
        <v>0</v>
      </c>
      <c r="E45">
        <f>Data!E35</f>
        <v>0.72060000000000002</v>
      </c>
      <c r="F45">
        <f>Data!F35</f>
        <v>0.75839999999999996</v>
      </c>
      <c r="G45">
        <f>Data!G35</f>
        <v>0.82489999999999997</v>
      </c>
      <c r="H45">
        <f>Data!H35</f>
        <v>0.31277399192673294</v>
      </c>
      <c r="I45">
        <f>Data!I35</f>
        <v>0.32918095403446329</v>
      </c>
      <c r="J45">
        <f>Data!J35</f>
        <v>0.19781351011920692</v>
      </c>
      <c r="K45">
        <f>Data!K35</f>
        <v>0.4684276625970229</v>
      </c>
      <c r="L45">
        <f>Data!L35</f>
        <v>0</v>
      </c>
      <c r="M45">
        <f>Data!M35</f>
        <v>0</v>
      </c>
      <c r="N45">
        <f>Data!N35</f>
        <v>0</v>
      </c>
      <c r="O45">
        <f>Data!O35</f>
        <v>0.51429999999999998</v>
      </c>
      <c r="P45">
        <f>Data!P35</f>
        <v>0.55259999999999998</v>
      </c>
      <c r="Q45">
        <f>Data!Q35</f>
        <v>1.0282</v>
      </c>
      <c r="R45">
        <f>Data!R35</f>
        <v>0.24547754283805068</v>
      </c>
      <c r="S45">
        <f>Data!S35</f>
        <v>0.26375829316023103</v>
      </c>
      <c r="T45">
        <f>Data!T35</f>
        <v>0.17304990788953473</v>
      </c>
      <c r="U45">
        <f>Data!U35</f>
        <v>0.41835816250136698</v>
      </c>
      <c r="V45">
        <f>Data!V35</f>
        <v>22214</v>
      </c>
      <c r="W45">
        <f>Data!W35</f>
        <v>0.53249999999999997</v>
      </c>
      <c r="X45">
        <f>Data!X35</f>
        <v>0.59840000000000004</v>
      </c>
      <c r="Y45">
        <f>Data!Y35</f>
        <v>0.89959999999999996</v>
      </c>
      <c r="Z45">
        <f>Data!Z35</f>
        <v>0</v>
      </c>
      <c r="AA45">
        <f>Data!AA35</f>
        <v>0</v>
      </c>
      <c r="AB45">
        <f>Data!AB35</f>
        <v>0.48259999999999997</v>
      </c>
      <c r="AC45">
        <f>Data!AC35</f>
        <v>0.52449999999999997</v>
      </c>
      <c r="AD45">
        <f>Data!AD35</f>
        <v>0.94679999999999997</v>
      </c>
      <c r="AE45">
        <f>Data!AE35</f>
        <v>0.24699319310097753</v>
      </c>
      <c r="AF45">
        <f>Data!AF35</f>
        <v>0.26843748400634626</v>
      </c>
      <c r="AG45">
        <f>Data!AG35</f>
        <v>0.17250346275858988</v>
      </c>
      <c r="AH45">
        <f>Data!AH35</f>
        <v>0.42183101738081402</v>
      </c>
      <c r="AI45">
        <f>Data!AI35</f>
        <v>14824</v>
      </c>
      <c r="AJ45">
        <f>Data!AJ35</f>
        <v>0.58179999999999998</v>
      </c>
      <c r="AK45">
        <f>Data!AK35</f>
        <v>0.58179999999999998</v>
      </c>
      <c r="AL45">
        <f>Data!AL35</f>
        <v>0.9365</v>
      </c>
      <c r="AM45">
        <f>Data!AM35</f>
        <v>5.3026840777118889E-2</v>
      </c>
      <c r="AO45"/>
      <c r="AP45"/>
      <c r="AU45"/>
      <c r="AY45" t="str">
        <f>Data!AY45</f>
        <v>Grey 0%</v>
      </c>
    </row>
    <row r="46" spans="1:51" x14ac:dyDescent="0.6">
      <c r="AH46" s="3">
        <f>AVERAGE(AL2:AL45)</f>
        <v>2.4750590909090908</v>
      </c>
    </row>
  </sheetData>
  <phoneticPr fontId="1" type="noConversion"/>
  <conditionalFormatting sqref="AQ19:AR33">
    <cfRule type="cellIs" dxfId="3" priority="1" operator="greaterThan">
      <formula>0.003</formula>
    </cfRule>
  </conditionalFormatting>
  <pageMargins left="0.7" right="0.7" top="0.75" bottom="0.75" header="0.3" footer="0.3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Q4097"/>
  <sheetViews>
    <sheetView topLeftCell="AB1" zoomScale="70" zoomScaleNormal="70" workbookViewId="0">
      <selection activeCell="AW25" sqref="AW24:AW25"/>
    </sheetView>
  </sheetViews>
  <sheetFormatPr defaultRowHeight="16.5" x14ac:dyDescent="0.6"/>
  <cols>
    <col min="10" max="14" width="8.89453125" style="5" customWidth="1"/>
    <col min="15" max="15" width="10" style="5" customWidth="1"/>
    <col min="16" max="16" width="15" style="5" customWidth="1"/>
    <col min="17" max="17" width="14" style="5" customWidth="1"/>
    <col min="18" max="18" width="4.5234375" style="5" customWidth="1"/>
    <col min="19" max="32" width="8.89453125" style="5" customWidth="1"/>
    <col min="33" max="33" width="9" style="5" customWidth="1"/>
    <col min="34" max="34" width="14.68359375" style="5" customWidth="1"/>
    <col min="35" max="35" width="13.3125" style="5" customWidth="1"/>
    <col min="36" max="36" width="4.1015625" style="5" customWidth="1"/>
    <col min="43" max="44" width="8.89453125" style="5" customWidth="1"/>
    <col min="47" max="47" width="9.3125" style="5" customWidth="1"/>
    <col min="48" max="48" width="8.89453125" style="5" customWidth="1"/>
    <col min="51" max="51" width="10" style="5" bestFit="1" customWidth="1"/>
    <col min="52" max="52" width="9.3125" style="5" customWidth="1"/>
    <col min="53" max="53" width="14.68359375" style="5" customWidth="1"/>
    <col min="54" max="54" width="13.68359375" style="5" customWidth="1"/>
  </cols>
  <sheetData>
    <row r="1" spans="1:69" x14ac:dyDescent="0.6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S1" s="1" t="s">
        <v>12</v>
      </c>
      <c r="T1" t="s">
        <v>4</v>
      </c>
      <c r="U1" t="s">
        <v>5</v>
      </c>
      <c r="V1" t="s">
        <v>6</v>
      </c>
      <c r="W1" t="s">
        <v>7</v>
      </c>
      <c r="X1" t="s">
        <v>8</v>
      </c>
      <c r="Y1" t="s">
        <v>9</v>
      </c>
      <c r="Z1" t="s">
        <v>10</v>
      </c>
      <c r="AA1" t="s">
        <v>53</v>
      </c>
      <c r="AB1" t="s">
        <v>11</v>
      </c>
      <c r="AC1" t="s">
        <v>15</v>
      </c>
      <c r="AD1" s="12" t="s">
        <v>59</v>
      </c>
      <c r="AE1" t="s">
        <v>54</v>
      </c>
      <c r="AF1" t="s">
        <v>55</v>
      </c>
      <c r="AG1" t="s">
        <v>56</v>
      </c>
      <c r="AH1" t="s">
        <v>57</v>
      </c>
      <c r="AI1" t="s">
        <v>58</v>
      </c>
      <c r="AK1" s="1" t="s">
        <v>60</v>
      </c>
      <c r="AL1" t="s">
        <v>4</v>
      </c>
      <c r="AM1" t="s">
        <v>5</v>
      </c>
      <c r="AN1" t="s">
        <v>6</v>
      </c>
      <c r="AO1" t="s">
        <v>7</v>
      </c>
      <c r="AP1" t="s">
        <v>8</v>
      </c>
      <c r="AQ1" t="s">
        <v>9</v>
      </c>
      <c r="AR1" t="s">
        <v>10</v>
      </c>
      <c r="AS1" t="s">
        <v>53</v>
      </c>
      <c r="AT1" t="s">
        <v>11</v>
      </c>
      <c r="AU1" t="s">
        <v>15</v>
      </c>
      <c r="AV1" t="s">
        <v>61</v>
      </c>
      <c r="AW1" t="s">
        <v>54</v>
      </c>
      <c r="AX1" t="s">
        <v>55</v>
      </c>
      <c r="AY1" t="s">
        <v>62</v>
      </c>
      <c r="AZ1" t="s">
        <v>56</v>
      </c>
      <c r="BA1" t="s">
        <v>57</v>
      </c>
      <c r="BB1" t="s">
        <v>58</v>
      </c>
    </row>
    <row r="2" spans="1:69" x14ac:dyDescent="0.6">
      <c r="A2">
        <f>Data!A35</f>
        <v>0</v>
      </c>
      <c r="B2">
        <f>Data!B35</f>
        <v>0</v>
      </c>
      <c r="C2">
        <f>Data!C35</f>
        <v>0</v>
      </c>
      <c r="E2">
        <f>Data!E35</f>
        <v>0.72060000000000002</v>
      </c>
      <c r="F2">
        <f>Data!F35</f>
        <v>0.75839999999999996</v>
      </c>
      <c r="G2">
        <f>Data!G35</f>
        <v>0.82489999999999997</v>
      </c>
      <c r="H2">
        <f t="shared" ref="H2:H12" si="0">E2/SUM(E2:G2)</f>
        <v>0.31277399192673294</v>
      </c>
      <c r="I2">
        <f t="shared" ref="I2:I12" si="1">F2/SUM(E2:G2)</f>
        <v>0.32918095403446329</v>
      </c>
      <c r="J2">
        <f t="shared" ref="J2:J12" si="2">(4*H2)/(-2*H2+12*I2+3)</f>
        <v>0.19781351011920692</v>
      </c>
      <c r="K2">
        <f t="shared" ref="K2:K12" si="3">(9*I2)/(-2*H2+12*I2+3)</f>
        <v>0.4684276625970229</v>
      </c>
      <c r="L2">
        <f t="shared" ref="L2:L12" si="4">(F2-MIN(F$2:F$12))/(MAX(F$2:F$12)-MIN(F$2:F$12))</f>
        <v>0</v>
      </c>
      <c r="M2">
        <f t="shared" ref="M2:M12" si="5">71.498068 + 94.593053 *LOG10(F2) + 41.912053 * (POWER(LOG10(F2), 2)) + 9.8247004 * (POWER(LOG10(F2), 3))+ 0.28175407 * (POWER(LOG10(F2), 4)) - 1.1878455 * (POWER(LOG10(F2), 5))- 0.18014349 * (POWER(LOG10(F2), 6)) + 0.14710899 * (POWER(LOG10(F2), 7)) - 0.017046845 * (POWER(LOG10(F2), 8))</f>
        <v>60.724908007537081</v>
      </c>
      <c r="P2">
        <f t="shared" ref="P2:P12" si="6">(MAX(M$2:M$12)-MIN(M$2:M$12))/$B$12</f>
        <v>0.67595484317444421</v>
      </c>
      <c r="T2">
        <f>Data!O35</f>
        <v>0.51429999999999998</v>
      </c>
      <c r="U2">
        <f>Data!P35</f>
        <v>0.55259999999999998</v>
      </c>
      <c r="V2">
        <f>Data!Q35</f>
        <v>1.0282</v>
      </c>
      <c r="W2">
        <f t="shared" ref="W2:W12" si="7">T2/SUM(T2:V2)</f>
        <v>0.24547754283805068</v>
      </c>
      <c r="X2">
        <f t="shared" ref="X2:X12" si="8">U2/SUM(T2:V2)</f>
        <v>0.26375829316023103</v>
      </c>
      <c r="Y2">
        <f t="shared" ref="Y2:Y12" si="9">(4*W2)/(-2*W2+12*X2+3)</f>
        <v>0.17304990788953473</v>
      </c>
      <c r="Z2">
        <f t="shared" ref="Z2:Z12" si="10">(9*X2)/(-2*W2+12*X2+3)</f>
        <v>0.41835816250136698</v>
      </c>
      <c r="AA2">
        <f t="shared" ref="AA2:AA12" si="11">(U2-MIN(U$2:U$12))/(MAX(U$2:U$12)-MIN(U$2:U$12))</f>
        <v>0</v>
      </c>
      <c r="AB2">
        <f>Data!V35</f>
        <v>22214</v>
      </c>
      <c r="AC2">
        <f>Data!Y35</f>
        <v>0.89959999999999996</v>
      </c>
      <c r="AD2">
        <f t="shared" ref="AD2:AD12" si="12">SQRT(($J2-Y2)^2+($K2-Z2)^2)</f>
        <v>5.5858668398184298E-2</v>
      </c>
      <c r="AE2">
        <f t="shared" ref="AE2:AE12" si="13">71.498068 + 94.593053 *LOG10(U2) + 41.912053 * (POWER(LOG10(U2), 2)) + 9.8247004 * (POWER(LOG10(U2), 3))+ 0.28175407 * (POWER(LOG10(U2), 4)) - 1.1878455 * (POWER(LOG10(U2), 5))- 0.18014349 * (POWER(LOG10(U2), 6)) + 0.14710899 * (POWER(LOG10(U2), 7)) - 0.017046845 * (POWER(LOG10(U2), 8))</f>
        <v>49.747485528982899</v>
      </c>
      <c r="AH2">
        <f t="shared" ref="AH2:AH12" si="14">(MAX(AE$2:AE$12)-MIN(AE$2:AE$12))/$B$12</f>
        <v>0.69926894946093254</v>
      </c>
      <c r="AL2">
        <f>Data!AB35</f>
        <v>0.48259999999999997</v>
      </c>
      <c r="AM2">
        <f>Data!AC35</f>
        <v>0.52449999999999997</v>
      </c>
      <c r="AN2">
        <f>Data!AD35</f>
        <v>0.94679999999999997</v>
      </c>
      <c r="AO2">
        <f t="shared" ref="AO2:AO12" si="15">AL2/SUM(AL2:AN2)</f>
        <v>0.24699319310097753</v>
      </c>
      <c r="AP2">
        <f t="shared" ref="AP2:AP12" si="16">AM2/SUM(AL2:AN2)</f>
        <v>0.26843748400634626</v>
      </c>
      <c r="AQ2">
        <f t="shared" ref="AQ2:AQ12" si="17">(4*AO2)/(-2*AO2+12*AP2+3)</f>
        <v>0.17250346275858988</v>
      </c>
      <c r="AR2">
        <f t="shared" ref="AR2:AR12" si="18">(9*AP2)/(-2*AO2+12*AP2+3)</f>
        <v>0.42183101738081402</v>
      </c>
      <c r="AS2">
        <f t="shared" ref="AS2:AS12" si="19">(AM2-MIN(AM$2:AM$12))/(MAX(AM$2:AM$12)-MIN(AM$2:AM$12))</f>
        <v>0</v>
      </c>
      <c r="AT2">
        <f>Data!AI35</f>
        <v>14824</v>
      </c>
      <c r="AU2">
        <f>Data!AL35</f>
        <v>0.9365</v>
      </c>
      <c r="AV2">
        <f t="shared" ref="AV2:AV12" si="20">SQRT(($J2-AQ2)^2+($K2-AR2)^2)</f>
        <v>5.3026840777118889E-2</v>
      </c>
      <c r="AW2">
        <f t="shared" ref="AW2:AW12" si="21">71.498068 + 94.593053 *LOG10(AM2) + 41.912053 * (POWER(LOG10(AM2), 2)) + 9.8247004 * (POWER(LOG10(AM2), 3))+ 0.28175407 * (POWER(LOG10(AM2), 4)) - 1.1878455 * (POWER(LOG10(AM2), 5))- 0.18014349 * (POWER(LOG10(AM2), 6)) + 0.14710899 * (POWER(LOG10(AM2), 7)) - 0.017046845 * (POWER(LOG10(AM2), 8))</f>
        <v>48.067243055089051</v>
      </c>
      <c r="AZ2"/>
      <c r="BA2">
        <f t="shared" ref="BA2:BA12" si="22">(MAX(AW$2:AW$12)-MIN(AW$2:AW$12))/$B$12</f>
        <v>0.6964133971576637</v>
      </c>
      <c r="BI2">
        <f>BI3</f>
        <v>0.74355032749188865</v>
      </c>
      <c r="BJ2">
        <f>BJ3</f>
        <v>0.60835935885699977</v>
      </c>
      <c r="BP2">
        <f t="shared" ref="BP2:BP12" si="23">0.01</f>
        <v>0.01</v>
      </c>
      <c r="BQ2">
        <v>5.0000000000000001E-3</v>
      </c>
    </row>
    <row r="3" spans="1:69" x14ac:dyDescent="0.6">
      <c r="A3">
        <f>Data!A36</f>
        <v>102</v>
      </c>
      <c r="B3">
        <f>Data!B36</f>
        <v>102</v>
      </c>
      <c r="C3">
        <f>Data!C36</f>
        <v>102</v>
      </c>
      <c r="E3">
        <f>Data!E36</f>
        <v>2.9641000000000002</v>
      </c>
      <c r="F3">
        <f>Data!F36</f>
        <v>3.1194999999999999</v>
      </c>
      <c r="G3">
        <f>Data!G36</f>
        <v>3.3929</v>
      </c>
      <c r="H3">
        <f t="shared" si="0"/>
        <v>0.31278425579063995</v>
      </c>
      <c r="I3">
        <f t="shared" si="1"/>
        <v>0.32918271513744518</v>
      </c>
      <c r="J3">
        <f t="shared" si="2"/>
        <v>0.19781998254784741</v>
      </c>
      <c r="K3">
        <f t="shared" si="3"/>
        <v>0.46843012381684912</v>
      </c>
      <c r="L3">
        <f t="shared" si="4"/>
        <v>3.472155842459918E-3</v>
      </c>
      <c r="M3">
        <f t="shared" si="5"/>
        <v>129.63185257624471</v>
      </c>
      <c r="N3">
        <f t="shared" ref="N3:N12" si="24">2*(F3-F2)/((F3+F2)*(M3-M2))</f>
        <v>1.7671962369739988E-2</v>
      </c>
      <c r="O3">
        <f>(M3-M2)/($B3-$B2)</f>
        <v>0.67555828008536889</v>
      </c>
      <c r="P3">
        <f t="shared" si="6"/>
        <v>0.67595484317444421</v>
      </c>
      <c r="T3">
        <f>Data!O36</f>
        <v>5.31</v>
      </c>
      <c r="U3">
        <f>Data!P36</f>
        <v>5.4198000000000004</v>
      </c>
      <c r="V3">
        <f>Data!Q36</f>
        <v>7.069</v>
      </c>
      <c r="W3">
        <f t="shared" si="7"/>
        <v>0.2983347191945524</v>
      </c>
      <c r="X3">
        <f t="shared" si="8"/>
        <v>0.30450367440501608</v>
      </c>
      <c r="Y3">
        <f t="shared" si="9"/>
        <v>0.19700595469976065</v>
      </c>
      <c r="Z3">
        <f t="shared" si="10"/>
        <v>0.45242918359396739</v>
      </c>
      <c r="AA3">
        <f t="shared" si="11"/>
        <v>6.5699017187409317E-3</v>
      </c>
      <c r="AB3">
        <f>Data!V36</f>
        <v>7767</v>
      </c>
      <c r="AC3">
        <f>Data!Y36</f>
        <v>3.2401</v>
      </c>
      <c r="AD3">
        <f t="shared" si="12"/>
        <v>1.6021633167492486E-2</v>
      </c>
      <c r="AE3">
        <f t="shared" si="13"/>
        <v>167.2080202696938</v>
      </c>
      <c r="AF3">
        <f t="shared" ref="AF3:AF12" si="25">2*(U3-U2)/((U3+U2)*(M3-M2))</f>
        <v>2.3653603259197232E-2</v>
      </c>
      <c r="AG3">
        <f t="shared" ref="AG3:AG12" si="26">(AE3-AE2)/($B3-$B2)</f>
        <v>1.1515738700069695</v>
      </c>
      <c r="AH3">
        <f t="shared" si="14"/>
        <v>0.69926894946093254</v>
      </c>
      <c r="AI3">
        <f t="shared" ref="AI3:AI12" si="27">(AG3-AH3)/AH3</f>
        <v>0.646825403723016</v>
      </c>
      <c r="AL3">
        <f>Data!AB36</f>
        <v>2.5053999999999998</v>
      </c>
      <c r="AM3">
        <f>Data!AC36</f>
        <v>2.6153</v>
      </c>
      <c r="AN3">
        <f>Data!AD36</f>
        <v>2.7881</v>
      </c>
      <c r="AO3">
        <f t="shared" si="15"/>
        <v>0.31678636455593767</v>
      </c>
      <c r="AP3">
        <f t="shared" si="16"/>
        <v>0.33068227796884486</v>
      </c>
      <c r="AQ3">
        <f t="shared" si="17"/>
        <v>0.20003513030148184</v>
      </c>
      <c r="AR3">
        <f t="shared" si="18"/>
        <v>0.46982187340316811</v>
      </c>
      <c r="AS3">
        <f t="shared" si="19"/>
        <v>2.9094888467274928E-3</v>
      </c>
      <c r="AT3">
        <f>Data!AI36</f>
        <v>5780</v>
      </c>
      <c r="AU3">
        <f>Data!AL36</f>
        <v>1.3694999999999999</v>
      </c>
      <c r="AV3">
        <f t="shared" si="20"/>
        <v>2.6160746322402115E-3</v>
      </c>
      <c r="AW3">
        <f t="shared" si="21"/>
        <v>119.00691658004628</v>
      </c>
      <c r="AX3">
        <f t="shared" ref="AX3:AX12" si="28">(2*(AM3-AM2))/((AM3+AM2)*(M3-M2))</f>
        <v>1.9327581303677795E-2</v>
      </c>
      <c r="AY3">
        <f t="shared" ref="AY3:AY12" si="29">ABS((AX3-N3)/N3)</f>
        <v>9.3686196207205155E-2</v>
      </c>
      <c r="AZ3">
        <f t="shared" ref="AZ3:AZ12" si="30">(AW3-AW2)/($B3-$B2)</f>
        <v>0.69548699534271796</v>
      </c>
      <c r="BA3">
        <f t="shared" si="22"/>
        <v>0.6964133971576637</v>
      </c>
      <c r="BB3">
        <f t="shared" ref="BB3:BB12" si="31">(AZ3-BA3)/BA3</f>
        <v>-1.3302469750391828E-3</v>
      </c>
      <c r="BI3">
        <f t="shared" ref="BI3:BI12" si="32">P3+0.1*P3</f>
        <v>0.74355032749188865</v>
      </c>
      <c r="BJ3">
        <f t="shared" ref="BJ3:BJ12" si="33">P3-0.1*P3</f>
        <v>0.60835935885699977</v>
      </c>
      <c r="BM3">
        <f t="shared" ref="BM3:BM12" si="34">N3+N3*0.1</f>
        <v>1.9439158606713986E-2</v>
      </c>
      <c r="BN3">
        <f t="shared" ref="BN3:BN12" si="35">N3-N3*0.1</f>
        <v>1.590476613276599E-2</v>
      </c>
      <c r="BP3">
        <f t="shared" si="23"/>
        <v>0.01</v>
      </c>
      <c r="BQ3">
        <v>5.0000000000000001E-3</v>
      </c>
    </row>
    <row r="4" spans="1:69" x14ac:dyDescent="0.6">
      <c r="A4">
        <f>Data!A37</f>
        <v>205</v>
      </c>
      <c r="B4">
        <f>Data!B37</f>
        <v>205</v>
      </c>
      <c r="C4">
        <f>Data!C37</f>
        <v>205</v>
      </c>
      <c r="E4">
        <f>Data!E37</f>
        <v>7.7416999999999998</v>
      </c>
      <c r="F4">
        <f>Data!F37</f>
        <v>8.1477000000000004</v>
      </c>
      <c r="G4">
        <f>Data!G37</f>
        <v>8.8619000000000003</v>
      </c>
      <c r="H4">
        <f t="shared" si="0"/>
        <v>0.31277953077212106</v>
      </c>
      <c r="I4">
        <f t="shared" si="1"/>
        <v>0.32918270959505158</v>
      </c>
      <c r="J4">
        <f t="shared" si="2"/>
        <v>0.19781670072548801</v>
      </c>
      <c r="K4">
        <f t="shared" si="3"/>
        <v>0.46842942094467394</v>
      </c>
      <c r="L4">
        <f t="shared" si="4"/>
        <v>1.08664610421791E-2</v>
      </c>
      <c r="M4">
        <f t="shared" si="5"/>
        <v>199.30507571731189</v>
      </c>
      <c r="N4">
        <f t="shared" si="24"/>
        <v>1.2810339340087802E-2</v>
      </c>
      <c r="O4">
        <f t="shared" ref="O4:O12" si="36">(M4-M3)/(B4-B3)</f>
        <v>0.67643905962201145</v>
      </c>
      <c r="P4">
        <f t="shared" si="6"/>
        <v>0.67595484317444421</v>
      </c>
      <c r="T4">
        <f>Data!O37</f>
        <v>23.189299999999999</v>
      </c>
      <c r="U4">
        <f>Data!P37</f>
        <v>23.312899999999999</v>
      </c>
      <c r="V4">
        <f>Data!Q37</f>
        <v>29.904599999999999</v>
      </c>
      <c r="W4">
        <f t="shared" si="7"/>
        <v>0.30349785621175074</v>
      </c>
      <c r="X4">
        <f t="shared" si="8"/>
        <v>0.30511551327892278</v>
      </c>
      <c r="Y4">
        <f t="shared" si="9"/>
        <v>0.20051422773102956</v>
      </c>
      <c r="Z4">
        <f t="shared" si="10"/>
        <v>0.45356169932939411</v>
      </c>
      <c r="AA4">
        <f t="shared" si="11"/>
        <v>3.0722578502847472E-2</v>
      </c>
      <c r="AB4">
        <f>Data!V37</f>
        <v>7371</v>
      </c>
      <c r="AC4">
        <f>Data!Y37</f>
        <v>8.7651000000000003</v>
      </c>
      <c r="AD4">
        <f t="shared" si="12"/>
        <v>1.5110453268353167E-2</v>
      </c>
      <c r="AE4">
        <f t="shared" si="13"/>
        <v>299.61419061967359</v>
      </c>
      <c r="AF4">
        <f t="shared" si="25"/>
        <v>1.7876119308509478E-2</v>
      </c>
      <c r="AG4">
        <f t="shared" si="26"/>
        <v>1.2854967995143669</v>
      </c>
      <c r="AH4">
        <f t="shared" si="14"/>
        <v>0.69926894946093254</v>
      </c>
      <c r="AI4">
        <f t="shared" si="27"/>
        <v>0.83834388829270667</v>
      </c>
      <c r="AL4">
        <f>Data!AB37</f>
        <v>7.1256000000000004</v>
      </c>
      <c r="AM4">
        <f>Data!AC37</f>
        <v>7.4717000000000002</v>
      </c>
      <c r="AN4">
        <f>Data!AD37</f>
        <v>8.2134</v>
      </c>
      <c r="AO4">
        <f t="shared" si="15"/>
        <v>0.31237971653653768</v>
      </c>
      <c r="AP4">
        <f t="shared" si="16"/>
        <v>0.32755242057455491</v>
      </c>
      <c r="AQ4">
        <f t="shared" si="17"/>
        <v>0.19815171303373927</v>
      </c>
      <c r="AR4">
        <f t="shared" si="18"/>
        <v>0.46749647006805423</v>
      </c>
      <c r="AS4">
        <f t="shared" si="19"/>
        <v>9.6674961335303424E-3</v>
      </c>
      <c r="AT4">
        <f>Data!AI37</f>
        <v>6671</v>
      </c>
      <c r="AU4">
        <f>Data!AL37</f>
        <v>5.6193999999999997</v>
      </c>
      <c r="AV4">
        <f t="shared" si="20"/>
        <v>9.9127724924226749E-4</v>
      </c>
      <c r="AW4">
        <f t="shared" si="21"/>
        <v>192.16823733061599</v>
      </c>
      <c r="AX4">
        <f t="shared" si="28"/>
        <v>1.3820269864066237E-2</v>
      </c>
      <c r="AY4">
        <f t="shared" si="29"/>
        <v>7.8837140622655233E-2</v>
      </c>
      <c r="AZ4">
        <f t="shared" si="30"/>
        <v>0.71030408495698749</v>
      </c>
      <c r="BA4">
        <f t="shared" si="22"/>
        <v>0.6964133971576637</v>
      </c>
      <c r="BB4">
        <f t="shared" si="31"/>
        <v>1.9946037592064043E-2</v>
      </c>
      <c r="BI4">
        <f t="shared" si="32"/>
        <v>0.74355032749188865</v>
      </c>
      <c r="BJ4">
        <f t="shared" si="33"/>
        <v>0.60835935885699977</v>
      </c>
      <c r="BM4">
        <f t="shared" si="34"/>
        <v>1.4091373274096583E-2</v>
      </c>
      <c r="BN4">
        <f t="shared" si="35"/>
        <v>1.1529305406079021E-2</v>
      </c>
      <c r="BP4">
        <f t="shared" si="23"/>
        <v>0.01</v>
      </c>
      <c r="BQ4">
        <v>5.0000000000000001E-3</v>
      </c>
    </row>
    <row r="5" spans="1:69" x14ac:dyDescent="0.6">
      <c r="A5">
        <f>Data!A38</f>
        <v>307</v>
      </c>
      <c r="B5">
        <f>Data!B38</f>
        <v>307</v>
      </c>
      <c r="C5">
        <f>Data!C38</f>
        <v>307</v>
      </c>
      <c r="E5">
        <f>Data!E38</f>
        <v>16.379899999999999</v>
      </c>
      <c r="F5">
        <f>Data!F38</f>
        <v>17.238900000000001</v>
      </c>
      <c r="G5">
        <f>Data!G38</f>
        <v>18.75</v>
      </c>
      <c r="H5">
        <f t="shared" si="0"/>
        <v>0.31277974671942071</v>
      </c>
      <c r="I5">
        <f t="shared" si="1"/>
        <v>0.32918264310047207</v>
      </c>
      <c r="J5">
        <f t="shared" si="2"/>
        <v>0.19781687576649978</v>
      </c>
      <c r="K5">
        <f t="shared" si="3"/>
        <v>0.4684294174088367</v>
      </c>
      <c r="L5">
        <f t="shared" si="4"/>
        <v>2.4235680132845147E-2</v>
      </c>
      <c r="M5">
        <f t="shared" si="5"/>
        <v>268.25743255433707</v>
      </c>
      <c r="N5">
        <f t="shared" si="24"/>
        <v>1.0387177481381895E-2</v>
      </c>
      <c r="O5">
        <f t="shared" si="36"/>
        <v>0.67600349840220764</v>
      </c>
      <c r="P5">
        <f t="shared" si="6"/>
        <v>0.67595484317444421</v>
      </c>
      <c r="T5">
        <f>Data!O38</f>
        <v>56.092100000000002</v>
      </c>
      <c r="U5">
        <f>Data!P38</f>
        <v>56.186199999999999</v>
      </c>
      <c r="V5">
        <f>Data!Q38</f>
        <v>71.490499999999997</v>
      </c>
      <c r="W5">
        <f t="shared" si="7"/>
        <v>0.30523190008314799</v>
      </c>
      <c r="X5">
        <f t="shared" si="8"/>
        <v>0.30574395653669173</v>
      </c>
      <c r="Y5">
        <f t="shared" si="9"/>
        <v>0.20152429149833939</v>
      </c>
      <c r="Z5">
        <f t="shared" si="10"/>
        <v>0.4541903285973245</v>
      </c>
      <c r="AA5">
        <f t="shared" si="11"/>
        <v>7.5096006792354023E-2</v>
      </c>
      <c r="AB5">
        <f>Data!V38</f>
        <v>7236</v>
      </c>
      <c r="AC5">
        <f>Data!Y38</f>
        <v>13.6547</v>
      </c>
      <c r="AD5">
        <f t="shared" si="12"/>
        <v>1.4713822806831126E-2</v>
      </c>
      <c r="AE5">
        <f t="shared" si="13"/>
        <v>401.80662340720755</v>
      </c>
      <c r="AF5">
        <f t="shared" si="25"/>
        <v>1.1993942748044511E-2</v>
      </c>
      <c r="AG5">
        <f t="shared" si="26"/>
        <v>1.0018865959562153</v>
      </c>
      <c r="AH5">
        <f t="shared" si="14"/>
        <v>0.69926894946093254</v>
      </c>
      <c r="AI5">
        <f t="shared" si="27"/>
        <v>0.43276288290588499</v>
      </c>
      <c r="AL5">
        <f>Data!AB38</f>
        <v>15.7033</v>
      </c>
      <c r="AM5">
        <f>Data!AC38</f>
        <v>16.456900000000001</v>
      </c>
      <c r="AN5">
        <f>Data!AD38</f>
        <v>17.700700000000001</v>
      </c>
      <c r="AO5">
        <f t="shared" si="15"/>
        <v>0.31494216911447648</v>
      </c>
      <c r="AP5">
        <f t="shared" si="16"/>
        <v>0.33005621639400812</v>
      </c>
      <c r="AQ5">
        <f t="shared" si="17"/>
        <v>0.19899074602363503</v>
      </c>
      <c r="AR5">
        <f t="shared" si="18"/>
        <v>0.46921566285633004</v>
      </c>
      <c r="AS5">
        <f t="shared" si="19"/>
        <v>2.2171006361967244E-2</v>
      </c>
      <c r="AT5">
        <f>Data!AI38</f>
        <v>6228</v>
      </c>
      <c r="AU5">
        <f>Data!AL38</f>
        <v>10.1823</v>
      </c>
      <c r="AV5">
        <f t="shared" si="20"/>
        <v>1.4128528884108143E-3</v>
      </c>
      <c r="AW5">
        <f t="shared" si="21"/>
        <v>263.61407604458236</v>
      </c>
      <c r="AX5">
        <f t="shared" si="28"/>
        <v>1.0891591365068861E-2</v>
      </c>
      <c r="AY5">
        <f t="shared" si="29"/>
        <v>4.8561207757457085E-2</v>
      </c>
      <c r="AZ5">
        <f t="shared" si="30"/>
        <v>0.70044939915653304</v>
      </c>
      <c r="BA5">
        <f t="shared" si="22"/>
        <v>0.6964133971576637</v>
      </c>
      <c r="BB5">
        <f t="shared" si="31"/>
        <v>5.7954111959101296E-3</v>
      </c>
      <c r="BI5">
        <f t="shared" si="32"/>
        <v>0.74355032749188865</v>
      </c>
      <c r="BJ5">
        <f t="shared" si="33"/>
        <v>0.60835935885699977</v>
      </c>
      <c r="BM5">
        <f t="shared" si="34"/>
        <v>1.1425895229520085E-2</v>
      </c>
      <c r="BN5">
        <f t="shared" si="35"/>
        <v>9.3484597332437053E-3</v>
      </c>
      <c r="BP5">
        <f t="shared" si="23"/>
        <v>0.01</v>
      </c>
      <c r="BQ5">
        <v>5.0000000000000001E-3</v>
      </c>
    </row>
    <row r="6" spans="1:69" x14ac:dyDescent="0.6">
      <c r="A6">
        <f>Data!A39</f>
        <v>409</v>
      </c>
      <c r="B6">
        <f>Data!B39</f>
        <v>409</v>
      </c>
      <c r="C6">
        <f>Data!C39</f>
        <v>409</v>
      </c>
      <c r="E6">
        <f>Data!E39</f>
        <v>31.092400000000001</v>
      </c>
      <c r="F6">
        <f>Data!F39</f>
        <v>32.723199999999999</v>
      </c>
      <c r="G6">
        <f>Data!G39</f>
        <v>35.591500000000003</v>
      </c>
      <c r="H6">
        <f t="shared" si="0"/>
        <v>0.31277846351015165</v>
      </c>
      <c r="I6">
        <f t="shared" si="1"/>
        <v>0.32918373033716902</v>
      </c>
      <c r="J6">
        <f t="shared" si="2"/>
        <v>0.19781557586753548</v>
      </c>
      <c r="K6">
        <f t="shared" si="3"/>
        <v>0.46842980816901258</v>
      </c>
      <c r="L6">
        <f t="shared" si="4"/>
        <v>4.7006381378621308E-2</v>
      </c>
      <c r="M6">
        <f t="shared" si="5"/>
        <v>337.1767768359702</v>
      </c>
      <c r="N6">
        <f t="shared" si="24"/>
        <v>8.993728053793941E-3</v>
      </c>
      <c r="O6">
        <f t="shared" si="36"/>
        <v>0.67567984589836405</v>
      </c>
      <c r="P6">
        <f t="shared" si="6"/>
        <v>0.67595484317444421</v>
      </c>
      <c r="T6">
        <f>Data!O39</f>
        <v>104.70310000000001</v>
      </c>
      <c r="U6">
        <f>Data!P39</f>
        <v>104.81910000000001</v>
      </c>
      <c r="V6">
        <f>Data!Q39</f>
        <v>133.93190000000001</v>
      </c>
      <c r="W6">
        <f t="shared" si="7"/>
        <v>0.30485325404471803</v>
      </c>
      <c r="X6">
        <f t="shared" si="8"/>
        <v>0.30519099932130667</v>
      </c>
      <c r="Y6">
        <f t="shared" si="9"/>
        <v>0.20146977179413381</v>
      </c>
      <c r="Z6">
        <f t="shared" si="10"/>
        <v>0.45380920290325316</v>
      </c>
      <c r="AA6">
        <f t="shared" si="11"/>
        <v>0.14074224555331635</v>
      </c>
      <c r="AB6">
        <f>Data!V39</f>
        <v>7272</v>
      </c>
      <c r="AC6">
        <f>Data!Y39</f>
        <v>18.295000000000002</v>
      </c>
      <c r="AD6">
        <f t="shared" si="12"/>
        <v>1.5070343267726849E-2</v>
      </c>
      <c r="AE6">
        <f t="shared" si="13"/>
        <v>482.67480114769006</v>
      </c>
      <c r="AF6">
        <f t="shared" si="25"/>
        <v>8.7655435928917658E-3</v>
      </c>
      <c r="AG6">
        <f t="shared" si="26"/>
        <v>0.79282527196551478</v>
      </c>
      <c r="AH6">
        <f t="shared" si="14"/>
        <v>0.69926894946093254</v>
      </c>
      <c r="AI6">
        <f t="shared" si="27"/>
        <v>0.13379161562472486</v>
      </c>
      <c r="AL6">
        <f>Data!AB39</f>
        <v>29.578900000000001</v>
      </c>
      <c r="AM6">
        <f>Data!AC39</f>
        <v>31.228999999999999</v>
      </c>
      <c r="AN6">
        <f>Data!AD39</f>
        <v>33.4681</v>
      </c>
      <c r="AO6">
        <f t="shared" si="15"/>
        <v>0.31374793160507441</v>
      </c>
      <c r="AP6">
        <f t="shared" si="16"/>
        <v>0.33125079553650977</v>
      </c>
      <c r="AQ6">
        <f t="shared" si="17"/>
        <v>0.19771390642864806</v>
      </c>
      <c r="AR6">
        <f t="shared" si="18"/>
        <v>0.46967321515288141</v>
      </c>
      <c r="AS6">
        <f t="shared" si="19"/>
        <v>4.2727377221324046E-2</v>
      </c>
      <c r="AT6">
        <f>Data!AI39</f>
        <v>6410</v>
      </c>
      <c r="AU6">
        <f>Data!AL39</f>
        <v>14.0275</v>
      </c>
      <c r="AV6">
        <f t="shared" si="20"/>
        <v>1.2475566529570692E-3</v>
      </c>
      <c r="AW6">
        <f t="shared" si="21"/>
        <v>331.85710514059878</v>
      </c>
      <c r="AX6">
        <f t="shared" si="28"/>
        <v>8.989615447119105E-3</v>
      </c>
      <c r="AY6">
        <f t="shared" si="29"/>
        <v>4.5727496431260825E-4</v>
      </c>
      <c r="AZ6">
        <f t="shared" si="30"/>
        <v>0.66904930486290604</v>
      </c>
      <c r="BA6">
        <f t="shared" si="22"/>
        <v>0.6964133971576637</v>
      </c>
      <c r="BB6">
        <f t="shared" si="31"/>
        <v>-3.9292886102480606E-2</v>
      </c>
      <c r="BI6">
        <f t="shared" si="32"/>
        <v>0.74355032749188865</v>
      </c>
      <c r="BJ6">
        <f t="shared" si="33"/>
        <v>0.60835935885699977</v>
      </c>
      <c r="BM6">
        <f t="shared" si="34"/>
        <v>9.8931008591733351E-3</v>
      </c>
      <c r="BN6">
        <f t="shared" si="35"/>
        <v>8.0943552484145469E-3</v>
      </c>
      <c r="BP6">
        <f t="shared" si="23"/>
        <v>0.01</v>
      </c>
      <c r="BQ6">
        <v>5.0000000000000001E-3</v>
      </c>
    </row>
    <row r="7" spans="1:69" x14ac:dyDescent="0.6">
      <c r="A7">
        <f>Data!A40</f>
        <v>512</v>
      </c>
      <c r="B7">
        <f>Data!B40</f>
        <v>512</v>
      </c>
      <c r="C7">
        <f>Data!C40</f>
        <v>512</v>
      </c>
      <c r="E7">
        <f>Data!E40</f>
        <v>55.5563</v>
      </c>
      <c r="F7">
        <f>Data!F40</f>
        <v>58.470100000000002</v>
      </c>
      <c r="G7">
        <f>Data!G40</f>
        <v>63.595199999999998</v>
      </c>
      <c r="H7">
        <f t="shared" si="0"/>
        <v>0.31277896381971559</v>
      </c>
      <c r="I7">
        <f t="shared" si="1"/>
        <v>0.32918350020493004</v>
      </c>
      <c r="J7">
        <f t="shared" si="2"/>
        <v>0.19781600995697499</v>
      </c>
      <c r="K7">
        <f t="shared" si="3"/>
        <v>0.46842975933453052</v>
      </c>
      <c r="L7">
        <f t="shared" si="4"/>
        <v>8.4868923947860761E-2</v>
      </c>
      <c r="M7">
        <f t="shared" si="5"/>
        <v>406.78397267184232</v>
      </c>
      <c r="N7">
        <f t="shared" si="24"/>
        <v>8.1121854772757997E-3</v>
      </c>
      <c r="O7">
        <f t="shared" si="36"/>
        <v>0.67579801782400117</v>
      </c>
      <c r="P7">
        <f t="shared" si="6"/>
        <v>0.67595484317444421</v>
      </c>
      <c r="T7">
        <f>Data!O40</f>
        <v>169.3366</v>
      </c>
      <c r="U7">
        <f>Data!P40</f>
        <v>170.33580000000001</v>
      </c>
      <c r="V7">
        <f>Data!Q40</f>
        <v>218.3032</v>
      </c>
      <c r="W7">
        <f t="shared" si="7"/>
        <v>0.30348387994026982</v>
      </c>
      <c r="X7">
        <f t="shared" si="8"/>
        <v>0.30527463924945825</v>
      </c>
      <c r="Y7">
        <f t="shared" si="9"/>
        <v>0.20044085088814104</v>
      </c>
      <c r="Z7">
        <f t="shared" si="10"/>
        <v>0.45365307056833831</v>
      </c>
      <c r="AA7">
        <f t="shared" si="11"/>
        <v>0.22917877578347617</v>
      </c>
      <c r="AB7">
        <f>Data!V40</f>
        <v>7369</v>
      </c>
      <c r="AC7">
        <f>Data!Y40</f>
        <v>22.659400000000002</v>
      </c>
      <c r="AD7">
        <f t="shared" si="12"/>
        <v>1.5008008555662391E-2</v>
      </c>
      <c r="AE7">
        <f t="shared" si="13"/>
        <v>549.46477088796053</v>
      </c>
      <c r="AF7">
        <f t="shared" si="25"/>
        <v>6.8414888033640252E-3</v>
      </c>
      <c r="AG7">
        <f t="shared" si="26"/>
        <v>0.64844630815796567</v>
      </c>
      <c r="AH7">
        <f t="shared" si="14"/>
        <v>0.69926894946093254</v>
      </c>
      <c r="AI7">
        <f t="shared" si="27"/>
        <v>-7.2679676885619077E-2</v>
      </c>
      <c r="AL7">
        <f>Data!AB40</f>
        <v>54.751199999999997</v>
      </c>
      <c r="AM7">
        <f>Data!AC40</f>
        <v>57.713200000000001</v>
      </c>
      <c r="AN7">
        <f>Data!AD40</f>
        <v>62.866300000000003</v>
      </c>
      <c r="AO7">
        <f t="shared" si="15"/>
        <v>0.31227389156605201</v>
      </c>
      <c r="AP7">
        <f t="shared" si="16"/>
        <v>0.32916768141574748</v>
      </c>
      <c r="AQ7">
        <f t="shared" si="17"/>
        <v>0.19747096631787206</v>
      </c>
      <c r="AR7">
        <f t="shared" si="18"/>
        <v>0.46834650363676739</v>
      </c>
      <c r="AS7">
        <f t="shared" si="19"/>
        <v>7.9581923095869797E-2</v>
      </c>
      <c r="AT7">
        <f>Data!AI40</f>
        <v>6416</v>
      </c>
      <c r="AU7">
        <f>Data!AL40</f>
        <v>17.499300000000002</v>
      </c>
      <c r="AV7">
        <f t="shared" si="20"/>
        <v>3.5494594531479889E-4</v>
      </c>
      <c r="AW7">
        <f t="shared" si="21"/>
        <v>405.15326330370385</v>
      </c>
      <c r="AX7">
        <f t="shared" si="28"/>
        <v>8.555686223772974E-3</v>
      </c>
      <c r="AY7">
        <f t="shared" si="29"/>
        <v>5.4670932727010187E-2</v>
      </c>
      <c r="AZ7">
        <f t="shared" si="30"/>
        <v>0.71161318604956381</v>
      </c>
      <c r="BA7">
        <f t="shared" si="22"/>
        <v>0.6964133971576637</v>
      </c>
      <c r="BB7">
        <f t="shared" si="31"/>
        <v>2.1825813452090961E-2</v>
      </c>
      <c r="BI7">
        <f t="shared" si="32"/>
        <v>0.74355032749188865</v>
      </c>
      <c r="BJ7">
        <f t="shared" si="33"/>
        <v>0.60835935885699977</v>
      </c>
      <c r="BM7">
        <f t="shared" si="34"/>
        <v>8.9234040250033789E-3</v>
      </c>
      <c r="BN7">
        <f t="shared" si="35"/>
        <v>7.3009669295482195E-3</v>
      </c>
      <c r="BP7">
        <f t="shared" si="23"/>
        <v>0.01</v>
      </c>
      <c r="BQ7">
        <v>5.0000000000000001E-3</v>
      </c>
    </row>
    <row r="8" spans="1:69" x14ac:dyDescent="0.6">
      <c r="A8">
        <f>Data!A41</f>
        <v>614</v>
      </c>
      <c r="B8">
        <f>Data!B41</f>
        <v>614</v>
      </c>
      <c r="C8">
        <f>Data!C41</f>
        <v>614</v>
      </c>
      <c r="E8">
        <f>Data!E41</f>
        <v>94.578400000000002</v>
      </c>
      <c r="F8">
        <f>Data!F41</f>
        <v>99.538799999999995</v>
      </c>
      <c r="G8">
        <f>Data!G41</f>
        <v>108.2637</v>
      </c>
      <c r="H8">
        <f t="shared" si="0"/>
        <v>0.31277901481211279</v>
      </c>
      <c r="I8">
        <f t="shared" si="1"/>
        <v>0.32918349009477782</v>
      </c>
      <c r="J8">
        <f t="shared" si="2"/>
        <v>0.19781604919131282</v>
      </c>
      <c r="K8">
        <f t="shared" si="3"/>
        <v>0.46842976148676185</v>
      </c>
      <c r="L8">
        <f t="shared" si="4"/>
        <v>0.14526320061857934</v>
      </c>
      <c r="M8">
        <f t="shared" si="5"/>
        <v>475.74560987857916</v>
      </c>
      <c r="N8">
        <f t="shared" si="24"/>
        <v>7.5379254560663713E-3</v>
      </c>
      <c r="O8">
        <f t="shared" si="36"/>
        <v>0.67609448241898862</v>
      </c>
      <c r="P8">
        <f t="shared" si="6"/>
        <v>0.67595484317444421</v>
      </c>
      <c r="T8">
        <f>Data!O41</f>
        <v>248.6979</v>
      </c>
      <c r="U8">
        <f>Data!P41</f>
        <v>251.68940000000001</v>
      </c>
      <c r="V8">
        <f>Data!Q41</f>
        <v>322.48020000000002</v>
      </c>
      <c r="W8">
        <f t="shared" si="7"/>
        <v>0.30223322709913808</v>
      </c>
      <c r="X8">
        <f t="shared" si="8"/>
        <v>0.30586868481256091</v>
      </c>
      <c r="Y8">
        <f t="shared" si="9"/>
        <v>0.19929794362573264</v>
      </c>
      <c r="Z8">
        <f t="shared" si="10"/>
        <v>0.453814264888797</v>
      </c>
      <c r="AA8">
        <f t="shared" si="11"/>
        <v>0.33899245848929516</v>
      </c>
      <c r="AB8">
        <f>Data!V41</f>
        <v>7449</v>
      </c>
      <c r="AC8">
        <f>Data!Y41</f>
        <v>22.332899999999999</v>
      </c>
      <c r="AD8">
        <f t="shared" si="12"/>
        <v>1.469043062404525E-2</v>
      </c>
      <c r="AE8">
        <f t="shared" si="13"/>
        <v>605.08391355643903</v>
      </c>
      <c r="AF8">
        <f t="shared" si="25"/>
        <v>5.5906309393507084E-3</v>
      </c>
      <c r="AG8">
        <f t="shared" si="26"/>
        <v>0.54528571243606372</v>
      </c>
      <c r="AH8">
        <f t="shared" si="14"/>
        <v>0.69926894946093254</v>
      </c>
      <c r="AI8">
        <f t="shared" si="27"/>
        <v>-0.22020602679923759</v>
      </c>
      <c r="AL8">
        <f>Data!AB41</f>
        <v>94.658000000000001</v>
      </c>
      <c r="AM8">
        <f>Data!AC41</f>
        <v>99.970200000000006</v>
      </c>
      <c r="AN8">
        <f>Data!AD41</f>
        <v>110.0723</v>
      </c>
      <c r="AO8">
        <f t="shared" si="15"/>
        <v>0.3106591554657771</v>
      </c>
      <c r="AP8">
        <f t="shared" si="16"/>
        <v>0.32809332442841416</v>
      </c>
      <c r="AQ8">
        <f t="shared" si="17"/>
        <v>0.19675042125506498</v>
      </c>
      <c r="AR8">
        <f t="shared" si="18"/>
        <v>0.46753209096583986</v>
      </c>
      <c r="AS8">
        <f t="shared" si="19"/>
        <v>0.13838538119619681</v>
      </c>
      <c r="AT8">
        <f>Data!AI41</f>
        <v>6495</v>
      </c>
      <c r="AU8">
        <f>Data!AL41</f>
        <v>17.686599999999999</v>
      </c>
      <c r="AV8">
        <f t="shared" si="20"/>
        <v>1.3933324307731417E-3</v>
      </c>
      <c r="AW8">
        <f t="shared" si="21"/>
        <v>476.32390838802593</v>
      </c>
      <c r="AX8">
        <f t="shared" si="28"/>
        <v>7.7720416256905978E-3</v>
      </c>
      <c r="AY8">
        <f t="shared" si="29"/>
        <v>3.1058435240403508E-2</v>
      </c>
      <c r="AZ8">
        <f t="shared" si="30"/>
        <v>0.69775142239531451</v>
      </c>
      <c r="BA8">
        <f t="shared" si="22"/>
        <v>0.6964133971576637</v>
      </c>
      <c r="BB8">
        <f t="shared" si="31"/>
        <v>1.9213088707250813E-3</v>
      </c>
      <c r="BI8">
        <f t="shared" si="32"/>
        <v>0.74355032749188865</v>
      </c>
      <c r="BJ8">
        <f t="shared" si="33"/>
        <v>0.60835935885699977</v>
      </c>
      <c r="BM8">
        <f t="shared" si="34"/>
        <v>8.291718001673009E-3</v>
      </c>
      <c r="BN8">
        <f t="shared" si="35"/>
        <v>6.7841329104597337E-3</v>
      </c>
      <c r="BP8">
        <f t="shared" si="23"/>
        <v>0.01</v>
      </c>
      <c r="BQ8">
        <v>5.0000000000000001E-3</v>
      </c>
    </row>
    <row r="9" spans="1:69" x14ac:dyDescent="0.6">
      <c r="A9">
        <f>Data!A42</f>
        <v>716</v>
      </c>
      <c r="B9">
        <f>Data!B42</f>
        <v>716</v>
      </c>
      <c r="C9">
        <f>Data!C42</f>
        <v>716</v>
      </c>
      <c r="E9">
        <f>Data!E42</f>
        <v>156.46799999999999</v>
      </c>
      <c r="F9">
        <f>Data!F42</f>
        <v>164.67439999999999</v>
      </c>
      <c r="G9">
        <f>Data!G42</f>
        <v>179.1087</v>
      </c>
      <c r="H9">
        <f t="shared" si="0"/>
        <v>0.31277892242515809</v>
      </c>
      <c r="I9">
        <f t="shared" si="1"/>
        <v>0.32918348405430792</v>
      </c>
      <c r="J9">
        <f t="shared" si="2"/>
        <v>0.1978159872494481</v>
      </c>
      <c r="K9">
        <f t="shared" si="3"/>
        <v>0.4684297445746009</v>
      </c>
      <c r="L9">
        <f t="shared" si="4"/>
        <v>0.24104946722826645</v>
      </c>
      <c r="M9">
        <f t="shared" si="5"/>
        <v>544.72327334270153</v>
      </c>
      <c r="N9">
        <f t="shared" si="24"/>
        <v>7.1480144798704414E-3</v>
      </c>
      <c r="O9">
        <f t="shared" si="36"/>
        <v>0.67625160258943506</v>
      </c>
      <c r="P9">
        <f t="shared" si="6"/>
        <v>0.67595484317444421</v>
      </c>
      <c r="T9">
        <f>Data!O42</f>
        <v>342.8186</v>
      </c>
      <c r="U9">
        <f>Data!P42</f>
        <v>349.2842</v>
      </c>
      <c r="V9">
        <f>Data!Q42</f>
        <v>448.02319999999997</v>
      </c>
      <c r="W9">
        <f t="shared" si="7"/>
        <v>0.30068483658823675</v>
      </c>
      <c r="X9">
        <f t="shared" si="8"/>
        <v>0.30635578874615615</v>
      </c>
      <c r="Y9">
        <f t="shared" si="9"/>
        <v>0.1979850512070831</v>
      </c>
      <c r="Z9">
        <f t="shared" si="10"/>
        <v>0.45386791440533386</v>
      </c>
      <c r="AA9">
        <f t="shared" si="11"/>
        <v>0.47072903069922645</v>
      </c>
      <c r="AB9">
        <f>Data!V42</f>
        <v>7552</v>
      </c>
      <c r="AC9">
        <f>Data!Y42</f>
        <v>18.845600000000001</v>
      </c>
      <c r="AD9">
        <f t="shared" si="12"/>
        <v>1.4562811558910834E-2</v>
      </c>
      <c r="AE9">
        <f t="shared" si="13"/>
        <v>652.81440791505929</v>
      </c>
      <c r="AF9">
        <f t="shared" si="25"/>
        <v>4.7086108668246609E-3</v>
      </c>
      <c r="AG9">
        <f t="shared" si="26"/>
        <v>0.46794602312372807</v>
      </c>
      <c r="AH9">
        <f t="shared" si="14"/>
        <v>0.69926894946093254</v>
      </c>
      <c r="AI9">
        <f t="shared" si="27"/>
        <v>-0.33080680404232399</v>
      </c>
      <c r="AL9">
        <f>Data!AB42</f>
        <v>159.50890000000001</v>
      </c>
      <c r="AM9">
        <f>Data!AC42</f>
        <v>168.19730000000001</v>
      </c>
      <c r="AN9">
        <f>Data!AD42</f>
        <v>184.79640000000001</v>
      </c>
      <c r="AO9">
        <f t="shared" si="15"/>
        <v>0.31123529909897041</v>
      </c>
      <c r="AP9">
        <f t="shared" si="16"/>
        <v>0.32818818870382316</v>
      </c>
      <c r="AQ9">
        <f t="shared" si="17"/>
        <v>0.19711574583942154</v>
      </c>
      <c r="AR9">
        <f t="shared" si="18"/>
        <v>0.46766830273905158</v>
      </c>
      <c r="AS9">
        <f t="shared" si="19"/>
        <v>0.23332798043790398</v>
      </c>
      <c r="AT9">
        <f>Data!AI42</f>
        <v>6497</v>
      </c>
      <c r="AU9">
        <f>Data!AL42</f>
        <v>14.036899999999999</v>
      </c>
      <c r="AV9">
        <f t="shared" si="20"/>
        <v>1.0344717015175957E-3</v>
      </c>
      <c r="AW9">
        <f t="shared" si="21"/>
        <v>547.69105115088655</v>
      </c>
      <c r="AX9">
        <f t="shared" si="28"/>
        <v>7.3768726350445062E-3</v>
      </c>
      <c r="AY9">
        <f t="shared" si="29"/>
        <v>3.2017024562352711E-2</v>
      </c>
      <c r="AZ9">
        <f t="shared" si="30"/>
        <v>0.69967787022412375</v>
      </c>
      <c r="BA9">
        <f t="shared" si="22"/>
        <v>0.6964133971576637</v>
      </c>
      <c r="BB9">
        <f t="shared" si="31"/>
        <v>4.6875506413053582E-3</v>
      </c>
      <c r="BI9">
        <f t="shared" si="32"/>
        <v>0.74355032749188865</v>
      </c>
      <c r="BJ9">
        <f t="shared" si="33"/>
        <v>0.60835935885699977</v>
      </c>
      <c r="BM9">
        <f t="shared" si="34"/>
        <v>7.8628159278574857E-3</v>
      </c>
      <c r="BN9">
        <f t="shared" si="35"/>
        <v>6.4332130318833971E-3</v>
      </c>
      <c r="BP9">
        <f t="shared" si="23"/>
        <v>0.01</v>
      </c>
      <c r="BQ9">
        <v>5.0000000000000001E-3</v>
      </c>
    </row>
    <row r="10" spans="1:69" x14ac:dyDescent="0.6">
      <c r="A10">
        <f>Data!A43</f>
        <v>818</v>
      </c>
      <c r="B10">
        <f>Data!B43</f>
        <v>818</v>
      </c>
      <c r="C10">
        <f>Data!C43</f>
        <v>818</v>
      </c>
      <c r="E10">
        <f>Data!E43</f>
        <v>253.816</v>
      </c>
      <c r="F10">
        <f>Data!F43</f>
        <v>267.12810000000002</v>
      </c>
      <c r="G10">
        <f>Data!G43</f>
        <v>290.54289999999997</v>
      </c>
      <c r="H10">
        <f t="shared" si="0"/>
        <v>0.31277888616823185</v>
      </c>
      <c r="I10">
        <f t="shared" si="1"/>
        <v>0.3291834619655028</v>
      </c>
      <c r="J10">
        <f t="shared" si="2"/>
        <v>0.19781597034132128</v>
      </c>
      <c r="K10">
        <f t="shared" si="3"/>
        <v>0.46842972740331734</v>
      </c>
      <c r="L10">
        <f t="shared" si="4"/>
        <v>0.39171450176159234</v>
      </c>
      <c r="M10">
        <f t="shared" si="5"/>
        <v>613.69053942341861</v>
      </c>
      <c r="N10">
        <f t="shared" si="24"/>
        <v>6.880650201880314E-3</v>
      </c>
      <c r="O10">
        <f t="shared" si="36"/>
        <v>0.67614966745801064</v>
      </c>
      <c r="P10">
        <f t="shared" si="6"/>
        <v>0.67595484317444421</v>
      </c>
      <c r="T10">
        <f>Data!O43</f>
        <v>452.43270000000001</v>
      </c>
      <c r="U10">
        <f>Data!P43</f>
        <v>464.58030000000002</v>
      </c>
      <c r="V10">
        <f>Data!Q43</f>
        <v>595.47569999999996</v>
      </c>
      <c r="W10">
        <f t="shared" si="7"/>
        <v>0.29913129268337679</v>
      </c>
      <c r="X10">
        <f t="shared" si="8"/>
        <v>0.307162823761923</v>
      </c>
      <c r="Y10">
        <f t="shared" si="9"/>
        <v>0.19654826629883002</v>
      </c>
      <c r="Z10">
        <f t="shared" si="10"/>
        <v>0.45410735822936366</v>
      </c>
      <c r="AA10">
        <f t="shared" si="11"/>
        <v>0.62635938193897955</v>
      </c>
      <c r="AB10">
        <f>Data!V43</f>
        <v>7650</v>
      </c>
      <c r="AC10">
        <f>Data!Y43</f>
        <v>15.1839</v>
      </c>
      <c r="AD10">
        <f t="shared" si="12"/>
        <v>1.4378363338515531E-2</v>
      </c>
      <c r="AE10">
        <f t="shared" si="13"/>
        <v>694.9934723203894</v>
      </c>
      <c r="AF10">
        <f t="shared" si="25"/>
        <v>4.1081803112233617E-3</v>
      </c>
      <c r="AG10">
        <f t="shared" si="26"/>
        <v>0.41352023926794224</v>
      </c>
      <c r="AH10">
        <f t="shared" si="14"/>
        <v>0.69926894946093254</v>
      </c>
      <c r="AI10">
        <f t="shared" si="27"/>
        <v>-0.40863920872401727</v>
      </c>
      <c r="AL10">
        <f>Data!AB43</f>
        <v>261.64060000000001</v>
      </c>
      <c r="AM10">
        <f>Data!AC43</f>
        <v>275.911</v>
      </c>
      <c r="AN10">
        <f>Data!AD43</f>
        <v>301.01990000000001</v>
      </c>
      <c r="AO10">
        <f t="shared" si="15"/>
        <v>0.31200750323615817</v>
      </c>
      <c r="AP10">
        <f t="shared" si="16"/>
        <v>0.32902501456345701</v>
      </c>
      <c r="AQ10">
        <f t="shared" si="17"/>
        <v>0.19733930076436562</v>
      </c>
      <c r="AR10">
        <f t="shared" si="18"/>
        <v>0.46823080431589353</v>
      </c>
      <c r="AS10">
        <f t="shared" si="19"/>
        <v>0.38321883981696997</v>
      </c>
      <c r="AT10">
        <f>Data!AI43</f>
        <v>6535</v>
      </c>
      <c r="AU10">
        <f>Data!AL43</f>
        <v>9.6674000000000007</v>
      </c>
      <c r="AV10">
        <f t="shared" si="20"/>
        <v>5.1651164585642258E-4</v>
      </c>
      <c r="AW10">
        <f t="shared" si="21"/>
        <v>618.38003821843051</v>
      </c>
      <c r="AX10">
        <f t="shared" si="28"/>
        <v>7.0334602860612988E-3</v>
      </c>
      <c r="AY10">
        <f t="shared" si="29"/>
        <v>2.220866919513298E-2</v>
      </c>
      <c r="AZ10">
        <f t="shared" si="30"/>
        <v>0.6930292849759212</v>
      </c>
      <c r="BA10">
        <f t="shared" si="22"/>
        <v>0.6964133971576637</v>
      </c>
      <c r="BB10">
        <f t="shared" si="31"/>
        <v>-4.8593438833233167E-3</v>
      </c>
      <c r="BI10">
        <f t="shared" si="32"/>
        <v>0.74355032749188865</v>
      </c>
      <c r="BJ10">
        <f t="shared" si="33"/>
        <v>0.60835935885699977</v>
      </c>
      <c r="BM10">
        <f t="shared" si="34"/>
        <v>7.5687152220683456E-3</v>
      </c>
      <c r="BN10">
        <f t="shared" si="35"/>
        <v>6.1925851816922823E-3</v>
      </c>
      <c r="BP10">
        <f t="shared" si="23"/>
        <v>0.01</v>
      </c>
      <c r="BQ10">
        <v>5.0000000000000001E-3</v>
      </c>
    </row>
    <row r="11" spans="1:69" x14ac:dyDescent="0.6">
      <c r="A11">
        <f>Data!A44</f>
        <v>921</v>
      </c>
      <c r="B11">
        <f>Data!B44</f>
        <v>921</v>
      </c>
      <c r="C11">
        <f>Data!C44</f>
        <v>921</v>
      </c>
      <c r="E11">
        <f>Data!E44</f>
        <v>408.02530000000002</v>
      </c>
      <c r="F11">
        <f>Data!F44</f>
        <v>429.42540000000002</v>
      </c>
      <c r="G11">
        <f>Data!G44</f>
        <v>467.06610000000001</v>
      </c>
      <c r="H11">
        <f t="shared" si="0"/>
        <v>0.3127788772057209</v>
      </c>
      <c r="I11">
        <f t="shared" si="1"/>
        <v>0.32918349537545244</v>
      </c>
      <c r="J11">
        <f t="shared" si="2"/>
        <v>0.19781595157280954</v>
      </c>
      <c r="K11">
        <f t="shared" si="3"/>
        <v>0.46842974392446335</v>
      </c>
      <c r="L11">
        <f t="shared" si="4"/>
        <v>0.63038356211925195</v>
      </c>
      <c r="M11">
        <f t="shared" si="5"/>
        <v>683.30635553524712</v>
      </c>
      <c r="N11">
        <f t="shared" si="24"/>
        <v>6.6938949576419195E-3</v>
      </c>
      <c r="O11">
        <f t="shared" si="36"/>
        <v>0.67588170982357776</v>
      </c>
      <c r="P11">
        <f t="shared" si="6"/>
        <v>0.67595484317444421</v>
      </c>
      <c r="T11">
        <f>Data!O44</f>
        <v>577.49639999999999</v>
      </c>
      <c r="U11">
        <f>Data!P44</f>
        <v>597.57539999999995</v>
      </c>
      <c r="V11">
        <f>Data!Q44</f>
        <v>762.53189999999995</v>
      </c>
      <c r="W11">
        <f t="shared" si="7"/>
        <v>0.298046705835667</v>
      </c>
      <c r="X11">
        <f t="shared" si="8"/>
        <v>0.30840950603056755</v>
      </c>
      <c r="Y11">
        <f t="shared" si="9"/>
        <v>0.19528613363178651</v>
      </c>
      <c r="Z11">
        <f t="shared" si="10"/>
        <v>0.45467110477884126</v>
      </c>
      <c r="AA11">
        <f t="shared" si="11"/>
        <v>0.80588040759523394</v>
      </c>
      <c r="AB11">
        <f>Data!V44</f>
        <v>7703</v>
      </c>
      <c r="AC11">
        <f>Data!Y44</f>
        <v>11.5665</v>
      </c>
      <c r="AD11">
        <f t="shared" si="12"/>
        <v>1.3989286256066335E-2</v>
      </c>
      <c r="AE11">
        <f t="shared" si="13"/>
        <v>732.61966608834734</v>
      </c>
      <c r="AF11">
        <f t="shared" si="25"/>
        <v>3.5972409873989116E-3</v>
      </c>
      <c r="AG11">
        <f t="shared" si="26"/>
        <v>0.36530285211609653</v>
      </c>
      <c r="AH11">
        <f t="shared" si="14"/>
        <v>0.69926894946093254</v>
      </c>
      <c r="AI11">
        <f t="shared" si="27"/>
        <v>-0.47759320301908292</v>
      </c>
      <c r="AL11">
        <f>Data!AB44</f>
        <v>424.96170000000001</v>
      </c>
      <c r="AM11">
        <f>Data!AC44</f>
        <v>446.89159999999998</v>
      </c>
      <c r="AN11">
        <f>Data!AD44</f>
        <v>485.85239999999999</v>
      </c>
      <c r="AO11">
        <f t="shared" si="15"/>
        <v>0.31299986440360383</v>
      </c>
      <c r="AP11">
        <f t="shared" si="16"/>
        <v>0.32915203935580439</v>
      </c>
      <c r="AQ11">
        <f t="shared" si="17"/>
        <v>0.19798136545588638</v>
      </c>
      <c r="AR11">
        <f t="shared" si="18"/>
        <v>0.46844567558022993</v>
      </c>
      <c r="AS11">
        <f t="shared" si="19"/>
        <v>0.62114984646838323</v>
      </c>
      <c r="AT11">
        <f>Data!AI44</f>
        <v>6424</v>
      </c>
      <c r="AU11">
        <f>Data!AL44</f>
        <v>5.1052</v>
      </c>
      <c r="AV11">
        <f t="shared" si="20"/>
        <v>1.6617933195804528E-4</v>
      </c>
      <c r="AW11">
        <f t="shared" si="21"/>
        <v>689.22319487222069</v>
      </c>
      <c r="AX11">
        <f t="shared" si="28"/>
        <v>6.79593486175409E-3</v>
      </c>
      <c r="AY11">
        <f t="shared" si="29"/>
        <v>1.5243726523625706E-2</v>
      </c>
      <c r="AZ11">
        <f t="shared" si="30"/>
        <v>0.68779763741543853</v>
      </c>
      <c r="BA11">
        <f t="shared" si="22"/>
        <v>0.6964133971576637</v>
      </c>
      <c r="BB11">
        <f t="shared" si="31"/>
        <v>-1.2371616883577293E-2</v>
      </c>
      <c r="BI11">
        <f t="shared" si="32"/>
        <v>0.74355032749188865</v>
      </c>
      <c r="BJ11">
        <f t="shared" si="33"/>
        <v>0.60835935885699977</v>
      </c>
      <c r="BM11">
        <f t="shared" si="34"/>
        <v>7.3632844534061116E-3</v>
      </c>
      <c r="BN11">
        <f t="shared" si="35"/>
        <v>6.0245054618777273E-3</v>
      </c>
      <c r="BP11">
        <f t="shared" si="23"/>
        <v>0.01</v>
      </c>
      <c r="BQ11">
        <v>5.0000000000000001E-3</v>
      </c>
    </row>
    <row r="12" spans="1:69" x14ac:dyDescent="0.6">
      <c r="A12">
        <f>Data!A45</f>
        <v>1023</v>
      </c>
      <c r="B12">
        <f>Data!B45</f>
        <v>1023</v>
      </c>
      <c r="C12">
        <f>Data!C45</f>
        <v>1023</v>
      </c>
      <c r="E12">
        <f>Data!E45</f>
        <v>646.84259999999995</v>
      </c>
      <c r="F12">
        <f>Data!F45</f>
        <v>680.76819999999998</v>
      </c>
      <c r="G12">
        <f>Data!G45</f>
        <v>740.44</v>
      </c>
      <c r="H12">
        <f t="shared" si="0"/>
        <v>0.31277887371045238</v>
      </c>
      <c r="I12">
        <f t="shared" si="1"/>
        <v>0.32918349974768513</v>
      </c>
      <c r="J12">
        <f t="shared" si="2"/>
        <v>0.19781594750259135</v>
      </c>
      <c r="K12">
        <f t="shared" si="3"/>
        <v>0.46842974574251234</v>
      </c>
      <c r="L12">
        <f t="shared" si="4"/>
        <v>1</v>
      </c>
      <c r="M12">
        <f t="shared" si="5"/>
        <v>752.2267125749936</v>
      </c>
      <c r="N12">
        <f t="shared" si="24"/>
        <v>6.5697706177395114E-3</v>
      </c>
      <c r="O12">
        <f t="shared" si="36"/>
        <v>0.67568977489947524</v>
      </c>
      <c r="P12">
        <f t="shared" si="6"/>
        <v>0.67595484317444421</v>
      </c>
      <c r="T12">
        <f>Data!O45</f>
        <v>710.61210000000005</v>
      </c>
      <c r="U12">
        <f>Data!P45</f>
        <v>741.38559999999995</v>
      </c>
      <c r="V12">
        <f>Data!Q45</f>
        <v>942.11360000000002</v>
      </c>
      <c r="W12">
        <f t="shared" si="7"/>
        <v>0.2968166517571677</v>
      </c>
      <c r="X12">
        <f t="shared" si="8"/>
        <v>0.30967048190282548</v>
      </c>
      <c r="Y12">
        <f t="shared" si="9"/>
        <v>0.19392136858453235</v>
      </c>
      <c r="Z12">
        <f t="shared" si="10"/>
        <v>0.45521832227729508</v>
      </c>
      <c r="AA12">
        <f t="shared" si="11"/>
        <v>1</v>
      </c>
      <c r="AB12">
        <f>Data!V45</f>
        <v>7765</v>
      </c>
      <c r="AC12">
        <f>Data!Y45</f>
        <v>9.1303999999999998</v>
      </c>
      <c r="AD12">
        <f t="shared" si="12"/>
        <v>1.3773505542391257E-2</v>
      </c>
      <c r="AE12">
        <f t="shared" si="13"/>
        <v>765.0996208275169</v>
      </c>
      <c r="AF12">
        <f t="shared" si="25"/>
        <v>3.1167663029052907E-3</v>
      </c>
      <c r="AG12">
        <f t="shared" si="26"/>
        <v>0.31843092881538781</v>
      </c>
      <c r="AH12">
        <f t="shared" si="14"/>
        <v>0.69926894946093254</v>
      </c>
      <c r="AI12">
        <f t="shared" si="27"/>
        <v>-0.54462309664848307</v>
      </c>
      <c r="AL12">
        <f>Data!AB45</f>
        <v>683.1232</v>
      </c>
      <c r="AM12">
        <f>Data!AC45</f>
        <v>719.13869999999997</v>
      </c>
      <c r="AN12">
        <f>Data!AD45</f>
        <v>781.4588</v>
      </c>
      <c r="AO12">
        <f t="shared" si="15"/>
        <v>0.31282535353536745</v>
      </c>
      <c r="AP12">
        <f t="shared" si="16"/>
        <v>0.32931807625398252</v>
      </c>
      <c r="AQ12">
        <f t="shared" si="17"/>
        <v>0.19779774558620133</v>
      </c>
      <c r="AR12">
        <f t="shared" si="18"/>
        <v>0.46850850718220527</v>
      </c>
      <c r="AS12">
        <f t="shared" si="19"/>
        <v>1</v>
      </c>
      <c r="AT12">
        <f>Data!AI45</f>
        <v>6483</v>
      </c>
      <c r="AU12">
        <f>Data!AL45</f>
        <v>0.23180000000000001</v>
      </c>
      <c r="AV12">
        <f t="shared" si="20"/>
        <v>8.083733136844867E-5</v>
      </c>
      <c r="AW12">
        <f t="shared" si="21"/>
        <v>760.49814834737901</v>
      </c>
      <c r="AX12">
        <f t="shared" si="28"/>
        <v>6.775415032721009E-3</v>
      </c>
      <c r="AY12">
        <f t="shared" si="29"/>
        <v>3.1301612635640921E-2</v>
      </c>
      <c r="AZ12">
        <f t="shared" si="30"/>
        <v>0.69877405367802281</v>
      </c>
      <c r="BA12">
        <f t="shared" si="22"/>
        <v>0.6964133971576637</v>
      </c>
      <c r="BB12">
        <f t="shared" si="31"/>
        <v>3.3897345025151312E-3</v>
      </c>
      <c r="BI12">
        <f t="shared" si="32"/>
        <v>0.74355032749188865</v>
      </c>
      <c r="BJ12">
        <f t="shared" si="33"/>
        <v>0.60835935885699977</v>
      </c>
      <c r="BM12">
        <f t="shared" si="34"/>
        <v>7.2267476795134624E-3</v>
      </c>
      <c r="BN12">
        <f t="shared" si="35"/>
        <v>5.9127935559655604E-3</v>
      </c>
      <c r="BP12">
        <f t="shared" si="23"/>
        <v>0.01</v>
      </c>
      <c r="BQ12">
        <v>5.0000000000000001E-3</v>
      </c>
    </row>
    <row r="13" spans="1:69" x14ac:dyDescent="0.6">
      <c r="J13"/>
      <c r="K13"/>
      <c r="L13"/>
      <c r="M13"/>
      <c r="N13"/>
      <c r="O13"/>
      <c r="P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Q13"/>
      <c r="AR13"/>
      <c r="AU13"/>
      <c r="AV13"/>
      <c r="AY13"/>
      <c r="AZ13"/>
      <c r="BA13"/>
      <c r="BB13"/>
    </row>
    <row r="14" spans="1:69" x14ac:dyDescent="0.6">
      <c r="J14"/>
      <c r="K14"/>
      <c r="L14"/>
      <c r="M14"/>
      <c r="N14"/>
      <c r="O14"/>
      <c r="P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Q14"/>
      <c r="AR14"/>
      <c r="AU14"/>
      <c r="AV14"/>
      <c r="AY14"/>
      <c r="AZ14"/>
      <c r="BA14"/>
      <c r="BB14"/>
    </row>
    <row r="15" spans="1:69" x14ac:dyDescent="0.6">
      <c r="J15"/>
      <c r="K15"/>
      <c r="L15"/>
      <c r="M15"/>
      <c r="N15"/>
      <c r="O15"/>
      <c r="P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Q15"/>
      <c r="AR15"/>
      <c r="AU15"/>
      <c r="AV15"/>
      <c r="AY15"/>
      <c r="AZ15"/>
      <c r="BA15"/>
      <c r="BB15"/>
    </row>
    <row r="16" spans="1:69" x14ac:dyDescent="0.6">
      <c r="J16"/>
      <c r="K16"/>
      <c r="L16"/>
      <c r="M16"/>
      <c r="N16"/>
      <c r="O16"/>
      <c r="P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Q16"/>
      <c r="AR16"/>
      <c r="AU16"/>
      <c r="AV16"/>
      <c r="AY16"/>
      <c r="AZ16"/>
      <c r="BA16"/>
      <c r="BB16"/>
    </row>
    <row r="17" spans="10:54" x14ac:dyDescent="0.6">
      <c r="J17"/>
      <c r="K17"/>
      <c r="L17"/>
      <c r="M17"/>
      <c r="N17"/>
      <c r="O17"/>
      <c r="P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Q17"/>
      <c r="AR17"/>
      <c r="AU17"/>
      <c r="AV17"/>
      <c r="AY17"/>
      <c r="AZ17"/>
      <c r="BA17"/>
      <c r="BB17"/>
    </row>
    <row r="18" spans="10:54" x14ac:dyDescent="0.6">
      <c r="J18"/>
      <c r="K18"/>
      <c r="L18"/>
      <c r="M18"/>
      <c r="N18"/>
      <c r="O18"/>
      <c r="P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Q18"/>
      <c r="AR18"/>
      <c r="AU18"/>
      <c r="AV18"/>
      <c r="AY18"/>
      <c r="AZ18"/>
      <c r="BA18"/>
      <c r="BB18"/>
    </row>
    <row r="19" spans="10:54" x14ac:dyDescent="0.6">
      <c r="J19"/>
      <c r="K19"/>
      <c r="L19"/>
      <c r="M19"/>
      <c r="N19"/>
      <c r="O19"/>
      <c r="P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Q19"/>
      <c r="AR19"/>
      <c r="AU19"/>
      <c r="AV19"/>
      <c r="AY19"/>
      <c r="AZ19"/>
      <c r="BA19"/>
      <c r="BB19"/>
    </row>
    <row r="20" spans="10:54" x14ac:dyDescent="0.6">
      <c r="AU20"/>
      <c r="AX20" s="3"/>
      <c r="AZ20" s="3"/>
      <c r="BA20"/>
      <c r="BB20"/>
    </row>
    <row r="21" spans="10:54" x14ac:dyDescent="0.6">
      <c r="AU21"/>
      <c r="AZ21"/>
      <c r="BA21"/>
      <c r="BB21"/>
    </row>
    <row r="22" spans="10:54" x14ac:dyDescent="0.6">
      <c r="AU22"/>
      <c r="AZ22"/>
      <c r="BA22"/>
      <c r="BB22"/>
    </row>
    <row r="23" spans="10:54" x14ac:dyDescent="0.6">
      <c r="AU23"/>
      <c r="AZ23"/>
      <c r="BA23"/>
      <c r="BB23"/>
    </row>
    <row r="24" spans="10:54" x14ac:dyDescent="0.6">
      <c r="AU24"/>
      <c r="AZ24"/>
      <c r="BA24"/>
      <c r="BB24"/>
    </row>
    <row r="25" spans="10:54" x14ac:dyDescent="0.6">
      <c r="AU25"/>
      <c r="AZ25"/>
      <c r="BA25"/>
      <c r="BB25"/>
    </row>
    <row r="26" spans="10:54" x14ac:dyDescent="0.6">
      <c r="AU26"/>
      <c r="AZ26"/>
      <c r="BA26"/>
      <c r="BB26"/>
    </row>
    <row r="27" spans="10:54" x14ac:dyDescent="0.6">
      <c r="AU27"/>
      <c r="AZ27"/>
      <c r="BA27"/>
      <c r="BB27"/>
    </row>
    <row r="28" spans="10:54" x14ac:dyDescent="0.6">
      <c r="T28"/>
      <c r="AU28"/>
      <c r="AZ28"/>
      <c r="BA28"/>
      <c r="BB28"/>
    </row>
    <row r="29" spans="10:54" x14ac:dyDescent="0.6">
      <c r="AU29"/>
      <c r="AZ29"/>
      <c r="BA29"/>
      <c r="BB29"/>
    </row>
    <row r="30" spans="10:54" x14ac:dyDescent="0.6">
      <c r="AU30"/>
      <c r="AZ30"/>
      <c r="BA30"/>
      <c r="BB30"/>
    </row>
    <row r="31" spans="10:54" x14ac:dyDescent="0.6">
      <c r="AU31"/>
      <c r="AZ31"/>
      <c r="BA31"/>
      <c r="BB31"/>
    </row>
    <row r="32" spans="10:54" x14ac:dyDescent="0.6">
      <c r="AU32"/>
      <c r="AZ32"/>
      <c r="BA32"/>
      <c r="BB32"/>
    </row>
    <row r="1025" spans="14:54" x14ac:dyDescent="0.6">
      <c r="AU1025"/>
      <c r="AZ1025"/>
      <c r="BA1025"/>
      <c r="BB1025"/>
    </row>
    <row r="1026" spans="14:54" x14ac:dyDescent="0.6">
      <c r="N1026" s="3"/>
      <c r="O1026" s="3"/>
      <c r="P1026" s="3"/>
      <c r="Q1026" s="3"/>
      <c r="R1026" s="3"/>
      <c r="AC1026" s="3"/>
      <c r="AD1026" s="3"/>
      <c r="AI1026" s="3"/>
      <c r="AU1026" s="3"/>
      <c r="AV1026" s="3"/>
      <c r="AZ1026" s="3"/>
      <c r="BA1026" s="3"/>
    </row>
    <row r="1027" spans="14:54" x14ac:dyDescent="0.6">
      <c r="AU1027"/>
      <c r="BA1027"/>
    </row>
    <row r="1028" spans="14:54" x14ac:dyDescent="0.6">
      <c r="AU1028"/>
    </row>
    <row r="1029" spans="14:54" x14ac:dyDescent="0.6">
      <c r="AU1029"/>
    </row>
    <row r="1030" spans="14:54" x14ac:dyDescent="0.6">
      <c r="AU1030"/>
    </row>
    <row r="1031" spans="14:54" x14ac:dyDescent="0.6">
      <c r="AU1031"/>
    </row>
    <row r="1032" spans="14:54" x14ac:dyDescent="0.6">
      <c r="AU1032"/>
    </row>
    <row r="1033" spans="14:54" x14ac:dyDescent="0.6">
      <c r="AU1033"/>
    </row>
    <row r="1034" spans="14:54" x14ac:dyDescent="0.6">
      <c r="AU1034"/>
    </row>
    <row r="1035" spans="14:54" x14ac:dyDescent="0.6">
      <c r="AU1035"/>
    </row>
    <row r="1036" spans="14:54" x14ac:dyDescent="0.6">
      <c r="AU1036"/>
    </row>
    <row r="1037" spans="14:54" x14ac:dyDescent="0.6">
      <c r="AU1037"/>
    </row>
    <row r="1038" spans="14:54" x14ac:dyDescent="0.6">
      <c r="AU1038"/>
    </row>
    <row r="1039" spans="14:54" x14ac:dyDescent="0.6">
      <c r="AU1039"/>
    </row>
    <row r="1040" spans="14:54" x14ac:dyDescent="0.6">
      <c r="AU1040"/>
    </row>
    <row r="1041" spans="47:47" x14ac:dyDescent="0.6">
      <c r="AU1041"/>
    </row>
    <row r="1042" spans="47:47" x14ac:dyDescent="0.6">
      <c r="AU1042"/>
    </row>
    <row r="1043" spans="47:47" x14ac:dyDescent="0.6">
      <c r="AU1043"/>
    </row>
    <row r="1044" spans="47:47" x14ac:dyDescent="0.6">
      <c r="AU1044"/>
    </row>
    <row r="1045" spans="47:47" x14ac:dyDescent="0.6">
      <c r="AU1045"/>
    </row>
    <row r="1046" spans="47:47" x14ac:dyDescent="0.6">
      <c r="AU1046"/>
    </row>
    <row r="1047" spans="47:47" x14ac:dyDescent="0.6">
      <c r="AU1047"/>
    </row>
    <row r="1048" spans="47:47" x14ac:dyDescent="0.6">
      <c r="AU1048"/>
    </row>
    <row r="1049" spans="47:47" x14ac:dyDescent="0.6">
      <c r="AU1049"/>
    </row>
    <row r="1050" spans="47:47" x14ac:dyDescent="0.6">
      <c r="AU1050"/>
    </row>
    <row r="1051" spans="47:47" x14ac:dyDescent="0.6">
      <c r="AU1051"/>
    </row>
    <row r="1052" spans="47:47" x14ac:dyDescent="0.6">
      <c r="AU1052"/>
    </row>
    <row r="1053" spans="47:47" x14ac:dyDescent="0.6">
      <c r="AU1053"/>
    </row>
    <row r="1054" spans="47:47" x14ac:dyDescent="0.6">
      <c r="AU1054"/>
    </row>
    <row r="1055" spans="47:47" x14ac:dyDescent="0.6">
      <c r="AU1055"/>
    </row>
    <row r="1056" spans="47:47" x14ac:dyDescent="0.6">
      <c r="AU1056"/>
    </row>
    <row r="1057" spans="47:47" x14ac:dyDescent="0.6">
      <c r="AU1057"/>
    </row>
    <row r="1058" spans="47:47" x14ac:dyDescent="0.6">
      <c r="AU1058"/>
    </row>
    <row r="1059" spans="47:47" x14ac:dyDescent="0.6">
      <c r="AU1059"/>
    </row>
    <row r="1060" spans="47:47" x14ac:dyDescent="0.6">
      <c r="AU1060"/>
    </row>
    <row r="1061" spans="47:47" x14ac:dyDescent="0.6">
      <c r="AU1061"/>
    </row>
    <row r="1062" spans="47:47" x14ac:dyDescent="0.6">
      <c r="AU1062"/>
    </row>
    <row r="1063" spans="47:47" x14ac:dyDescent="0.6">
      <c r="AU1063"/>
    </row>
    <row r="1064" spans="47:47" x14ac:dyDescent="0.6">
      <c r="AU1064"/>
    </row>
    <row r="1065" spans="47:47" x14ac:dyDescent="0.6">
      <c r="AU1065"/>
    </row>
    <row r="1066" spans="47:47" x14ac:dyDescent="0.6">
      <c r="AU1066"/>
    </row>
    <row r="1067" spans="47:47" x14ac:dyDescent="0.6">
      <c r="AU1067"/>
    </row>
    <row r="1068" spans="47:47" x14ac:dyDescent="0.6">
      <c r="AU1068"/>
    </row>
    <row r="1069" spans="47:47" x14ac:dyDescent="0.6">
      <c r="AU1069"/>
    </row>
    <row r="1070" spans="47:47" x14ac:dyDescent="0.6">
      <c r="AU1070"/>
    </row>
    <row r="1071" spans="47:47" x14ac:dyDescent="0.6">
      <c r="AU1071"/>
    </row>
    <row r="1072" spans="47:47" x14ac:dyDescent="0.6">
      <c r="AU1072"/>
    </row>
    <row r="1073" spans="47:47" x14ac:dyDescent="0.6">
      <c r="AU1073"/>
    </row>
    <row r="1074" spans="47:47" x14ac:dyDescent="0.6">
      <c r="AU1074"/>
    </row>
    <row r="1075" spans="47:47" x14ac:dyDescent="0.6">
      <c r="AU1075"/>
    </row>
    <row r="1076" spans="47:47" x14ac:dyDescent="0.6">
      <c r="AU1076"/>
    </row>
    <row r="1077" spans="47:47" x14ac:dyDescent="0.6">
      <c r="AU1077"/>
    </row>
    <row r="1078" spans="47:47" x14ac:dyDescent="0.6">
      <c r="AU1078"/>
    </row>
    <row r="1079" spans="47:47" x14ac:dyDescent="0.6">
      <c r="AU1079"/>
    </row>
    <row r="1080" spans="47:47" x14ac:dyDescent="0.6">
      <c r="AU1080"/>
    </row>
    <row r="1081" spans="47:47" x14ac:dyDescent="0.6">
      <c r="AU1081"/>
    </row>
    <row r="1082" spans="47:47" x14ac:dyDescent="0.6">
      <c r="AU1082"/>
    </row>
    <row r="1083" spans="47:47" x14ac:dyDescent="0.6">
      <c r="AU1083"/>
    </row>
    <row r="1084" spans="47:47" x14ac:dyDescent="0.6">
      <c r="AU1084"/>
    </row>
    <row r="1085" spans="47:47" x14ac:dyDescent="0.6">
      <c r="AU1085"/>
    </row>
    <row r="1086" spans="47:47" x14ac:dyDescent="0.6">
      <c r="AU1086"/>
    </row>
    <row r="1087" spans="47:47" x14ac:dyDescent="0.6">
      <c r="AU1087"/>
    </row>
    <row r="1088" spans="47:47" x14ac:dyDescent="0.6">
      <c r="AU1088"/>
    </row>
    <row r="1089" spans="47:47" x14ac:dyDescent="0.6">
      <c r="AU1089"/>
    </row>
    <row r="1090" spans="47:47" x14ac:dyDescent="0.6">
      <c r="AU1090"/>
    </row>
    <row r="1091" spans="47:47" x14ac:dyDescent="0.6">
      <c r="AU1091"/>
    </row>
    <row r="1092" spans="47:47" x14ac:dyDescent="0.6">
      <c r="AU1092"/>
    </row>
    <row r="1093" spans="47:47" x14ac:dyDescent="0.6">
      <c r="AU1093"/>
    </row>
    <row r="1094" spans="47:47" x14ac:dyDescent="0.6">
      <c r="AU1094"/>
    </row>
    <row r="1095" spans="47:47" x14ac:dyDescent="0.6">
      <c r="AU1095"/>
    </row>
    <row r="1096" spans="47:47" x14ac:dyDescent="0.6">
      <c r="AU1096"/>
    </row>
    <row r="1097" spans="47:47" x14ac:dyDescent="0.6">
      <c r="AU1097"/>
    </row>
    <row r="1098" spans="47:47" x14ac:dyDescent="0.6">
      <c r="AU1098"/>
    </row>
    <row r="1099" spans="47:47" x14ac:dyDescent="0.6">
      <c r="AU1099"/>
    </row>
    <row r="1100" spans="47:47" x14ac:dyDescent="0.6">
      <c r="AU1100"/>
    </row>
    <row r="1101" spans="47:47" x14ac:dyDescent="0.6">
      <c r="AU1101"/>
    </row>
    <row r="1102" spans="47:47" x14ac:dyDescent="0.6">
      <c r="AU1102"/>
    </row>
    <row r="1103" spans="47:47" x14ac:dyDescent="0.6">
      <c r="AU1103"/>
    </row>
    <row r="1104" spans="47:47" x14ac:dyDescent="0.6">
      <c r="AU1104"/>
    </row>
    <row r="1105" spans="47:47" x14ac:dyDescent="0.6">
      <c r="AU1105"/>
    </row>
    <row r="1106" spans="47:47" x14ac:dyDescent="0.6">
      <c r="AU1106"/>
    </row>
    <row r="1107" spans="47:47" x14ac:dyDescent="0.6">
      <c r="AU1107"/>
    </row>
    <row r="1108" spans="47:47" x14ac:dyDescent="0.6">
      <c r="AU1108"/>
    </row>
    <row r="1109" spans="47:47" x14ac:dyDescent="0.6">
      <c r="AU1109"/>
    </row>
    <row r="1110" spans="47:47" x14ac:dyDescent="0.6">
      <c r="AU1110"/>
    </row>
    <row r="1111" spans="47:47" x14ac:dyDescent="0.6">
      <c r="AU1111"/>
    </row>
    <row r="1112" spans="47:47" x14ac:dyDescent="0.6">
      <c r="AU1112"/>
    </row>
    <row r="1113" spans="47:47" x14ac:dyDescent="0.6">
      <c r="AU1113"/>
    </row>
    <row r="1114" spans="47:47" x14ac:dyDescent="0.6">
      <c r="AU1114"/>
    </row>
    <row r="1115" spans="47:47" x14ac:dyDescent="0.6">
      <c r="AU1115"/>
    </row>
    <row r="1116" spans="47:47" x14ac:dyDescent="0.6">
      <c r="AU1116"/>
    </row>
    <row r="1117" spans="47:47" x14ac:dyDescent="0.6">
      <c r="AU1117"/>
    </row>
    <row r="1118" spans="47:47" x14ac:dyDescent="0.6">
      <c r="AU1118"/>
    </row>
    <row r="1119" spans="47:47" x14ac:dyDescent="0.6">
      <c r="AU1119"/>
    </row>
    <row r="1120" spans="47:47" x14ac:dyDescent="0.6">
      <c r="AU1120"/>
    </row>
    <row r="1121" spans="47:47" x14ac:dyDescent="0.6">
      <c r="AU1121"/>
    </row>
    <row r="1122" spans="47:47" x14ac:dyDescent="0.6">
      <c r="AU1122"/>
    </row>
    <row r="1123" spans="47:47" x14ac:dyDescent="0.6">
      <c r="AU1123"/>
    </row>
    <row r="1124" spans="47:47" x14ac:dyDescent="0.6">
      <c r="AU1124"/>
    </row>
    <row r="1125" spans="47:47" x14ac:dyDescent="0.6">
      <c r="AU1125"/>
    </row>
    <row r="1126" spans="47:47" x14ac:dyDescent="0.6">
      <c r="AU1126"/>
    </row>
    <row r="1127" spans="47:47" x14ac:dyDescent="0.6">
      <c r="AU1127"/>
    </row>
    <row r="1128" spans="47:47" x14ac:dyDescent="0.6">
      <c r="AU1128"/>
    </row>
    <row r="1129" spans="47:47" x14ac:dyDescent="0.6">
      <c r="AU1129"/>
    </row>
    <row r="1130" spans="47:47" x14ac:dyDescent="0.6">
      <c r="AU1130"/>
    </row>
    <row r="1131" spans="47:47" x14ac:dyDescent="0.6">
      <c r="AU1131"/>
    </row>
    <row r="1132" spans="47:47" x14ac:dyDescent="0.6">
      <c r="AU1132"/>
    </row>
    <row r="1133" spans="47:47" x14ac:dyDescent="0.6">
      <c r="AU1133"/>
    </row>
    <row r="1134" spans="47:47" x14ac:dyDescent="0.6">
      <c r="AU1134"/>
    </row>
    <row r="1135" spans="47:47" x14ac:dyDescent="0.6">
      <c r="AU1135"/>
    </row>
    <row r="1136" spans="47:47" x14ac:dyDescent="0.6">
      <c r="AU1136"/>
    </row>
    <row r="1137" spans="47:47" x14ac:dyDescent="0.6">
      <c r="AU1137"/>
    </row>
    <row r="1138" spans="47:47" x14ac:dyDescent="0.6">
      <c r="AU1138"/>
    </row>
    <row r="1139" spans="47:47" x14ac:dyDescent="0.6">
      <c r="AU1139"/>
    </row>
    <row r="1140" spans="47:47" x14ac:dyDescent="0.6">
      <c r="AU1140"/>
    </row>
    <row r="1141" spans="47:47" x14ac:dyDescent="0.6">
      <c r="AU1141"/>
    </row>
    <row r="1142" spans="47:47" x14ac:dyDescent="0.6">
      <c r="AU1142"/>
    </row>
    <row r="1143" spans="47:47" x14ac:dyDescent="0.6">
      <c r="AU1143"/>
    </row>
    <row r="1144" spans="47:47" x14ac:dyDescent="0.6">
      <c r="AU1144"/>
    </row>
    <row r="1145" spans="47:47" x14ac:dyDescent="0.6">
      <c r="AU1145"/>
    </row>
    <row r="1146" spans="47:47" x14ac:dyDescent="0.6">
      <c r="AU1146"/>
    </row>
    <row r="1147" spans="47:47" x14ac:dyDescent="0.6">
      <c r="AU1147"/>
    </row>
    <row r="1148" spans="47:47" x14ac:dyDescent="0.6">
      <c r="AU1148"/>
    </row>
    <row r="1149" spans="47:47" x14ac:dyDescent="0.6">
      <c r="AU1149"/>
    </row>
    <row r="1150" spans="47:47" x14ac:dyDescent="0.6">
      <c r="AU1150"/>
    </row>
    <row r="1151" spans="47:47" x14ac:dyDescent="0.6">
      <c r="AU1151"/>
    </row>
    <row r="1152" spans="47:47" x14ac:dyDescent="0.6">
      <c r="AU1152"/>
    </row>
    <row r="1153" spans="47:47" x14ac:dyDescent="0.6">
      <c r="AU1153"/>
    </row>
    <row r="1154" spans="47:47" x14ac:dyDescent="0.6">
      <c r="AU1154"/>
    </row>
    <row r="1155" spans="47:47" x14ac:dyDescent="0.6">
      <c r="AU1155"/>
    </row>
    <row r="1156" spans="47:47" x14ac:dyDescent="0.6">
      <c r="AU1156"/>
    </row>
    <row r="1157" spans="47:47" x14ac:dyDescent="0.6">
      <c r="AU1157"/>
    </row>
    <row r="1158" spans="47:47" x14ac:dyDescent="0.6">
      <c r="AU1158"/>
    </row>
    <row r="1159" spans="47:47" x14ac:dyDescent="0.6">
      <c r="AU1159"/>
    </row>
    <row r="1160" spans="47:47" x14ac:dyDescent="0.6">
      <c r="AU1160"/>
    </row>
    <row r="1161" spans="47:47" x14ac:dyDescent="0.6">
      <c r="AU1161"/>
    </row>
    <row r="1162" spans="47:47" x14ac:dyDescent="0.6">
      <c r="AU1162"/>
    </row>
    <row r="1163" spans="47:47" x14ac:dyDescent="0.6">
      <c r="AU1163"/>
    </row>
    <row r="1164" spans="47:47" x14ac:dyDescent="0.6">
      <c r="AU1164"/>
    </row>
    <row r="1165" spans="47:47" x14ac:dyDescent="0.6">
      <c r="AU1165"/>
    </row>
    <row r="1166" spans="47:47" x14ac:dyDescent="0.6">
      <c r="AU1166"/>
    </row>
    <row r="1167" spans="47:47" x14ac:dyDescent="0.6">
      <c r="AU1167"/>
    </row>
    <row r="1168" spans="47:47" x14ac:dyDescent="0.6">
      <c r="AU1168"/>
    </row>
    <row r="1169" spans="47:47" x14ac:dyDescent="0.6">
      <c r="AU1169"/>
    </row>
    <row r="1170" spans="47:47" x14ac:dyDescent="0.6">
      <c r="AU1170"/>
    </row>
    <row r="1171" spans="47:47" x14ac:dyDescent="0.6">
      <c r="AU1171"/>
    </row>
    <row r="1172" spans="47:47" x14ac:dyDescent="0.6">
      <c r="AU1172"/>
    </row>
    <row r="1173" spans="47:47" x14ac:dyDescent="0.6">
      <c r="AU1173"/>
    </row>
    <row r="1174" spans="47:47" x14ac:dyDescent="0.6">
      <c r="AU1174"/>
    </row>
    <row r="1175" spans="47:47" x14ac:dyDescent="0.6">
      <c r="AU1175"/>
    </row>
    <row r="1176" spans="47:47" x14ac:dyDescent="0.6">
      <c r="AU1176"/>
    </row>
    <row r="1177" spans="47:47" x14ac:dyDescent="0.6">
      <c r="AU1177"/>
    </row>
    <row r="1178" spans="47:47" x14ac:dyDescent="0.6">
      <c r="AU1178"/>
    </row>
    <row r="1179" spans="47:47" x14ac:dyDescent="0.6">
      <c r="AU1179"/>
    </row>
    <row r="1180" spans="47:47" x14ac:dyDescent="0.6">
      <c r="AU1180"/>
    </row>
    <row r="1181" spans="47:47" x14ac:dyDescent="0.6">
      <c r="AU1181"/>
    </row>
    <row r="1182" spans="47:47" x14ac:dyDescent="0.6">
      <c r="AU1182"/>
    </row>
    <row r="1183" spans="47:47" x14ac:dyDescent="0.6">
      <c r="AU1183"/>
    </row>
    <row r="1184" spans="47:47" x14ac:dyDescent="0.6">
      <c r="AU1184"/>
    </row>
    <row r="1185" spans="47:47" x14ac:dyDescent="0.6">
      <c r="AU1185"/>
    </row>
    <row r="1186" spans="47:47" x14ac:dyDescent="0.6">
      <c r="AU1186"/>
    </row>
    <row r="1187" spans="47:47" x14ac:dyDescent="0.6">
      <c r="AU1187"/>
    </row>
    <row r="1188" spans="47:47" x14ac:dyDescent="0.6">
      <c r="AU1188"/>
    </row>
    <row r="1189" spans="47:47" x14ac:dyDescent="0.6">
      <c r="AU1189"/>
    </row>
    <row r="1190" spans="47:47" x14ac:dyDescent="0.6">
      <c r="AU1190"/>
    </row>
    <row r="1191" spans="47:47" x14ac:dyDescent="0.6">
      <c r="AU1191"/>
    </row>
    <row r="1192" spans="47:47" x14ac:dyDescent="0.6">
      <c r="AU1192"/>
    </row>
    <row r="1193" spans="47:47" x14ac:dyDescent="0.6">
      <c r="AU1193"/>
    </row>
    <row r="1194" spans="47:47" x14ac:dyDescent="0.6">
      <c r="AU1194"/>
    </row>
    <row r="1195" spans="47:47" x14ac:dyDescent="0.6">
      <c r="AU1195"/>
    </row>
    <row r="1196" spans="47:47" x14ac:dyDescent="0.6">
      <c r="AU1196"/>
    </row>
    <row r="1197" spans="47:47" x14ac:dyDescent="0.6">
      <c r="AU1197"/>
    </row>
    <row r="1198" spans="47:47" x14ac:dyDescent="0.6">
      <c r="AU1198"/>
    </row>
    <row r="1199" spans="47:47" x14ac:dyDescent="0.6">
      <c r="AU1199"/>
    </row>
    <row r="1200" spans="47:47" x14ac:dyDescent="0.6">
      <c r="AU1200"/>
    </row>
    <row r="1201" spans="47:47" x14ac:dyDescent="0.6">
      <c r="AU1201"/>
    </row>
    <row r="1202" spans="47:47" x14ac:dyDescent="0.6">
      <c r="AU1202"/>
    </row>
    <row r="1203" spans="47:47" x14ac:dyDescent="0.6">
      <c r="AU1203"/>
    </row>
    <row r="1204" spans="47:47" x14ac:dyDescent="0.6">
      <c r="AU1204"/>
    </row>
    <row r="1205" spans="47:47" x14ac:dyDescent="0.6">
      <c r="AU1205"/>
    </row>
    <row r="1206" spans="47:47" x14ac:dyDescent="0.6">
      <c r="AU1206"/>
    </row>
    <row r="1207" spans="47:47" x14ac:dyDescent="0.6">
      <c r="AU1207"/>
    </row>
    <row r="1208" spans="47:47" x14ac:dyDescent="0.6">
      <c r="AU1208"/>
    </row>
    <row r="1209" spans="47:47" x14ac:dyDescent="0.6">
      <c r="AU1209"/>
    </row>
    <row r="1210" spans="47:47" x14ac:dyDescent="0.6">
      <c r="AU1210"/>
    </row>
    <row r="1211" spans="47:47" x14ac:dyDescent="0.6">
      <c r="AU1211"/>
    </row>
    <row r="1212" spans="47:47" x14ac:dyDescent="0.6">
      <c r="AU1212"/>
    </row>
    <row r="1213" spans="47:47" x14ac:dyDescent="0.6">
      <c r="AU1213"/>
    </row>
    <row r="1214" spans="47:47" x14ac:dyDescent="0.6">
      <c r="AU1214"/>
    </row>
    <row r="1215" spans="47:47" x14ac:dyDescent="0.6">
      <c r="AU1215"/>
    </row>
    <row r="1216" spans="47:47" x14ac:dyDescent="0.6">
      <c r="AU1216"/>
    </row>
    <row r="1217" spans="47:47" x14ac:dyDescent="0.6">
      <c r="AU1217"/>
    </row>
    <row r="1218" spans="47:47" x14ac:dyDescent="0.6">
      <c r="AU1218"/>
    </row>
    <row r="1219" spans="47:47" x14ac:dyDescent="0.6">
      <c r="AU1219"/>
    </row>
    <row r="1220" spans="47:47" x14ac:dyDescent="0.6">
      <c r="AU1220"/>
    </row>
    <row r="1221" spans="47:47" x14ac:dyDescent="0.6">
      <c r="AU1221"/>
    </row>
    <row r="1222" spans="47:47" x14ac:dyDescent="0.6">
      <c r="AU1222"/>
    </row>
    <row r="1223" spans="47:47" x14ac:dyDescent="0.6">
      <c r="AU1223"/>
    </row>
    <row r="1224" spans="47:47" x14ac:dyDescent="0.6">
      <c r="AU1224"/>
    </row>
    <row r="1225" spans="47:47" x14ac:dyDescent="0.6">
      <c r="AU1225"/>
    </row>
    <row r="1226" spans="47:47" x14ac:dyDescent="0.6">
      <c r="AU1226"/>
    </row>
    <row r="1227" spans="47:47" x14ac:dyDescent="0.6">
      <c r="AU1227"/>
    </row>
    <row r="1228" spans="47:47" x14ac:dyDescent="0.6">
      <c r="AU1228"/>
    </row>
    <row r="1229" spans="47:47" x14ac:dyDescent="0.6">
      <c r="AU1229"/>
    </row>
    <row r="1230" spans="47:47" x14ac:dyDescent="0.6">
      <c r="AU1230"/>
    </row>
    <row r="1231" spans="47:47" x14ac:dyDescent="0.6">
      <c r="AU1231"/>
    </row>
    <row r="1232" spans="47:47" x14ac:dyDescent="0.6">
      <c r="AU1232"/>
    </row>
    <row r="1233" spans="47:47" x14ac:dyDescent="0.6">
      <c r="AU1233"/>
    </row>
    <row r="1234" spans="47:47" x14ac:dyDescent="0.6">
      <c r="AU1234"/>
    </row>
    <row r="1235" spans="47:47" x14ac:dyDescent="0.6">
      <c r="AU1235"/>
    </row>
    <row r="1236" spans="47:47" x14ac:dyDescent="0.6">
      <c r="AU1236"/>
    </row>
    <row r="1237" spans="47:47" x14ac:dyDescent="0.6">
      <c r="AU1237"/>
    </row>
    <row r="1238" spans="47:47" x14ac:dyDescent="0.6">
      <c r="AU1238"/>
    </row>
    <row r="1239" spans="47:47" x14ac:dyDescent="0.6">
      <c r="AU1239"/>
    </row>
    <row r="1240" spans="47:47" x14ac:dyDescent="0.6">
      <c r="AU1240"/>
    </row>
    <row r="1241" spans="47:47" x14ac:dyDescent="0.6">
      <c r="AU1241"/>
    </row>
    <row r="1242" spans="47:47" x14ac:dyDescent="0.6">
      <c r="AU1242"/>
    </row>
    <row r="1243" spans="47:47" x14ac:dyDescent="0.6">
      <c r="AU1243"/>
    </row>
    <row r="1244" spans="47:47" x14ac:dyDescent="0.6">
      <c r="AU1244"/>
    </row>
    <row r="1245" spans="47:47" x14ac:dyDescent="0.6">
      <c r="AU1245"/>
    </row>
    <row r="1246" spans="47:47" x14ac:dyDescent="0.6">
      <c r="AU1246"/>
    </row>
    <row r="1247" spans="47:47" x14ac:dyDescent="0.6">
      <c r="AU1247"/>
    </row>
    <row r="1248" spans="47:47" x14ac:dyDescent="0.6">
      <c r="AU1248"/>
    </row>
    <row r="1249" spans="47:47" x14ac:dyDescent="0.6">
      <c r="AU1249"/>
    </row>
    <row r="1250" spans="47:47" x14ac:dyDescent="0.6">
      <c r="AU1250"/>
    </row>
    <row r="1251" spans="47:47" x14ac:dyDescent="0.6">
      <c r="AU1251"/>
    </row>
    <row r="1252" spans="47:47" x14ac:dyDescent="0.6">
      <c r="AU1252"/>
    </row>
    <row r="1253" spans="47:47" x14ac:dyDescent="0.6">
      <c r="AU1253"/>
    </row>
    <row r="1254" spans="47:47" x14ac:dyDescent="0.6">
      <c r="AU1254"/>
    </row>
    <row r="1255" spans="47:47" x14ac:dyDescent="0.6">
      <c r="AU1255"/>
    </row>
    <row r="1256" spans="47:47" x14ac:dyDescent="0.6">
      <c r="AU1256"/>
    </row>
    <row r="1257" spans="47:47" x14ac:dyDescent="0.6">
      <c r="AU1257"/>
    </row>
    <row r="1258" spans="47:47" x14ac:dyDescent="0.6">
      <c r="AU1258"/>
    </row>
    <row r="1259" spans="47:47" x14ac:dyDescent="0.6">
      <c r="AU1259"/>
    </row>
    <row r="1260" spans="47:47" x14ac:dyDescent="0.6">
      <c r="AU1260"/>
    </row>
    <row r="1261" spans="47:47" x14ac:dyDescent="0.6">
      <c r="AU1261"/>
    </row>
    <row r="1262" spans="47:47" x14ac:dyDescent="0.6">
      <c r="AU1262"/>
    </row>
    <row r="1263" spans="47:47" x14ac:dyDescent="0.6">
      <c r="AU1263"/>
    </row>
    <row r="1264" spans="47:47" x14ac:dyDescent="0.6">
      <c r="AU1264"/>
    </row>
    <row r="1265" spans="47:47" x14ac:dyDescent="0.6">
      <c r="AU1265"/>
    </row>
    <row r="1266" spans="47:47" x14ac:dyDescent="0.6">
      <c r="AU1266"/>
    </row>
    <row r="1267" spans="47:47" x14ac:dyDescent="0.6">
      <c r="AU1267"/>
    </row>
    <row r="1268" spans="47:47" x14ac:dyDescent="0.6">
      <c r="AU1268"/>
    </row>
    <row r="1269" spans="47:47" x14ac:dyDescent="0.6">
      <c r="AU1269"/>
    </row>
    <row r="1270" spans="47:47" x14ac:dyDescent="0.6">
      <c r="AU1270"/>
    </row>
    <row r="1271" spans="47:47" x14ac:dyDescent="0.6">
      <c r="AU1271"/>
    </row>
    <row r="1272" spans="47:47" x14ac:dyDescent="0.6">
      <c r="AU1272"/>
    </row>
    <row r="1273" spans="47:47" x14ac:dyDescent="0.6">
      <c r="AU1273"/>
    </row>
    <row r="1274" spans="47:47" x14ac:dyDescent="0.6">
      <c r="AU1274"/>
    </row>
    <row r="1275" spans="47:47" x14ac:dyDescent="0.6">
      <c r="AU1275"/>
    </row>
    <row r="1276" spans="47:47" x14ac:dyDescent="0.6">
      <c r="AU1276"/>
    </row>
    <row r="1277" spans="47:47" x14ac:dyDescent="0.6">
      <c r="AU1277"/>
    </row>
    <row r="1278" spans="47:47" x14ac:dyDescent="0.6">
      <c r="AU1278"/>
    </row>
    <row r="1279" spans="47:47" x14ac:dyDescent="0.6">
      <c r="AU1279"/>
    </row>
    <row r="1280" spans="47:47" x14ac:dyDescent="0.6">
      <c r="AU1280"/>
    </row>
    <row r="1281" spans="47:47" x14ac:dyDescent="0.6">
      <c r="AU1281"/>
    </row>
    <row r="1282" spans="47:47" x14ac:dyDescent="0.6">
      <c r="AU1282"/>
    </row>
    <row r="1283" spans="47:47" x14ac:dyDescent="0.6">
      <c r="AU1283"/>
    </row>
    <row r="1284" spans="47:47" x14ac:dyDescent="0.6">
      <c r="AU1284"/>
    </row>
    <row r="1285" spans="47:47" x14ac:dyDescent="0.6">
      <c r="AU1285"/>
    </row>
    <row r="1286" spans="47:47" x14ac:dyDescent="0.6">
      <c r="AU1286"/>
    </row>
    <row r="1287" spans="47:47" x14ac:dyDescent="0.6">
      <c r="AU1287"/>
    </row>
    <row r="1288" spans="47:47" x14ac:dyDescent="0.6">
      <c r="AU1288"/>
    </row>
    <row r="1289" spans="47:47" x14ac:dyDescent="0.6">
      <c r="AU1289"/>
    </row>
    <row r="1290" spans="47:47" x14ac:dyDescent="0.6">
      <c r="AU1290"/>
    </row>
    <row r="1291" spans="47:47" x14ac:dyDescent="0.6">
      <c r="AU1291"/>
    </row>
    <row r="1292" spans="47:47" x14ac:dyDescent="0.6">
      <c r="AU1292"/>
    </row>
    <row r="1293" spans="47:47" x14ac:dyDescent="0.6">
      <c r="AU1293"/>
    </row>
    <row r="1294" spans="47:47" x14ac:dyDescent="0.6">
      <c r="AU1294"/>
    </row>
    <row r="1295" spans="47:47" x14ac:dyDescent="0.6">
      <c r="AU1295"/>
    </row>
    <row r="1296" spans="47:47" x14ac:dyDescent="0.6">
      <c r="AU1296"/>
    </row>
    <row r="1297" spans="47:47" x14ac:dyDescent="0.6">
      <c r="AU1297"/>
    </row>
    <row r="1298" spans="47:47" x14ac:dyDescent="0.6">
      <c r="AU1298"/>
    </row>
    <row r="1299" spans="47:47" x14ac:dyDescent="0.6">
      <c r="AU1299"/>
    </row>
    <row r="1300" spans="47:47" x14ac:dyDescent="0.6">
      <c r="AU1300"/>
    </row>
    <row r="1301" spans="47:47" x14ac:dyDescent="0.6">
      <c r="AU1301"/>
    </row>
    <row r="1302" spans="47:47" x14ac:dyDescent="0.6">
      <c r="AU1302"/>
    </row>
    <row r="1303" spans="47:47" x14ac:dyDescent="0.6">
      <c r="AU1303"/>
    </row>
    <row r="1304" spans="47:47" x14ac:dyDescent="0.6">
      <c r="AU1304"/>
    </row>
    <row r="1305" spans="47:47" x14ac:dyDescent="0.6">
      <c r="AU1305"/>
    </row>
    <row r="1306" spans="47:47" x14ac:dyDescent="0.6">
      <c r="AU1306"/>
    </row>
    <row r="1307" spans="47:47" x14ac:dyDescent="0.6">
      <c r="AU1307"/>
    </row>
    <row r="1308" spans="47:47" x14ac:dyDescent="0.6">
      <c r="AU1308"/>
    </row>
    <row r="1309" spans="47:47" x14ac:dyDescent="0.6">
      <c r="AU1309"/>
    </row>
    <row r="1310" spans="47:47" x14ac:dyDescent="0.6">
      <c r="AU1310"/>
    </row>
    <row r="1311" spans="47:47" x14ac:dyDescent="0.6">
      <c r="AU1311"/>
    </row>
    <row r="1312" spans="47:47" x14ac:dyDescent="0.6">
      <c r="AU1312"/>
    </row>
    <row r="1313" spans="47:47" x14ac:dyDescent="0.6">
      <c r="AU1313"/>
    </row>
    <row r="1314" spans="47:47" x14ac:dyDescent="0.6">
      <c r="AU1314"/>
    </row>
    <row r="1315" spans="47:47" x14ac:dyDescent="0.6">
      <c r="AU1315"/>
    </row>
    <row r="1316" spans="47:47" x14ac:dyDescent="0.6">
      <c r="AU1316"/>
    </row>
    <row r="1317" spans="47:47" x14ac:dyDescent="0.6">
      <c r="AU1317"/>
    </row>
    <row r="1318" spans="47:47" x14ac:dyDescent="0.6">
      <c r="AU1318"/>
    </row>
    <row r="1319" spans="47:47" x14ac:dyDescent="0.6">
      <c r="AU1319"/>
    </row>
    <row r="1320" spans="47:47" x14ac:dyDescent="0.6">
      <c r="AU1320"/>
    </row>
    <row r="1321" spans="47:47" x14ac:dyDescent="0.6">
      <c r="AU1321"/>
    </row>
    <row r="1322" spans="47:47" x14ac:dyDescent="0.6">
      <c r="AU1322"/>
    </row>
    <row r="1323" spans="47:47" x14ac:dyDescent="0.6">
      <c r="AU1323"/>
    </row>
    <row r="1324" spans="47:47" x14ac:dyDescent="0.6">
      <c r="AU1324"/>
    </row>
    <row r="1325" spans="47:47" x14ac:dyDescent="0.6">
      <c r="AU1325"/>
    </row>
    <row r="1326" spans="47:47" x14ac:dyDescent="0.6">
      <c r="AU1326"/>
    </row>
    <row r="1327" spans="47:47" x14ac:dyDescent="0.6">
      <c r="AU1327"/>
    </row>
    <row r="1328" spans="47:47" x14ac:dyDescent="0.6">
      <c r="AU1328"/>
    </row>
    <row r="1329" spans="47:47" x14ac:dyDescent="0.6">
      <c r="AU1329"/>
    </row>
    <row r="1330" spans="47:47" x14ac:dyDescent="0.6">
      <c r="AU1330"/>
    </row>
    <row r="1331" spans="47:47" x14ac:dyDescent="0.6">
      <c r="AU1331"/>
    </row>
    <row r="1332" spans="47:47" x14ac:dyDescent="0.6">
      <c r="AU1332"/>
    </row>
    <row r="1333" spans="47:47" x14ac:dyDescent="0.6">
      <c r="AU1333"/>
    </row>
    <row r="1334" spans="47:47" x14ac:dyDescent="0.6">
      <c r="AU1334"/>
    </row>
    <row r="1335" spans="47:47" x14ac:dyDescent="0.6">
      <c r="AU1335"/>
    </row>
    <row r="1336" spans="47:47" x14ac:dyDescent="0.6">
      <c r="AU1336"/>
    </row>
    <row r="1337" spans="47:47" x14ac:dyDescent="0.6">
      <c r="AU1337"/>
    </row>
    <row r="1338" spans="47:47" x14ac:dyDescent="0.6">
      <c r="AU1338"/>
    </row>
    <row r="1339" spans="47:47" x14ac:dyDescent="0.6">
      <c r="AU1339"/>
    </row>
    <row r="1340" spans="47:47" x14ac:dyDescent="0.6">
      <c r="AU1340"/>
    </row>
    <row r="1341" spans="47:47" x14ac:dyDescent="0.6">
      <c r="AU1341"/>
    </row>
    <row r="1342" spans="47:47" x14ac:dyDescent="0.6">
      <c r="AU1342"/>
    </row>
    <row r="1343" spans="47:47" x14ac:dyDescent="0.6">
      <c r="AU1343"/>
    </row>
    <row r="1344" spans="47:47" x14ac:dyDescent="0.6">
      <c r="AU1344"/>
    </row>
    <row r="1345" spans="47:47" x14ac:dyDescent="0.6">
      <c r="AU1345"/>
    </row>
    <row r="1346" spans="47:47" x14ac:dyDescent="0.6">
      <c r="AU1346"/>
    </row>
    <row r="1347" spans="47:47" x14ac:dyDescent="0.6">
      <c r="AU1347"/>
    </row>
    <row r="1348" spans="47:47" x14ac:dyDescent="0.6">
      <c r="AU1348"/>
    </row>
    <row r="1349" spans="47:47" x14ac:dyDescent="0.6">
      <c r="AU1349"/>
    </row>
    <row r="1350" spans="47:47" x14ac:dyDescent="0.6">
      <c r="AU1350"/>
    </row>
    <row r="1351" spans="47:47" x14ac:dyDescent="0.6">
      <c r="AU1351"/>
    </row>
    <row r="1352" spans="47:47" x14ac:dyDescent="0.6">
      <c r="AU1352"/>
    </row>
    <row r="1353" spans="47:47" x14ac:dyDescent="0.6">
      <c r="AU1353"/>
    </row>
    <row r="1354" spans="47:47" x14ac:dyDescent="0.6">
      <c r="AU1354"/>
    </row>
    <row r="1355" spans="47:47" x14ac:dyDescent="0.6">
      <c r="AU1355"/>
    </row>
    <row r="1356" spans="47:47" x14ac:dyDescent="0.6">
      <c r="AU1356"/>
    </row>
    <row r="1357" spans="47:47" x14ac:dyDescent="0.6">
      <c r="AU1357"/>
    </row>
    <row r="1358" spans="47:47" x14ac:dyDescent="0.6">
      <c r="AU1358"/>
    </row>
    <row r="1359" spans="47:47" x14ac:dyDescent="0.6">
      <c r="AU1359"/>
    </row>
    <row r="1360" spans="47:47" x14ac:dyDescent="0.6">
      <c r="AU1360"/>
    </row>
    <row r="1361" spans="47:47" x14ac:dyDescent="0.6">
      <c r="AU1361"/>
    </row>
    <row r="1362" spans="47:47" x14ac:dyDescent="0.6">
      <c r="AU1362"/>
    </row>
    <row r="1363" spans="47:47" x14ac:dyDescent="0.6">
      <c r="AU1363"/>
    </row>
    <row r="1364" spans="47:47" x14ac:dyDescent="0.6">
      <c r="AU1364"/>
    </row>
    <row r="1365" spans="47:47" x14ac:dyDescent="0.6">
      <c r="AU1365"/>
    </row>
    <row r="1366" spans="47:47" x14ac:dyDescent="0.6">
      <c r="AU1366"/>
    </row>
    <row r="1367" spans="47:47" x14ac:dyDescent="0.6">
      <c r="AU1367"/>
    </row>
    <row r="1368" spans="47:47" x14ac:dyDescent="0.6">
      <c r="AU1368"/>
    </row>
    <row r="1369" spans="47:47" x14ac:dyDescent="0.6">
      <c r="AU1369"/>
    </row>
    <row r="1370" spans="47:47" x14ac:dyDescent="0.6">
      <c r="AU1370"/>
    </row>
    <row r="1371" spans="47:47" x14ac:dyDescent="0.6">
      <c r="AU1371"/>
    </row>
    <row r="1372" spans="47:47" x14ac:dyDescent="0.6">
      <c r="AU1372"/>
    </row>
    <row r="1373" spans="47:47" x14ac:dyDescent="0.6">
      <c r="AU1373"/>
    </row>
    <row r="1374" spans="47:47" x14ac:dyDescent="0.6">
      <c r="AU1374"/>
    </row>
    <row r="1375" spans="47:47" x14ac:dyDescent="0.6">
      <c r="AU1375"/>
    </row>
    <row r="1376" spans="47:47" x14ac:dyDescent="0.6">
      <c r="AU1376"/>
    </row>
    <row r="1377" spans="47:47" x14ac:dyDescent="0.6">
      <c r="AU1377"/>
    </row>
    <row r="1378" spans="47:47" x14ac:dyDescent="0.6">
      <c r="AU1378"/>
    </row>
    <row r="1379" spans="47:47" x14ac:dyDescent="0.6">
      <c r="AU1379"/>
    </row>
    <row r="1380" spans="47:47" x14ac:dyDescent="0.6">
      <c r="AU1380"/>
    </row>
    <row r="1381" spans="47:47" x14ac:dyDescent="0.6">
      <c r="AU1381"/>
    </row>
    <row r="1382" spans="47:47" x14ac:dyDescent="0.6">
      <c r="AU1382"/>
    </row>
    <row r="1383" spans="47:47" x14ac:dyDescent="0.6">
      <c r="AU1383"/>
    </row>
    <row r="1384" spans="47:47" x14ac:dyDescent="0.6">
      <c r="AU1384"/>
    </row>
    <row r="1385" spans="47:47" x14ac:dyDescent="0.6">
      <c r="AU1385"/>
    </row>
    <row r="1386" spans="47:47" x14ac:dyDescent="0.6">
      <c r="AU1386"/>
    </row>
    <row r="1387" spans="47:47" x14ac:dyDescent="0.6">
      <c r="AU1387"/>
    </row>
    <row r="1388" spans="47:47" x14ac:dyDescent="0.6">
      <c r="AU1388"/>
    </row>
    <row r="1389" spans="47:47" x14ac:dyDescent="0.6">
      <c r="AU1389"/>
    </row>
    <row r="1390" spans="47:47" x14ac:dyDescent="0.6">
      <c r="AU1390"/>
    </row>
    <row r="1391" spans="47:47" x14ac:dyDescent="0.6">
      <c r="AU1391"/>
    </row>
    <row r="1392" spans="47:47" x14ac:dyDescent="0.6">
      <c r="AU1392"/>
    </row>
    <row r="1393" spans="47:47" x14ac:dyDescent="0.6">
      <c r="AU1393"/>
    </row>
    <row r="1394" spans="47:47" x14ac:dyDescent="0.6">
      <c r="AU1394"/>
    </row>
    <row r="1395" spans="47:47" x14ac:dyDescent="0.6">
      <c r="AU1395"/>
    </row>
    <row r="1396" spans="47:47" x14ac:dyDescent="0.6">
      <c r="AU1396"/>
    </row>
    <row r="1397" spans="47:47" x14ac:dyDescent="0.6">
      <c r="AU1397"/>
    </row>
    <row r="1398" spans="47:47" x14ac:dyDescent="0.6">
      <c r="AU1398"/>
    </row>
    <row r="1399" spans="47:47" x14ac:dyDescent="0.6">
      <c r="AU1399"/>
    </row>
    <row r="1400" spans="47:47" x14ac:dyDescent="0.6">
      <c r="AU1400"/>
    </row>
    <row r="1401" spans="47:47" x14ac:dyDescent="0.6">
      <c r="AU1401"/>
    </row>
    <row r="1402" spans="47:47" x14ac:dyDescent="0.6">
      <c r="AU1402"/>
    </row>
    <row r="1403" spans="47:47" x14ac:dyDescent="0.6">
      <c r="AU1403"/>
    </row>
    <row r="1404" spans="47:47" x14ac:dyDescent="0.6">
      <c r="AU1404"/>
    </row>
    <row r="1405" spans="47:47" x14ac:dyDescent="0.6">
      <c r="AU1405"/>
    </row>
    <row r="1406" spans="47:47" x14ac:dyDescent="0.6">
      <c r="AU1406"/>
    </row>
    <row r="1407" spans="47:47" x14ac:dyDescent="0.6">
      <c r="AU1407"/>
    </row>
    <row r="1408" spans="47:47" x14ac:dyDescent="0.6">
      <c r="AU1408"/>
    </row>
    <row r="1409" spans="47:47" x14ac:dyDescent="0.6">
      <c r="AU1409"/>
    </row>
    <row r="1410" spans="47:47" x14ac:dyDescent="0.6">
      <c r="AU1410"/>
    </row>
    <row r="1411" spans="47:47" x14ac:dyDescent="0.6">
      <c r="AU1411"/>
    </row>
    <row r="1412" spans="47:47" x14ac:dyDescent="0.6">
      <c r="AU1412"/>
    </row>
    <row r="1413" spans="47:47" x14ac:dyDescent="0.6">
      <c r="AU1413"/>
    </row>
    <row r="1414" spans="47:47" x14ac:dyDescent="0.6">
      <c r="AU1414"/>
    </row>
    <row r="1415" spans="47:47" x14ac:dyDescent="0.6">
      <c r="AU1415"/>
    </row>
    <row r="1416" spans="47:47" x14ac:dyDescent="0.6">
      <c r="AU1416"/>
    </row>
    <row r="1417" spans="47:47" x14ac:dyDescent="0.6">
      <c r="AU1417"/>
    </row>
    <row r="1418" spans="47:47" x14ac:dyDescent="0.6">
      <c r="AU1418"/>
    </row>
    <row r="1419" spans="47:47" x14ac:dyDescent="0.6">
      <c r="AU1419"/>
    </row>
    <row r="1420" spans="47:47" x14ac:dyDescent="0.6">
      <c r="AU1420"/>
    </row>
    <row r="1421" spans="47:47" x14ac:dyDescent="0.6">
      <c r="AU1421"/>
    </row>
    <row r="1422" spans="47:47" x14ac:dyDescent="0.6">
      <c r="AU1422"/>
    </row>
    <row r="1423" spans="47:47" x14ac:dyDescent="0.6">
      <c r="AU1423"/>
    </row>
    <row r="1424" spans="47:47" x14ac:dyDescent="0.6">
      <c r="AU1424"/>
    </row>
    <row r="1425" spans="47:47" x14ac:dyDescent="0.6">
      <c r="AU1425"/>
    </row>
    <row r="1426" spans="47:47" x14ac:dyDescent="0.6">
      <c r="AU1426"/>
    </row>
    <row r="1427" spans="47:47" x14ac:dyDescent="0.6">
      <c r="AU1427"/>
    </row>
    <row r="1428" spans="47:47" x14ac:dyDescent="0.6">
      <c r="AU1428"/>
    </row>
    <row r="1429" spans="47:47" x14ac:dyDescent="0.6">
      <c r="AU1429"/>
    </row>
    <row r="1430" spans="47:47" x14ac:dyDescent="0.6">
      <c r="AU1430"/>
    </row>
    <row r="1431" spans="47:47" x14ac:dyDescent="0.6">
      <c r="AU1431"/>
    </row>
    <row r="1432" spans="47:47" x14ac:dyDescent="0.6">
      <c r="AU1432"/>
    </row>
    <row r="1433" spans="47:47" x14ac:dyDescent="0.6">
      <c r="AU1433"/>
    </row>
    <row r="1434" spans="47:47" x14ac:dyDescent="0.6">
      <c r="AU1434"/>
    </row>
    <row r="1435" spans="47:47" x14ac:dyDescent="0.6">
      <c r="AU1435"/>
    </row>
    <row r="1436" spans="47:47" x14ac:dyDescent="0.6">
      <c r="AU1436"/>
    </row>
    <row r="1437" spans="47:47" x14ac:dyDescent="0.6">
      <c r="AU1437"/>
    </row>
    <row r="1438" spans="47:47" x14ac:dyDescent="0.6">
      <c r="AU1438"/>
    </row>
    <row r="1439" spans="47:47" x14ac:dyDescent="0.6">
      <c r="AU1439"/>
    </row>
    <row r="1440" spans="47:47" x14ac:dyDescent="0.6">
      <c r="AU1440"/>
    </row>
    <row r="1441" spans="47:47" x14ac:dyDescent="0.6">
      <c r="AU1441"/>
    </row>
    <row r="1442" spans="47:47" x14ac:dyDescent="0.6">
      <c r="AU1442"/>
    </row>
    <row r="1443" spans="47:47" x14ac:dyDescent="0.6">
      <c r="AU1443"/>
    </row>
    <row r="1444" spans="47:47" x14ac:dyDescent="0.6">
      <c r="AU1444"/>
    </row>
    <row r="1445" spans="47:47" x14ac:dyDescent="0.6">
      <c r="AU1445"/>
    </row>
    <row r="1446" spans="47:47" x14ac:dyDescent="0.6">
      <c r="AU1446"/>
    </row>
    <row r="1447" spans="47:47" x14ac:dyDescent="0.6">
      <c r="AU1447"/>
    </row>
    <row r="1448" spans="47:47" x14ac:dyDescent="0.6">
      <c r="AU1448"/>
    </row>
    <row r="1449" spans="47:47" x14ac:dyDescent="0.6">
      <c r="AU1449"/>
    </row>
    <row r="1450" spans="47:47" x14ac:dyDescent="0.6">
      <c r="AU1450"/>
    </row>
    <row r="1451" spans="47:47" x14ac:dyDescent="0.6">
      <c r="AU1451"/>
    </row>
    <row r="1452" spans="47:47" x14ac:dyDescent="0.6">
      <c r="AU1452"/>
    </row>
    <row r="1453" spans="47:47" x14ac:dyDescent="0.6">
      <c r="AU1453"/>
    </row>
    <row r="1454" spans="47:47" x14ac:dyDescent="0.6">
      <c r="AU1454"/>
    </row>
    <row r="1455" spans="47:47" x14ac:dyDescent="0.6">
      <c r="AU1455"/>
    </row>
    <row r="1456" spans="47:47" x14ac:dyDescent="0.6">
      <c r="AU1456"/>
    </row>
    <row r="1457" spans="47:47" x14ac:dyDescent="0.6">
      <c r="AU1457"/>
    </row>
    <row r="1458" spans="47:47" x14ac:dyDescent="0.6">
      <c r="AU1458"/>
    </row>
    <row r="1459" spans="47:47" x14ac:dyDescent="0.6">
      <c r="AU1459"/>
    </row>
    <row r="1460" spans="47:47" x14ac:dyDescent="0.6">
      <c r="AU1460"/>
    </row>
    <row r="1461" spans="47:47" x14ac:dyDescent="0.6">
      <c r="AU1461"/>
    </row>
    <row r="1462" spans="47:47" x14ac:dyDescent="0.6">
      <c r="AU1462"/>
    </row>
    <row r="1463" spans="47:47" x14ac:dyDescent="0.6">
      <c r="AU1463"/>
    </row>
    <row r="1464" spans="47:47" x14ac:dyDescent="0.6">
      <c r="AU1464"/>
    </row>
    <row r="1465" spans="47:47" x14ac:dyDescent="0.6">
      <c r="AU1465"/>
    </row>
    <row r="1466" spans="47:47" x14ac:dyDescent="0.6">
      <c r="AU1466"/>
    </row>
    <row r="1467" spans="47:47" x14ac:dyDescent="0.6">
      <c r="AU1467"/>
    </row>
    <row r="1468" spans="47:47" x14ac:dyDescent="0.6">
      <c r="AU1468"/>
    </row>
    <row r="1469" spans="47:47" x14ac:dyDescent="0.6">
      <c r="AU1469"/>
    </row>
    <row r="1470" spans="47:47" x14ac:dyDescent="0.6">
      <c r="AU1470"/>
    </row>
    <row r="1471" spans="47:47" x14ac:dyDescent="0.6">
      <c r="AU1471"/>
    </row>
    <row r="1472" spans="47:47" x14ac:dyDescent="0.6">
      <c r="AU1472"/>
    </row>
    <row r="1473" spans="47:47" x14ac:dyDescent="0.6">
      <c r="AU1473"/>
    </row>
    <row r="1474" spans="47:47" x14ac:dyDescent="0.6">
      <c r="AU1474"/>
    </row>
    <row r="1475" spans="47:47" x14ac:dyDescent="0.6">
      <c r="AU1475"/>
    </row>
    <row r="1476" spans="47:47" x14ac:dyDescent="0.6">
      <c r="AU1476"/>
    </row>
    <row r="1477" spans="47:47" x14ac:dyDescent="0.6">
      <c r="AU1477"/>
    </row>
    <row r="1478" spans="47:47" x14ac:dyDescent="0.6">
      <c r="AU1478"/>
    </row>
    <row r="1479" spans="47:47" x14ac:dyDescent="0.6">
      <c r="AU1479"/>
    </row>
    <row r="1480" spans="47:47" x14ac:dyDescent="0.6">
      <c r="AU1480"/>
    </row>
    <row r="1481" spans="47:47" x14ac:dyDescent="0.6">
      <c r="AU1481"/>
    </row>
    <row r="1482" spans="47:47" x14ac:dyDescent="0.6">
      <c r="AU1482"/>
    </row>
    <row r="1483" spans="47:47" x14ac:dyDescent="0.6">
      <c r="AU1483"/>
    </row>
    <row r="1484" spans="47:47" x14ac:dyDescent="0.6">
      <c r="AU1484"/>
    </row>
    <row r="1485" spans="47:47" x14ac:dyDescent="0.6">
      <c r="AU1485"/>
    </row>
    <row r="1486" spans="47:47" x14ac:dyDescent="0.6">
      <c r="AU1486"/>
    </row>
    <row r="1487" spans="47:47" x14ac:dyDescent="0.6">
      <c r="AU1487"/>
    </row>
    <row r="1488" spans="47:47" x14ac:dyDescent="0.6">
      <c r="AU1488"/>
    </row>
    <row r="1489" spans="47:47" x14ac:dyDescent="0.6">
      <c r="AU1489"/>
    </row>
    <row r="1490" spans="47:47" x14ac:dyDescent="0.6">
      <c r="AU1490"/>
    </row>
    <row r="1491" spans="47:47" x14ac:dyDescent="0.6">
      <c r="AU1491"/>
    </row>
    <row r="1492" spans="47:47" x14ac:dyDescent="0.6">
      <c r="AU1492"/>
    </row>
    <row r="1493" spans="47:47" x14ac:dyDescent="0.6">
      <c r="AU1493"/>
    </row>
    <row r="1494" spans="47:47" x14ac:dyDescent="0.6">
      <c r="AU1494"/>
    </row>
    <row r="1495" spans="47:47" x14ac:dyDescent="0.6">
      <c r="AU1495"/>
    </row>
    <row r="1496" spans="47:47" x14ac:dyDescent="0.6">
      <c r="AU1496"/>
    </row>
    <row r="1497" spans="47:47" x14ac:dyDescent="0.6">
      <c r="AU1497"/>
    </row>
    <row r="1498" spans="47:47" x14ac:dyDescent="0.6">
      <c r="AU1498"/>
    </row>
    <row r="1499" spans="47:47" x14ac:dyDescent="0.6">
      <c r="AU1499"/>
    </row>
    <row r="1500" spans="47:47" x14ac:dyDescent="0.6">
      <c r="AU1500"/>
    </row>
    <row r="1501" spans="47:47" x14ac:dyDescent="0.6">
      <c r="AU1501"/>
    </row>
    <row r="1502" spans="47:47" x14ac:dyDescent="0.6">
      <c r="AU1502"/>
    </row>
    <row r="1503" spans="47:47" x14ac:dyDescent="0.6">
      <c r="AU1503"/>
    </row>
    <row r="1504" spans="47:47" x14ac:dyDescent="0.6">
      <c r="AU1504"/>
    </row>
    <row r="1505" spans="47:47" x14ac:dyDescent="0.6">
      <c r="AU1505"/>
    </row>
    <row r="1506" spans="47:47" x14ac:dyDescent="0.6">
      <c r="AU1506"/>
    </row>
    <row r="1507" spans="47:47" x14ac:dyDescent="0.6">
      <c r="AU1507"/>
    </row>
    <row r="1508" spans="47:47" x14ac:dyDescent="0.6">
      <c r="AU1508"/>
    </row>
    <row r="1509" spans="47:47" x14ac:dyDescent="0.6">
      <c r="AU1509"/>
    </row>
    <row r="1510" spans="47:47" x14ac:dyDescent="0.6">
      <c r="AU1510"/>
    </row>
    <row r="1511" spans="47:47" x14ac:dyDescent="0.6">
      <c r="AU1511"/>
    </row>
    <row r="1512" spans="47:47" x14ac:dyDescent="0.6">
      <c r="AU1512"/>
    </row>
    <row r="1513" spans="47:47" x14ac:dyDescent="0.6">
      <c r="AU1513"/>
    </row>
    <row r="1514" spans="47:47" x14ac:dyDescent="0.6">
      <c r="AU1514"/>
    </row>
    <row r="1515" spans="47:47" x14ac:dyDescent="0.6">
      <c r="AU1515"/>
    </row>
    <row r="1516" spans="47:47" x14ac:dyDescent="0.6">
      <c r="AU1516"/>
    </row>
    <row r="1517" spans="47:47" x14ac:dyDescent="0.6">
      <c r="AU1517"/>
    </row>
    <row r="1518" spans="47:47" x14ac:dyDescent="0.6">
      <c r="AU1518"/>
    </row>
    <row r="1519" spans="47:47" x14ac:dyDescent="0.6">
      <c r="AU1519"/>
    </row>
    <row r="1520" spans="47:47" x14ac:dyDescent="0.6">
      <c r="AU1520"/>
    </row>
    <row r="1521" spans="47:47" x14ac:dyDescent="0.6">
      <c r="AU1521"/>
    </row>
    <row r="1522" spans="47:47" x14ac:dyDescent="0.6">
      <c r="AU1522"/>
    </row>
    <row r="1523" spans="47:47" x14ac:dyDescent="0.6">
      <c r="AU1523"/>
    </row>
    <row r="1524" spans="47:47" x14ac:dyDescent="0.6">
      <c r="AU1524"/>
    </row>
    <row r="1525" spans="47:47" x14ac:dyDescent="0.6">
      <c r="AU1525"/>
    </row>
    <row r="1526" spans="47:47" x14ac:dyDescent="0.6">
      <c r="AU1526"/>
    </row>
    <row r="1527" spans="47:47" x14ac:dyDescent="0.6">
      <c r="AU1527"/>
    </row>
    <row r="1528" spans="47:47" x14ac:dyDescent="0.6">
      <c r="AU1528"/>
    </row>
    <row r="1529" spans="47:47" x14ac:dyDescent="0.6">
      <c r="AU1529"/>
    </row>
    <row r="1530" spans="47:47" x14ac:dyDescent="0.6">
      <c r="AU1530"/>
    </row>
    <row r="1531" spans="47:47" x14ac:dyDescent="0.6">
      <c r="AU1531"/>
    </row>
    <row r="1532" spans="47:47" x14ac:dyDescent="0.6">
      <c r="AU1532"/>
    </row>
    <row r="1533" spans="47:47" x14ac:dyDescent="0.6">
      <c r="AU1533"/>
    </row>
    <row r="1534" spans="47:47" x14ac:dyDescent="0.6">
      <c r="AU1534"/>
    </row>
    <row r="1535" spans="47:47" x14ac:dyDescent="0.6">
      <c r="AU1535"/>
    </row>
    <row r="1536" spans="47:47" x14ac:dyDescent="0.6">
      <c r="AU1536"/>
    </row>
    <row r="1537" spans="47:47" x14ac:dyDescent="0.6">
      <c r="AU1537"/>
    </row>
    <row r="1538" spans="47:47" x14ac:dyDescent="0.6">
      <c r="AU1538"/>
    </row>
    <row r="1539" spans="47:47" x14ac:dyDescent="0.6">
      <c r="AU1539"/>
    </row>
    <row r="1540" spans="47:47" x14ac:dyDescent="0.6">
      <c r="AU1540"/>
    </row>
    <row r="1541" spans="47:47" x14ac:dyDescent="0.6">
      <c r="AU1541"/>
    </row>
    <row r="1542" spans="47:47" x14ac:dyDescent="0.6">
      <c r="AU1542"/>
    </row>
    <row r="1543" spans="47:47" x14ac:dyDescent="0.6">
      <c r="AU1543"/>
    </row>
    <row r="1544" spans="47:47" x14ac:dyDescent="0.6">
      <c r="AU1544"/>
    </row>
    <row r="1545" spans="47:47" x14ac:dyDescent="0.6">
      <c r="AU1545"/>
    </row>
    <row r="1546" spans="47:47" x14ac:dyDescent="0.6">
      <c r="AU1546"/>
    </row>
    <row r="1547" spans="47:47" x14ac:dyDescent="0.6">
      <c r="AU1547"/>
    </row>
    <row r="1548" spans="47:47" x14ac:dyDescent="0.6">
      <c r="AU1548"/>
    </row>
    <row r="1549" spans="47:47" x14ac:dyDescent="0.6">
      <c r="AU1549"/>
    </row>
    <row r="1550" spans="47:47" x14ac:dyDescent="0.6">
      <c r="AU1550"/>
    </row>
    <row r="1551" spans="47:47" x14ac:dyDescent="0.6">
      <c r="AU1551"/>
    </row>
    <row r="1552" spans="47:47" x14ac:dyDescent="0.6">
      <c r="AU1552"/>
    </row>
    <row r="1553" spans="47:47" x14ac:dyDescent="0.6">
      <c r="AU1553"/>
    </row>
    <row r="1554" spans="47:47" x14ac:dyDescent="0.6">
      <c r="AU1554"/>
    </row>
    <row r="1555" spans="47:47" x14ac:dyDescent="0.6">
      <c r="AU1555"/>
    </row>
    <row r="1556" spans="47:47" x14ac:dyDescent="0.6">
      <c r="AU1556"/>
    </row>
    <row r="1557" spans="47:47" x14ac:dyDescent="0.6">
      <c r="AU1557"/>
    </row>
    <row r="1558" spans="47:47" x14ac:dyDescent="0.6">
      <c r="AU1558"/>
    </row>
    <row r="1559" spans="47:47" x14ac:dyDescent="0.6">
      <c r="AU1559"/>
    </row>
    <row r="1560" spans="47:47" x14ac:dyDescent="0.6">
      <c r="AU1560"/>
    </row>
    <row r="1561" spans="47:47" x14ac:dyDescent="0.6">
      <c r="AU1561"/>
    </row>
    <row r="1562" spans="47:47" x14ac:dyDescent="0.6">
      <c r="AU1562"/>
    </row>
    <row r="1563" spans="47:47" x14ac:dyDescent="0.6">
      <c r="AU1563"/>
    </row>
    <row r="1564" spans="47:47" x14ac:dyDescent="0.6">
      <c r="AU1564"/>
    </row>
    <row r="1565" spans="47:47" x14ac:dyDescent="0.6">
      <c r="AU1565"/>
    </row>
    <row r="1566" spans="47:47" x14ac:dyDescent="0.6">
      <c r="AU1566"/>
    </row>
    <row r="1567" spans="47:47" x14ac:dyDescent="0.6">
      <c r="AU1567"/>
    </row>
    <row r="1568" spans="47:47" x14ac:dyDescent="0.6">
      <c r="AU1568"/>
    </row>
    <row r="1569" spans="47:47" x14ac:dyDescent="0.6">
      <c r="AU1569"/>
    </row>
    <row r="1570" spans="47:47" x14ac:dyDescent="0.6">
      <c r="AU1570"/>
    </row>
    <row r="1571" spans="47:47" x14ac:dyDescent="0.6">
      <c r="AU1571"/>
    </row>
    <row r="1572" spans="47:47" x14ac:dyDescent="0.6">
      <c r="AU1572"/>
    </row>
    <row r="1573" spans="47:47" x14ac:dyDescent="0.6">
      <c r="AU1573"/>
    </row>
    <row r="1574" spans="47:47" x14ac:dyDescent="0.6">
      <c r="AU1574"/>
    </row>
    <row r="1575" spans="47:47" x14ac:dyDescent="0.6">
      <c r="AU1575"/>
    </row>
    <row r="1576" spans="47:47" x14ac:dyDescent="0.6">
      <c r="AU1576"/>
    </row>
    <row r="1577" spans="47:47" x14ac:dyDescent="0.6">
      <c r="AU1577"/>
    </row>
    <row r="1578" spans="47:47" x14ac:dyDescent="0.6">
      <c r="AU1578"/>
    </row>
    <row r="1579" spans="47:47" x14ac:dyDescent="0.6">
      <c r="AU1579"/>
    </row>
    <row r="1580" spans="47:47" x14ac:dyDescent="0.6">
      <c r="AU1580"/>
    </row>
    <row r="1581" spans="47:47" x14ac:dyDescent="0.6">
      <c r="AU1581"/>
    </row>
    <row r="1582" spans="47:47" x14ac:dyDescent="0.6">
      <c r="AU1582"/>
    </row>
    <row r="1583" spans="47:47" x14ac:dyDescent="0.6">
      <c r="AU1583"/>
    </row>
    <row r="1584" spans="47:47" x14ac:dyDescent="0.6">
      <c r="AU1584"/>
    </row>
    <row r="1585" spans="47:47" x14ac:dyDescent="0.6">
      <c r="AU1585"/>
    </row>
    <row r="1586" spans="47:47" x14ac:dyDescent="0.6">
      <c r="AU1586"/>
    </row>
    <row r="1587" spans="47:47" x14ac:dyDescent="0.6">
      <c r="AU1587"/>
    </row>
    <row r="1588" spans="47:47" x14ac:dyDescent="0.6">
      <c r="AU1588"/>
    </row>
    <row r="1589" spans="47:47" x14ac:dyDescent="0.6">
      <c r="AU1589"/>
    </row>
    <row r="1590" spans="47:47" x14ac:dyDescent="0.6">
      <c r="AU1590"/>
    </row>
    <row r="1591" spans="47:47" x14ac:dyDescent="0.6">
      <c r="AU1591"/>
    </row>
    <row r="1592" spans="47:47" x14ac:dyDescent="0.6">
      <c r="AU1592"/>
    </row>
    <row r="1593" spans="47:47" x14ac:dyDescent="0.6">
      <c r="AU1593"/>
    </row>
    <row r="1594" spans="47:47" x14ac:dyDescent="0.6">
      <c r="AU1594"/>
    </row>
    <row r="1595" spans="47:47" x14ac:dyDescent="0.6">
      <c r="AU1595"/>
    </row>
    <row r="1596" spans="47:47" x14ac:dyDescent="0.6">
      <c r="AU1596"/>
    </row>
    <row r="1597" spans="47:47" x14ac:dyDescent="0.6">
      <c r="AU1597"/>
    </row>
    <row r="1598" spans="47:47" x14ac:dyDescent="0.6">
      <c r="AU1598"/>
    </row>
    <row r="1599" spans="47:47" x14ac:dyDescent="0.6">
      <c r="AU1599"/>
    </row>
    <row r="1600" spans="47:47" x14ac:dyDescent="0.6">
      <c r="AU1600"/>
    </row>
    <row r="1601" spans="47:47" x14ac:dyDescent="0.6">
      <c r="AU1601"/>
    </row>
    <row r="1602" spans="47:47" x14ac:dyDescent="0.6">
      <c r="AU1602"/>
    </row>
    <row r="1603" spans="47:47" x14ac:dyDescent="0.6">
      <c r="AU1603"/>
    </row>
    <row r="1604" spans="47:47" x14ac:dyDescent="0.6">
      <c r="AU1604"/>
    </row>
    <row r="1605" spans="47:47" x14ac:dyDescent="0.6">
      <c r="AU1605"/>
    </row>
    <row r="1606" spans="47:47" x14ac:dyDescent="0.6">
      <c r="AU1606"/>
    </row>
    <row r="1607" spans="47:47" x14ac:dyDescent="0.6">
      <c r="AU1607"/>
    </row>
    <row r="1608" spans="47:47" x14ac:dyDescent="0.6">
      <c r="AU1608"/>
    </row>
    <row r="1609" spans="47:47" x14ac:dyDescent="0.6">
      <c r="AU1609"/>
    </row>
    <row r="1610" spans="47:47" x14ac:dyDescent="0.6">
      <c r="AU1610"/>
    </row>
    <row r="1611" spans="47:47" x14ac:dyDescent="0.6">
      <c r="AU1611"/>
    </row>
    <row r="1612" spans="47:47" x14ac:dyDescent="0.6">
      <c r="AU1612"/>
    </row>
    <row r="1613" spans="47:47" x14ac:dyDescent="0.6">
      <c r="AU1613"/>
    </row>
    <row r="1614" spans="47:47" x14ac:dyDescent="0.6">
      <c r="AU1614"/>
    </row>
    <row r="1615" spans="47:47" x14ac:dyDescent="0.6">
      <c r="AU1615"/>
    </row>
    <row r="1616" spans="47:47" x14ac:dyDescent="0.6">
      <c r="AU1616"/>
    </row>
    <row r="1617" spans="47:47" x14ac:dyDescent="0.6">
      <c r="AU1617"/>
    </row>
    <row r="1618" spans="47:47" x14ac:dyDescent="0.6">
      <c r="AU1618"/>
    </row>
    <row r="1619" spans="47:47" x14ac:dyDescent="0.6">
      <c r="AU1619"/>
    </row>
    <row r="1620" spans="47:47" x14ac:dyDescent="0.6">
      <c r="AU1620"/>
    </row>
    <row r="1621" spans="47:47" x14ac:dyDescent="0.6">
      <c r="AU1621"/>
    </row>
    <row r="1622" spans="47:47" x14ac:dyDescent="0.6">
      <c r="AU1622"/>
    </row>
    <row r="1623" spans="47:47" x14ac:dyDescent="0.6">
      <c r="AU1623"/>
    </row>
    <row r="1624" spans="47:47" x14ac:dyDescent="0.6">
      <c r="AU1624"/>
    </row>
    <row r="1625" spans="47:47" x14ac:dyDescent="0.6">
      <c r="AU1625"/>
    </row>
    <row r="1626" spans="47:47" x14ac:dyDescent="0.6">
      <c r="AU1626"/>
    </row>
    <row r="1627" spans="47:47" x14ac:dyDescent="0.6">
      <c r="AU1627"/>
    </row>
    <row r="1628" spans="47:47" x14ac:dyDescent="0.6">
      <c r="AU1628"/>
    </row>
    <row r="1629" spans="47:47" x14ac:dyDescent="0.6">
      <c r="AU1629"/>
    </row>
    <row r="1630" spans="47:47" x14ac:dyDescent="0.6">
      <c r="AU1630"/>
    </row>
    <row r="1631" spans="47:47" x14ac:dyDescent="0.6">
      <c r="AU1631"/>
    </row>
    <row r="1632" spans="47:47" x14ac:dyDescent="0.6">
      <c r="AU1632"/>
    </row>
    <row r="1633" spans="47:47" x14ac:dyDescent="0.6">
      <c r="AU1633"/>
    </row>
    <row r="1634" spans="47:47" x14ac:dyDescent="0.6">
      <c r="AU1634"/>
    </row>
    <row r="1635" spans="47:47" x14ac:dyDescent="0.6">
      <c r="AU1635"/>
    </row>
    <row r="1636" spans="47:47" x14ac:dyDescent="0.6">
      <c r="AU1636"/>
    </row>
    <row r="1637" spans="47:47" x14ac:dyDescent="0.6">
      <c r="AU1637"/>
    </row>
    <row r="1638" spans="47:47" x14ac:dyDescent="0.6">
      <c r="AU1638"/>
    </row>
    <row r="1639" spans="47:47" x14ac:dyDescent="0.6">
      <c r="AU1639"/>
    </row>
    <row r="1640" spans="47:47" x14ac:dyDescent="0.6">
      <c r="AU1640"/>
    </row>
    <row r="1641" spans="47:47" x14ac:dyDescent="0.6">
      <c r="AU1641"/>
    </row>
    <row r="1642" spans="47:47" x14ac:dyDescent="0.6">
      <c r="AU1642"/>
    </row>
    <row r="1643" spans="47:47" x14ac:dyDescent="0.6">
      <c r="AU1643"/>
    </row>
    <row r="1644" spans="47:47" x14ac:dyDescent="0.6">
      <c r="AU1644"/>
    </row>
    <row r="1645" spans="47:47" x14ac:dyDescent="0.6">
      <c r="AU1645"/>
    </row>
    <row r="1646" spans="47:47" x14ac:dyDescent="0.6">
      <c r="AU1646"/>
    </row>
    <row r="1647" spans="47:47" x14ac:dyDescent="0.6">
      <c r="AU1647"/>
    </row>
    <row r="1648" spans="47:47" x14ac:dyDescent="0.6">
      <c r="AU1648"/>
    </row>
    <row r="1649" spans="47:47" x14ac:dyDescent="0.6">
      <c r="AU1649"/>
    </row>
    <row r="1650" spans="47:47" x14ac:dyDescent="0.6">
      <c r="AU1650"/>
    </row>
    <row r="1651" spans="47:47" x14ac:dyDescent="0.6">
      <c r="AU1651"/>
    </row>
    <row r="1652" spans="47:47" x14ac:dyDescent="0.6">
      <c r="AU1652"/>
    </row>
    <row r="1653" spans="47:47" x14ac:dyDescent="0.6">
      <c r="AU1653"/>
    </row>
    <row r="1654" spans="47:47" x14ac:dyDescent="0.6">
      <c r="AU1654"/>
    </row>
    <row r="1655" spans="47:47" x14ac:dyDescent="0.6">
      <c r="AU1655"/>
    </row>
    <row r="1656" spans="47:47" x14ac:dyDescent="0.6">
      <c r="AU1656"/>
    </row>
    <row r="1657" spans="47:47" x14ac:dyDescent="0.6">
      <c r="AU1657"/>
    </row>
    <row r="1658" spans="47:47" x14ac:dyDescent="0.6">
      <c r="AU1658"/>
    </row>
    <row r="1659" spans="47:47" x14ac:dyDescent="0.6">
      <c r="AU1659"/>
    </row>
    <row r="1660" spans="47:47" x14ac:dyDescent="0.6">
      <c r="AU1660"/>
    </row>
    <row r="1661" spans="47:47" x14ac:dyDescent="0.6">
      <c r="AU1661"/>
    </row>
    <row r="1662" spans="47:47" x14ac:dyDescent="0.6">
      <c r="AU1662"/>
    </row>
    <row r="1663" spans="47:47" x14ac:dyDescent="0.6">
      <c r="AU1663"/>
    </row>
    <row r="1664" spans="47:47" x14ac:dyDescent="0.6">
      <c r="AU1664"/>
    </row>
    <row r="1665" spans="47:47" x14ac:dyDescent="0.6">
      <c r="AU1665"/>
    </row>
    <row r="1666" spans="47:47" x14ac:dyDescent="0.6">
      <c r="AU1666"/>
    </row>
    <row r="1667" spans="47:47" x14ac:dyDescent="0.6">
      <c r="AU1667"/>
    </row>
    <row r="1668" spans="47:47" x14ac:dyDescent="0.6">
      <c r="AU1668"/>
    </row>
    <row r="1669" spans="47:47" x14ac:dyDescent="0.6">
      <c r="AU1669"/>
    </row>
    <row r="1670" spans="47:47" x14ac:dyDescent="0.6">
      <c r="AU1670"/>
    </row>
    <row r="1671" spans="47:47" x14ac:dyDescent="0.6">
      <c r="AU1671"/>
    </row>
    <row r="1672" spans="47:47" x14ac:dyDescent="0.6">
      <c r="AU1672"/>
    </row>
    <row r="1673" spans="47:47" x14ac:dyDescent="0.6">
      <c r="AU1673"/>
    </row>
    <row r="1674" spans="47:47" x14ac:dyDescent="0.6">
      <c r="AU1674"/>
    </row>
    <row r="1675" spans="47:47" x14ac:dyDescent="0.6">
      <c r="AU1675"/>
    </row>
    <row r="1676" spans="47:47" x14ac:dyDescent="0.6">
      <c r="AU1676"/>
    </row>
    <row r="1677" spans="47:47" x14ac:dyDescent="0.6">
      <c r="AU1677"/>
    </row>
    <row r="1678" spans="47:47" x14ac:dyDescent="0.6">
      <c r="AU1678"/>
    </row>
    <row r="1679" spans="47:47" x14ac:dyDescent="0.6">
      <c r="AU1679"/>
    </row>
    <row r="1680" spans="47:47" x14ac:dyDescent="0.6">
      <c r="AU1680"/>
    </row>
    <row r="1681" spans="47:47" x14ac:dyDescent="0.6">
      <c r="AU1681"/>
    </row>
    <row r="1682" spans="47:47" x14ac:dyDescent="0.6">
      <c r="AU1682"/>
    </row>
    <row r="1683" spans="47:47" x14ac:dyDescent="0.6">
      <c r="AU1683"/>
    </row>
    <row r="1684" spans="47:47" x14ac:dyDescent="0.6">
      <c r="AU1684"/>
    </row>
    <row r="1685" spans="47:47" x14ac:dyDescent="0.6">
      <c r="AU1685"/>
    </row>
    <row r="1686" spans="47:47" x14ac:dyDescent="0.6">
      <c r="AU1686"/>
    </row>
    <row r="1687" spans="47:47" x14ac:dyDescent="0.6">
      <c r="AU1687"/>
    </row>
    <row r="1688" spans="47:47" x14ac:dyDescent="0.6">
      <c r="AU1688"/>
    </row>
    <row r="1689" spans="47:47" x14ac:dyDescent="0.6">
      <c r="AU1689"/>
    </row>
    <row r="1690" spans="47:47" x14ac:dyDescent="0.6">
      <c r="AU1690"/>
    </row>
    <row r="1691" spans="47:47" x14ac:dyDescent="0.6">
      <c r="AU1691"/>
    </row>
    <row r="1692" spans="47:47" x14ac:dyDescent="0.6">
      <c r="AU1692"/>
    </row>
    <row r="1693" spans="47:47" x14ac:dyDescent="0.6">
      <c r="AU1693"/>
    </row>
    <row r="1694" spans="47:47" x14ac:dyDescent="0.6">
      <c r="AU1694"/>
    </row>
    <row r="1695" spans="47:47" x14ac:dyDescent="0.6">
      <c r="AU1695"/>
    </row>
    <row r="1696" spans="47:47" x14ac:dyDescent="0.6">
      <c r="AU1696"/>
    </row>
    <row r="1697" spans="47:47" x14ac:dyDescent="0.6">
      <c r="AU1697"/>
    </row>
    <row r="1698" spans="47:47" x14ac:dyDescent="0.6">
      <c r="AU1698"/>
    </row>
    <row r="1699" spans="47:47" x14ac:dyDescent="0.6">
      <c r="AU1699"/>
    </row>
    <row r="1700" spans="47:47" x14ac:dyDescent="0.6">
      <c r="AU1700"/>
    </row>
    <row r="1701" spans="47:47" x14ac:dyDescent="0.6">
      <c r="AU1701"/>
    </row>
    <row r="1702" spans="47:47" x14ac:dyDescent="0.6">
      <c r="AU1702"/>
    </row>
    <row r="1703" spans="47:47" x14ac:dyDescent="0.6">
      <c r="AU1703"/>
    </row>
    <row r="1704" spans="47:47" x14ac:dyDescent="0.6">
      <c r="AU1704"/>
    </row>
    <row r="1705" spans="47:47" x14ac:dyDescent="0.6">
      <c r="AU1705"/>
    </row>
    <row r="1706" spans="47:47" x14ac:dyDescent="0.6">
      <c r="AU1706"/>
    </row>
    <row r="1707" spans="47:47" x14ac:dyDescent="0.6">
      <c r="AU1707"/>
    </row>
    <row r="1708" spans="47:47" x14ac:dyDescent="0.6">
      <c r="AU1708"/>
    </row>
    <row r="1709" spans="47:47" x14ac:dyDescent="0.6">
      <c r="AU1709"/>
    </row>
    <row r="1710" spans="47:47" x14ac:dyDescent="0.6">
      <c r="AU1710"/>
    </row>
    <row r="1711" spans="47:47" x14ac:dyDescent="0.6">
      <c r="AU1711"/>
    </row>
    <row r="1712" spans="47:47" x14ac:dyDescent="0.6">
      <c r="AU1712"/>
    </row>
    <row r="1713" spans="47:47" x14ac:dyDescent="0.6">
      <c r="AU1713"/>
    </row>
    <row r="1714" spans="47:47" x14ac:dyDescent="0.6">
      <c r="AU1714"/>
    </row>
    <row r="1715" spans="47:47" x14ac:dyDescent="0.6">
      <c r="AU1715"/>
    </row>
    <row r="1716" spans="47:47" x14ac:dyDescent="0.6">
      <c r="AU1716"/>
    </row>
    <row r="1717" spans="47:47" x14ac:dyDescent="0.6">
      <c r="AU1717"/>
    </row>
    <row r="1718" spans="47:47" x14ac:dyDescent="0.6">
      <c r="AU1718"/>
    </row>
    <row r="1719" spans="47:47" x14ac:dyDescent="0.6">
      <c r="AU1719"/>
    </row>
    <row r="1720" spans="47:47" x14ac:dyDescent="0.6">
      <c r="AU1720"/>
    </row>
    <row r="1721" spans="47:47" x14ac:dyDescent="0.6">
      <c r="AU1721"/>
    </row>
    <row r="1722" spans="47:47" x14ac:dyDescent="0.6">
      <c r="AU1722"/>
    </row>
    <row r="1723" spans="47:47" x14ac:dyDescent="0.6">
      <c r="AU1723"/>
    </row>
    <row r="1724" spans="47:47" x14ac:dyDescent="0.6">
      <c r="AU1724"/>
    </row>
    <row r="1725" spans="47:47" x14ac:dyDescent="0.6">
      <c r="AU1725"/>
    </row>
    <row r="1726" spans="47:47" x14ac:dyDescent="0.6">
      <c r="AU1726"/>
    </row>
    <row r="1727" spans="47:47" x14ac:dyDescent="0.6">
      <c r="AU1727"/>
    </row>
    <row r="1728" spans="47:47" x14ac:dyDescent="0.6">
      <c r="AU1728"/>
    </row>
    <row r="1729" spans="47:47" x14ac:dyDescent="0.6">
      <c r="AU1729"/>
    </row>
    <row r="1730" spans="47:47" x14ac:dyDescent="0.6">
      <c r="AU1730"/>
    </row>
    <row r="1731" spans="47:47" x14ac:dyDescent="0.6">
      <c r="AU1731"/>
    </row>
    <row r="1732" spans="47:47" x14ac:dyDescent="0.6">
      <c r="AU1732"/>
    </row>
    <row r="1733" spans="47:47" x14ac:dyDescent="0.6">
      <c r="AU1733"/>
    </row>
    <row r="1734" spans="47:47" x14ac:dyDescent="0.6">
      <c r="AU1734"/>
    </row>
    <row r="1735" spans="47:47" x14ac:dyDescent="0.6">
      <c r="AU1735"/>
    </row>
    <row r="1736" spans="47:47" x14ac:dyDescent="0.6">
      <c r="AU1736"/>
    </row>
    <row r="1737" spans="47:47" x14ac:dyDescent="0.6">
      <c r="AU1737"/>
    </row>
    <row r="1738" spans="47:47" x14ac:dyDescent="0.6">
      <c r="AU1738"/>
    </row>
    <row r="1739" spans="47:47" x14ac:dyDescent="0.6">
      <c r="AU1739"/>
    </row>
    <row r="1740" spans="47:47" x14ac:dyDescent="0.6">
      <c r="AU1740"/>
    </row>
    <row r="1741" spans="47:47" x14ac:dyDescent="0.6">
      <c r="AU1741"/>
    </row>
    <row r="1742" spans="47:47" x14ac:dyDescent="0.6">
      <c r="AU1742"/>
    </row>
    <row r="1743" spans="47:47" x14ac:dyDescent="0.6">
      <c r="AU1743"/>
    </row>
    <row r="1744" spans="47:47" x14ac:dyDescent="0.6">
      <c r="AU1744"/>
    </row>
    <row r="1745" spans="47:47" x14ac:dyDescent="0.6">
      <c r="AU1745"/>
    </row>
    <row r="1746" spans="47:47" x14ac:dyDescent="0.6">
      <c r="AU1746"/>
    </row>
    <row r="1747" spans="47:47" x14ac:dyDescent="0.6">
      <c r="AU1747"/>
    </row>
    <row r="1748" spans="47:47" x14ac:dyDescent="0.6">
      <c r="AU1748"/>
    </row>
    <row r="1749" spans="47:47" x14ac:dyDescent="0.6">
      <c r="AU1749"/>
    </row>
    <row r="1750" spans="47:47" x14ac:dyDescent="0.6">
      <c r="AU1750"/>
    </row>
    <row r="1751" spans="47:47" x14ac:dyDescent="0.6">
      <c r="AU1751"/>
    </row>
    <row r="1752" spans="47:47" x14ac:dyDescent="0.6">
      <c r="AU1752"/>
    </row>
    <row r="1753" spans="47:47" x14ac:dyDescent="0.6">
      <c r="AU1753"/>
    </row>
    <row r="1754" spans="47:47" x14ac:dyDescent="0.6">
      <c r="AU1754"/>
    </row>
    <row r="1755" spans="47:47" x14ac:dyDescent="0.6">
      <c r="AU1755"/>
    </row>
    <row r="1756" spans="47:47" x14ac:dyDescent="0.6">
      <c r="AU1756"/>
    </row>
    <row r="1757" spans="47:47" x14ac:dyDescent="0.6">
      <c r="AU1757"/>
    </row>
    <row r="1758" spans="47:47" x14ac:dyDescent="0.6">
      <c r="AU1758"/>
    </row>
    <row r="1759" spans="47:47" x14ac:dyDescent="0.6">
      <c r="AU1759"/>
    </row>
    <row r="1760" spans="47:47" x14ac:dyDescent="0.6">
      <c r="AU1760"/>
    </row>
    <row r="1761" spans="47:47" x14ac:dyDescent="0.6">
      <c r="AU1761"/>
    </row>
    <row r="1762" spans="47:47" x14ac:dyDescent="0.6">
      <c r="AU1762"/>
    </row>
    <row r="1763" spans="47:47" x14ac:dyDescent="0.6">
      <c r="AU1763"/>
    </row>
    <row r="1764" spans="47:47" x14ac:dyDescent="0.6">
      <c r="AU1764"/>
    </row>
    <row r="1765" spans="47:47" x14ac:dyDescent="0.6">
      <c r="AU1765"/>
    </row>
    <row r="1766" spans="47:47" x14ac:dyDescent="0.6">
      <c r="AU1766"/>
    </row>
    <row r="1767" spans="47:47" x14ac:dyDescent="0.6">
      <c r="AU1767"/>
    </row>
    <row r="1768" spans="47:47" x14ac:dyDescent="0.6">
      <c r="AU1768"/>
    </row>
    <row r="1769" spans="47:47" x14ac:dyDescent="0.6">
      <c r="AU1769"/>
    </row>
    <row r="1770" spans="47:47" x14ac:dyDescent="0.6">
      <c r="AU1770"/>
    </row>
    <row r="1771" spans="47:47" x14ac:dyDescent="0.6">
      <c r="AU1771"/>
    </row>
    <row r="1772" spans="47:47" x14ac:dyDescent="0.6">
      <c r="AU1772"/>
    </row>
    <row r="1773" spans="47:47" x14ac:dyDescent="0.6">
      <c r="AU1773"/>
    </row>
    <row r="1774" spans="47:47" x14ac:dyDescent="0.6">
      <c r="AU1774"/>
    </row>
    <row r="1775" spans="47:47" x14ac:dyDescent="0.6">
      <c r="AU1775"/>
    </row>
    <row r="1776" spans="47:47" x14ac:dyDescent="0.6">
      <c r="AU1776"/>
    </row>
    <row r="1777" spans="47:47" x14ac:dyDescent="0.6">
      <c r="AU1777"/>
    </row>
    <row r="1778" spans="47:47" x14ac:dyDescent="0.6">
      <c r="AU1778"/>
    </row>
    <row r="1779" spans="47:47" x14ac:dyDescent="0.6">
      <c r="AU1779"/>
    </row>
    <row r="1780" spans="47:47" x14ac:dyDescent="0.6">
      <c r="AU1780"/>
    </row>
    <row r="1781" spans="47:47" x14ac:dyDescent="0.6">
      <c r="AU1781"/>
    </row>
    <row r="1782" spans="47:47" x14ac:dyDescent="0.6">
      <c r="AU1782"/>
    </row>
    <row r="1783" spans="47:47" x14ac:dyDescent="0.6">
      <c r="AU1783"/>
    </row>
    <row r="1784" spans="47:47" x14ac:dyDescent="0.6">
      <c r="AU1784"/>
    </row>
    <row r="1785" spans="47:47" x14ac:dyDescent="0.6">
      <c r="AU1785"/>
    </row>
    <row r="1786" spans="47:47" x14ac:dyDescent="0.6">
      <c r="AU1786"/>
    </row>
    <row r="1787" spans="47:47" x14ac:dyDescent="0.6">
      <c r="AU1787"/>
    </row>
    <row r="1788" spans="47:47" x14ac:dyDescent="0.6">
      <c r="AU1788"/>
    </row>
    <row r="1789" spans="47:47" x14ac:dyDescent="0.6">
      <c r="AU1789"/>
    </row>
    <row r="1790" spans="47:47" x14ac:dyDescent="0.6">
      <c r="AU1790"/>
    </row>
    <row r="1791" spans="47:47" x14ac:dyDescent="0.6">
      <c r="AU1791"/>
    </row>
    <row r="1792" spans="47:47" x14ac:dyDescent="0.6">
      <c r="AU1792"/>
    </row>
    <row r="1793" spans="47:47" x14ac:dyDescent="0.6">
      <c r="AU1793"/>
    </row>
    <row r="1794" spans="47:47" x14ac:dyDescent="0.6">
      <c r="AU1794"/>
    </row>
    <row r="1795" spans="47:47" x14ac:dyDescent="0.6">
      <c r="AU1795"/>
    </row>
    <row r="1796" spans="47:47" x14ac:dyDescent="0.6">
      <c r="AU1796"/>
    </row>
    <row r="1797" spans="47:47" x14ac:dyDescent="0.6">
      <c r="AU1797"/>
    </row>
    <row r="1798" spans="47:47" x14ac:dyDescent="0.6">
      <c r="AU1798"/>
    </row>
    <row r="1799" spans="47:47" x14ac:dyDescent="0.6">
      <c r="AU1799"/>
    </row>
    <row r="1800" spans="47:47" x14ac:dyDescent="0.6">
      <c r="AU1800"/>
    </row>
    <row r="1801" spans="47:47" x14ac:dyDescent="0.6">
      <c r="AU1801"/>
    </row>
    <row r="1802" spans="47:47" x14ac:dyDescent="0.6">
      <c r="AU1802"/>
    </row>
    <row r="1803" spans="47:47" x14ac:dyDescent="0.6">
      <c r="AU1803"/>
    </row>
    <row r="1804" spans="47:47" x14ac:dyDescent="0.6">
      <c r="AU1804"/>
    </row>
    <row r="1805" spans="47:47" x14ac:dyDescent="0.6">
      <c r="AU1805"/>
    </row>
    <row r="1806" spans="47:47" x14ac:dyDescent="0.6">
      <c r="AU1806"/>
    </row>
    <row r="1807" spans="47:47" x14ac:dyDescent="0.6">
      <c r="AU1807"/>
    </row>
    <row r="1808" spans="47:47" x14ac:dyDescent="0.6">
      <c r="AU1808"/>
    </row>
    <row r="1809" spans="47:47" x14ac:dyDescent="0.6">
      <c r="AU1809"/>
    </row>
    <row r="1810" spans="47:47" x14ac:dyDescent="0.6">
      <c r="AU1810"/>
    </row>
    <row r="1811" spans="47:47" x14ac:dyDescent="0.6">
      <c r="AU1811"/>
    </row>
    <row r="1812" spans="47:47" x14ac:dyDescent="0.6">
      <c r="AU1812"/>
    </row>
    <row r="1813" spans="47:47" x14ac:dyDescent="0.6">
      <c r="AU1813"/>
    </row>
    <row r="1814" spans="47:47" x14ac:dyDescent="0.6">
      <c r="AU1814"/>
    </row>
    <row r="1815" spans="47:47" x14ac:dyDescent="0.6">
      <c r="AU1815"/>
    </row>
    <row r="1816" spans="47:47" x14ac:dyDescent="0.6">
      <c r="AU1816"/>
    </row>
    <row r="1817" spans="47:47" x14ac:dyDescent="0.6">
      <c r="AU1817"/>
    </row>
    <row r="1818" spans="47:47" x14ac:dyDescent="0.6">
      <c r="AU1818"/>
    </row>
    <row r="1819" spans="47:47" x14ac:dyDescent="0.6">
      <c r="AU1819"/>
    </row>
    <row r="1820" spans="47:47" x14ac:dyDescent="0.6">
      <c r="AU1820"/>
    </row>
    <row r="1821" spans="47:47" x14ac:dyDescent="0.6">
      <c r="AU1821"/>
    </row>
    <row r="1822" spans="47:47" x14ac:dyDescent="0.6">
      <c r="AU1822"/>
    </row>
    <row r="1823" spans="47:47" x14ac:dyDescent="0.6">
      <c r="AU1823"/>
    </row>
    <row r="1824" spans="47:47" x14ac:dyDescent="0.6">
      <c r="AU1824"/>
    </row>
    <row r="1825" spans="47:47" x14ac:dyDescent="0.6">
      <c r="AU1825"/>
    </row>
    <row r="1826" spans="47:47" x14ac:dyDescent="0.6">
      <c r="AU1826"/>
    </row>
    <row r="1827" spans="47:47" x14ac:dyDescent="0.6">
      <c r="AU1827"/>
    </row>
    <row r="1828" spans="47:47" x14ac:dyDescent="0.6">
      <c r="AU1828"/>
    </row>
    <row r="1829" spans="47:47" x14ac:dyDescent="0.6">
      <c r="AU1829"/>
    </row>
    <row r="1830" spans="47:47" x14ac:dyDescent="0.6">
      <c r="AU1830"/>
    </row>
    <row r="1831" spans="47:47" x14ac:dyDescent="0.6">
      <c r="AU1831"/>
    </row>
    <row r="1832" spans="47:47" x14ac:dyDescent="0.6">
      <c r="AU1832"/>
    </row>
    <row r="1833" spans="47:47" x14ac:dyDescent="0.6">
      <c r="AU1833"/>
    </row>
    <row r="1834" spans="47:47" x14ac:dyDescent="0.6">
      <c r="AU1834"/>
    </row>
    <row r="1835" spans="47:47" x14ac:dyDescent="0.6">
      <c r="AU1835"/>
    </row>
    <row r="1836" spans="47:47" x14ac:dyDescent="0.6">
      <c r="AU1836"/>
    </row>
    <row r="1837" spans="47:47" x14ac:dyDescent="0.6">
      <c r="AU1837"/>
    </row>
    <row r="1838" spans="47:47" x14ac:dyDescent="0.6">
      <c r="AU1838"/>
    </row>
    <row r="1839" spans="47:47" x14ac:dyDescent="0.6">
      <c r="AU1839"/>
    </row>
    <row r="1840" spans="47:47" x14ac:dyDescent="0.6">
      <c r="AU1840"/>
    </row>
    <row r="1841" spans="47:47" x14ac:dyDescent="0.6">
      <c r="AU1841"/>
    </row>
    <row r="1842" spans="47:47" x14ac:dyDescent="0.6">
      <c r="AU1842"/>
    </row>
    <row r="1843" spans="47:47" x14ac:dyDescent="0.6">
      <c r="AU1843"/>
    </row>
    <row r="1844" spans="47:47" x14ac:dyDescent="0.6">
      <c r="AU1844"/>
    </row>
    <row r="1845" spans="47:47" x14ac:dyDescent="0.6">
      <c r="AU1845"/>
    </row>
    <row r="1846" spans="47:47" x14ac:dyDescent="0.6">
      <c r="AU1846"/>
    </row>
    <row r="1847" spans="47:47" x14ac:dyDescent="0.6">
      <c r="AU1847"/>
    </row>
    <row r="1848" spans="47:47" x14ac:dyDescent="0.6">
      <c r="AU1848"/>
    </row>
    <row r="1849" spans="47:47" x14ac:dyDescent="0.6">
      <c r="AU1849"/>
    </row>
    <row r="1850" spans="47:47" x14ac:dyDescent="0.6">
      <c r="AU1850"/>
    </row>
    <row r="1851" spans="47:47" x14ac:dyDescent="0.6">
      <c r="AU1851"/>
    </row>
    <row r="1852" spans="47:47" x14ac:dyDescent="0.6">
      <c r="AU1852"/>
    </row>
    <row r="1853" spans="47:47" x14ac:dyDescent="0.6">
      <c r="AU1853"/>
    </row>
    <row r="1854" spans="47:47" x14ac:dyDescent="0.6">
      <c r="AU1854"/>
    </row>
    <row r="1855" spans="47:47" x14ac:dyDescent="0.6">
      <c r="AU1855"/>
    </row>
    <row r="1856" spans="47:47" x14ac:dyDescent="0.6">
      <c r="AU1856"/>
    </row>
    <row r="1857" spans="47:47" x14ac:dyDescent="0.6">
      <c r="AU1857"/>
    </row>
    <row r="1858" spans="47:47" x14ac:dyDescent="0.6">
      <c r="AU1858"/>
    </row>
    <row r="1859" spans="47:47" x14ac:dyDescent="0.6">
      <c r="AU1859"/>
    </row>
    <row r="1860" spans="47:47" x14ac:dyDescent="0.6">
      <c r="AU1860"/>
    </row>
    <row r="1861" spans="47:47" x14ac:dyDescent="0.6">
      <c r="AU1861"/>
    </row>
    <row r="1862" spans="47:47" x14ac:dyDescent="0.6">
      <c r="AU1862"/>
    </row>
    <row r="1863" spans="47:47" x14ac:dyDescent="0.6">
      <c r="AU1863"/>
    </row>
    <row r="1864" spans="47:47" x14ac:dyDescent="0.6">
      <c r="AU1864"/>
    </row>
    <row r="1865" spans="47:47" x14ac:dyDescent="0.6">
      <c r="AU1865"/>
    </row>
    <row r="1866" spans="47:47" x14ac:dyDescent="0.6">
      <c r="AU1866"/>
    </row>
    <row r="1867" spans="47:47" x14ac:dyDescent="0.6">
      <c r="AU1867"/>
    </row>
    <row r="1868" spans="47:47" x14ac:dyDescent="0.6">
      <c r="AU1868"/>
    </row>
    <row r="1869" spans="47:47" x14ac:dyDescent="0.6">
      <c r="AU1869"/>
    </row>
    <row r="1870" spans="47:47" x14ac:dyDescent="0.6">
      <c r="AU1870"/>
    </row>
    <row r="1871" spans="47:47" x14ac:dyDescent="0.6">
      <c r="AU1871"/>
    </row>
    <row r="1872" spans="47:47" x14ac:dyDescent="0.6">
      <c r="AU1872"/>
    </row>
    <row r="1873" spans="47:47" x14ac:dyDescent="0.6">
      <c r="AU1873"/>
    </row>
    <row r="1874" spans="47:47" x14ac:dyDescent="0.6">
      <c r="AU1874"/>
    </row>
    <row r="1875" spans="47:47" x14ac:dyDescent="0.6">
      <c r="AU1875"/>
    </row>
    <row r="1876" spans="47:47" x14ac:dyDescent="0.6">
      <c r="AU1876"/>
    </row>
    <row r="1877" spans="47:47" x14ac:dyDescent="0.6">
      <c r="AU1877"/>
    </row>
    <row r="1878" spans="47:47" x14ac:dyDescent="0.6">
      <c r="AU1878"/>
    </row>
    <row r="1879" spans="47:47" x14ac:dyDescent="0.6">
      <c r="AU1879"/>
    </row>
    <row r="1880" spans="47:47" x14ac:dyDescent="0.6">
      <c r="AU1880"/>
    </row>
    <row r="1881" spans="47:47" x14ac:dyDescent="0.6">
      <c r="AU1881"/>
    </row>
    <row r="1882" spans="47:47" x14ac:dyDescent="0.6">
      <c r="AU1882"/>
    </row>
    <row r="1883" spans="47:47" x14ac:dyDescent="0.6">
      <c r="AU1883"/>
    </row>
    <row r="1884" spans="47:47" x14ac:dyDescent="0.6">
      <c r="AU1884"/>
    </row>
    <row r="1885" spans="47:47" x14ac:dyDescent="0.6">
      <c r="AU1885"/>
    </row>
    <row r="1886" spans="47:47" x14ac:dyDescent="0.6">
      <c r="AU1886"/>
    </row>
    <row r="1887" spans="47:47" x14ac:dyDescent="0.6">
      <c r="AU1887"/>
    </row>
    <row r="1888" spans="47:47" x14ac:dyDescent="0.6">
      <c r="AU1888"/>
    </row>
    <row r="1889" spans="47:47" x14ac:dyDescent="0.6">
      <c r="AU1889"/>
    </row>
    <row r="1890" spans="47:47" x14ac:dyDescent="0.6">
      <c r="AU1890"/>
    </row>
    <row r="1891" spans="47:47" x14ac:dyDescent="0.6">
      <c r="AU1891"/>
    </row>
    <row r="1892" spans="47:47" x14ac:dyDescent="0.6">
      <c r="AU1892"/>
    </row>
    <row r="1893" spans="47:47" x14ac:dyDescent="0.6">
      <c r="AU1893"/>
    </row>
    <row r="1894" spans="47:47" x14ac:dyDescent="0.6">
      <c r="AU1894"/>
    </row>
    <row r="1895" spans="47:47" x14ac:dyDescent="0.6">
      <c r="AU1895"/>
    </row>
    <row r="1896" spans="47:47" x14ac:dyDescent="0.6">
      <c r="AU1896"/>
    </row>
    <row r="1897" spans="47:47" x14ac:dyDescent="0.6">
      <c r="AU1897"/>
    </row>
    <row r="1898" spans="47:47" x14ac:dyDescent="0.6">
      <c r="AU1898"/>
    </row>
    <row r="1899" spans="47:47" x14ac:dyDescent="0.6">
      <c r="AU1899"/>
    </row>
    <row r="1900" spans="47:47" x14ac:dyDescent="0.6">
      <c r="AU1900"/>
    </row>
    <row r="1901" spans="47:47" x14ac:dyDescent="0.6">
      <c r="AU1901"/>
    </row>
    <row r="1902" spans="47:47" x14ac:dyDescent="0.6">
      <c r="AU1902"/>
    </row>
    <row r="1903" spans="47:47" x14ac:dyDescent="0.6">
      <c r="AU1903"/>
    </row>
    <row r="1904" spans="47:47" x14ac:dyDescent="0.6">
      <c r="AU1904"/>
    </row>
    <row r="1905" spans="47:47" x14ac:dyDescent="0.6">
      <c r="AU1905"/>
    </row>
    <row r="1906" spans="47:47" x14ac:dyDescent="0.6">
      <c r="AU1906"/>
    </row>
    <row r="1907" spans="47:47" x14ac:dyDescent="0.6">
      <c r="AU1907"/>
    </row>
    <row r="1908" spans="47:47" x14ac:dyDescent="0.6">
      <c r="AU1908"/>
    </row>
    <row r="1909" spans="47:47" x14ac:dyDescent="0.6">
      <c r="AU1909"/>
    </row>
    <row r="1910" spans="47:47" x14ac:dyDescent="0.6">
      <c r="AU1910"/>
    </row>
    <row r="1911" spans="47:47" x14ac:dyDescent="0.6">
      <c r="AU1911"/>
    </row>
    <row r="1912" spans="47:47" x14ac:dyDescent="0.6">
      <c r="AU1912"/>
    </row>
    <row r="1913" spans="47:47" x14ac:dyDescent="0.6">
      <c r="AU1913"/>
    </row>
    <row r="1914" spans="47:47" x14ac:dyDescent="0.6">
      <c r="AU1914"/>
    </row>
    <row r="1915" spans="47:47" x14ac:dyDescent="0.6">
      <c r="AU1915"/>
    </row>
    <row r="1916" spans="47:47" x14ac:dyDescent="0.6">
      <c r="AU1916"/>
    </row>
    <row r="1917" spans="47:47" x14ac:dyDescent="0.6">
      <c r="AU1917"/>
    </row>
    <row r="1918" spans="47:47" x14ac:dyDescent="0.6">
      <c r="AU1918"/>
    </row>
    <row r="1919" spans="47:47" x14ac:dyDescent="0.6">
      <c r="AU1919"/>
    </row>
    <row r="1920" spans="47:47" x14ac:dyDescent="0.6">
      <c r="AU1920"/>
    </row>
    <row r="1921" spans="47:47" x14ac:dyDescent="0.6">
      <c r="AU1921"/>
    </row>
    <row r="1922" spans="47:47" x14ac:dyDescent="0.6">
      <c r="AU1922"/>
    </row>
    <row r="1923" spans="47:47" x14ac:dyDescent="0.6">
      <c r="AU1923"/>
    </row>
    <row r="1924" spans="47:47" x14ac:dyDescent="0.6">
      <c r="AU1924"/>
    </row>
    <row r="1925" spans="47:47" x14ac:dyDescent="0.6">
      <c r="AU1925"/>
    </row>
    <row r="1926" spans="47:47" x14ac:dyDescent="0.6">
      <c r="AU1926"/>
    </row>
    <row r="1927" spans="47:47" x14ac:dyDescent="0.6">
      <c r="AU1927"/>
    </row>
    <row r="1928" spans="47:47" x14ac:dyDescent="0.6">
      <c r="AU1928"/>
    </row>
    <row r="1929" spans="47:47" x14ac:dyDescent="0.6">
      <c r="AU1929"/>
    </row>
    <row r="1930" spans="47:47" x14ac:dyDescent="0.6">
      <c r="AU1930"/>
    </row>
    <row r="1931" spans="47:47" x14ac:dyDescent="0.6">
      <c r="AU1931"/>
    </row>
    <row r="1932" spans="47:47" x14ac:dyDescent="0.6">
      <c r="AU1932"/>
    </row>
    <row r="1933" spans="47:47" x14ac:dyDescent="0.6">
      <c r="AU1933"/>
    </row>
    <row r="1934" spans="47:47" x14ac:dyDescent="0.6">
      <c r="AU1934"/>
    </row>
    <row r="1935" spans="47:47" x14ac:dyDescent="0.6">
      <c r="AU1935"/>
    </row>
    <row r="1936" spans="47:47" x14ac:dyDescent="0.6">
      <c r="AU1936"/>
    </row>
    <row r="1937" spans="47:47" x14ac:dyDescent="0.6">
      <c r="AU1937"/>
    </row>
    <row r="1938" spans="47:47" x14ac:dyDescent="0.6">
      <c r="AU1938"/>
    </row>
    <row r="1939" spans="47:47" x14ac:dyDescent="0.6">
      <c r="AU1939"/>
    </row>
    <row r="1940" spans="47:47" x14ac:dyDescent="0.6">
      <c r="AU1940"/>
    </row>
    <row r="1941" spans="47:47" x14ac:dyDescent="0.6">
      <c r="AU1941"/>
    </row>
    <row r="1942" spans="47:47" x14ac:dyDescent="0.6">
      <c r="AU1942"/>
    </row>
    <row r="1943" spans="47:47" x14ac:dyDescent="0.6">
      <c r="AU1943"/>
    </row>
    <row r="1944" spans="47:47" x14ac:dyDescent="0.6">
      <c r="AU1944"/>
    </row>
    <row r="1945" spans="47:47" x14ac:dyDescent="0.6">
      <c r="AU1945"/>
    </row>
    <row r="1946" spans="47:47" x14ac:dyDescent="0.6">
      <c r="AU1946"/>
    </row>
    <row r="1947" spans="47:47" x14ac:dyDescent="0.6">
      <c r="AU1947"/>
    </row>
    <row r="1948" spans="47:47" x14ac:dyDescent="0.6">
      <c r="AU1948"/>
    </row>
    <row r="1949" spans="47:47" x14ac:dyDescent="0.6">
      <c r="AU1949"/>
    </row>
    <row r="1950" spans="47:47" x14ac:dyDescent="0.6">
      <c r="AU1950"/>
    </row>
    <row r="1951" spans="47:47" x14ac:dyDescent="0.6">
      <c r="AU1951"/>
    </row>
    <row r="1952" spans="47:47" x14ac:dyDescent="0.6">
      <c r="AU1952"/>
    </row>
    <row r="1953" spans="47:47" x14ac:dyDescent="0.6">
      <c r="AU1953"/>
    </row>
    <row r="1954" spans="47:47" x14ac:dyDescent="0.6">
      <c r="AU1954"/>
    </row>
    <row r="1955" spans="47:47" x14ac:dyDescent="0.6">
      <c r="AU1955"/>
    </row>
    <row r="1956" spans="47:47" x14ac:dyDescent="0.6">
      <c r="AU1956"/>
    </row>
    <row r="1957" spans="47:47" x14ac:dyDescent="0.6">
      <c r="AU1957"/>
    </row>
    <row r="1958" spans="47:47" x14ac:dyDescent="0.6">
      <c r="AU1958"/>
    </row>
    <row r="1959" spans="47:47" x14ac:dyDescent="0.6">
      <c r="AU1959"/>
    </row>
    <row r="1960" spans="47:47" x14ac:dyDescent="0.6">
      <c r="AU1960"/>
    </row>
    <row r="1961" spans="47:47" x14ac:dyDescent="0.6">
      <c r="AU1961"/>
    </row>
    <row r="1962" spans="47:47" x14ac:dyDescent="0.6">
      <c r="AU1962"/>
    </row>
    <row r="1963" spans="47:47" x14ac:dyDescent="0.6">
      <c r="AU1963"/>
    </row>
    <row r="1964" spans="47:47" x14ac:dyDescent="0.6">
      <c r="AU1964"/>
    </row>
    <row r="1965" spans="47:47" x14ac:dyDescent="0.6">
      <c r="AU1965"/>
    </row>
    <row r="1966" spans="47:47" x14ac:dyDescent="0.6">
      <c r="AU1966"/>
    </row>
    <row r="1967" spans="47:47" x14ac:dyDescent="0.6">
      <c r="AU1967"/>
    </row>
    <row r="1968" spans="47:47" x14ac:dyDescent="0.6">
      <c r="AU1968"/>
    </row>
    <row r="1969" spans="47:47" x14ac:dyDescent="0.6">
      <c r="AU1969"/>
    </row>
    <row r="1970" spans="47:47" x14ac:dyDescent="0.6">
      <c r="AU1970"/>
    </row>
    <row r="1971" spans="47:47" x14ac:dyDescent="0.6">
      <c r="AU1971"/>
    </row>
    <row r="1972" spans="47:47" x14ac:dyDescent="0.6">
      <c r="AU1972"/>
    </row>
    <row r="1973" spans="47:47" x14ac:dyDescent="0.6">
      <c r="AU1973"/>
    </row>
    <row r="1974" spans="47:47" x14ac:dyDescent="0.6">
      <c r="AU1974"/>
    </row>
    <row r="1975" spans="47:47" x14ac:dyDescent="0.6">
      <c r="AU1975"/>
    </row>
    <row r="1976" spans="47:47" x14ac:dyDescent="0.6">
      <c r="AU1976"/>
    </row>
    <row r="1977" spans="47:47" x14ac:dyDescent="0.6">
      <c r="AU1977"/>
    </row>
    <row r="1978" spans="47:47" x14ac:dyDescent="0.6">
      <c r="AU1978"/>
    </row>
    <row r="1979" spans="47:47" x14ac:dyDescent="0.6">
      <c r="AU1979"/>
    </row>
    <row r="1980" spans="47:47" x14ac:dyDescent="0.6">
      <c r="AU1980"/>
    </row>
    <row r="1981" spans="47:47" x14ac:dyDescent="0.6">
      <c r="AU1981"/>
    </row>
    <row r="1982" spans="47:47" x14ac:dyDescent="0.6">
      <c r="AU1982"/>
    </row>
    <row r="1983" spans="47:47" x14ac:dyDescent="0.6">
      <c r="AU1983"/>
    </row>
    <row r="1984" spans="47:47" x14ac:dyDescent="0.6">
      <c r="AU1984"/>
    </row>
    <row r="1985" spans="47:47" x14ac:dyDescent="0.6">
      <c r="AU1985"/>
    </row>
    <row r="1986" spans="47:47" x14ac:dyDescent="0.6">
      <c r="AU1986"/>
    </row>
    <row r="1987" spans="47:47" x14ac:dyDescent="0.6">
      <c r="AU1987"/>
    </row>
    <row r="1988" spans="47:47" x14ac:dyDescent="0.6">
      <c r="AU1988"/>
    </row>
    <row r="1989" spans="47:47" x14ac:dyDescent="0.6">
      <c r="AU1989"/>
    </row>
    <row r="1990" spans="47:47" x14ac:dyDescent="0.6">
      <c r="AU1990"/>
    </row>
    <row r="1991" spans="47:47" x14ac:dyDescent="0.6">
      <c r="AU1991"/>
    </row>
    <row r="1992" spans="47:47" x14ac:dyDescent="0.6">
      <c r="AU1992"/>
    </row>
    <row r="1993" spans="47:47" x14ac:dyDescent="0.6">
      <c r="AU1993"/>
    </row>
    <row r="1994" spans="47:47" x14ac:dyDescent="0.6">
      <c r="AU1994"/>
    </row>
    <row r="1995" spans="47:47" x14ac:dyDescent="0.6">
      <c r="AU1995"/>
    </row>
    <row r="1996" spans="47:47" x14ac:dyDescent="0.6">
      <c r="AU1996"/>
    </row>
    <row r="1997" spans="47:47" x14ac:dyDescent="0.6">
      <c r="AU1997"/>
    </row>
    <row r="1998" spans="47:47" x14ac:dyDescent="0.6">
      <c r="AU1998"/>
    </row>
    <row r="1999" spans="47:47" x14ac:dyDescent="0.6">
      <c r="AU1999"/>
    </row>
    <row r="2000" spans="47:47" x14ac:dyDescent="0.6">
      <c r="AU2000"/>
    </row>
    <row r="2001" spans="47:47" x14ac:dyDescent="0.6">
      <c r="AU2001"/>
    </row>
    <row r="2002" spans="47:47" x14ac:dyDescent="0.6">
      <c r="AU2002"/>
    </row>
    <row r="2003" spans="47:47" x14ac:dyDescent="0.6">
      <c r="AU2003"/>
    </row>
    <row r="2004" spans="47:47" x14ac:dyDescent="0.6">
      <c r="AU2004"/>
    </row>
    <row r="2005" spans="47:47" x14ac:dyDescent="0.6">
      <c r="AU2005"/>
    </row>
    <row r="2006" spans="47:47" x14ac:dyDescent="0.6">
      <c r="AU2006"/>
    </row>
    <row r="2007" spans="47:47" x14ac:dyDescent="0.6">
      <c r="AU2007"/>
    </row>
    <row r="2008" spans="47:47" x14ac:dyDescent="0.6">
      <c r="AU2008"/>
    </row>
    <row r="2009" spans="47:47" x14ac:dyDescent="0.6">
      <c r="AU2009"/>
    </row>
    <row r="2010" spans="47:47" x14ac:dyDescent="0.6">
      <c r="AU2010"/>
    </row>
    <row r="2011" spans="47:47" x14ac:dyDescent="0.6">
      <c r="AU2011"/>
    </row>
    <row r="2012" spans="47:47" x14ac:dyDescent="0.6">
      <c r="AU2012"/>
    </row>
    <row r="2013" spans="47:47" x14ac:dyDescent="0.6">
      <c r="AU2013"/>
    </row>
    <row r="2014" spans="47:47" x14ac:dyDescent="0.6">
      <c r="AU2014"/>
    </row>
    <row r="2015" spans="47:47" x14ac:dyDescent="0.6">
      <c r="AU2015"/>
    </row>
    <row r="2016" spans="47:47" x14ac:dyDescent="0.6">
      <c r="AU2016"/>
    </row>
    <row r="2017" spans="47:47" x14ac:dyDescent="0.6">
      <c r="AU2017"/>
    </row>
    <row r="2018" spans="47:47" x14ac:dyDescent="0.6">
      <c r="AU2018"/>
    </row>
    <row r="2019" spans="47:47" x14ac:dyDescent="0.6">
      <c r="AU2019"/>
    </row>
    <row r="2020" spans="47:47" x14ac:dyDescent="0.6">
      <c r="AU2020"/>
    </row>
    <row r="2021" spans="47:47" x14ac:dyDescent="0.6">
      <c r="AU2021"/>
    </row>
    <row r="2022" spans="47:47" x14ac:dyDescent="0.6">
      <c r="AU2022"/>
    </row>
    <row r="2023" spans="47:47" x14ac:dyDescent="0.6">
      <c r="AU2023"/>
    </row>
    <row r="2024" spans="47:47" x14ac:dyDescent="0.6">
      <c r="AU2024"/>
    </row>
    <row r="2025" spans="47:47" x14ac:dyDescent="0.6">
      <c r="AU2025"/>
    </row>
    <row r="2026" spans="47:47" x14ac:dyDescent="0.6">
      <c r="AU2026"/>
    </row>
    <row r="2027" spans="47:47" x14ac:dyDescent="0.6">
      <c r="AU2027"/>
    </row>
    <row r="2028" spans="47:47" x14ac:dyDescent="0.6">
      <c r="AU2028"/>
    </row>
    <row r="2029" spans="47:47" x14ac:dyDescent="0.6">
      <c r="AU2029"/>
    </row>
    <row r="2030" spans="47:47" x14ac:dyDescent="0.6">
      <c r="AU2030"/>
    </row>
    <row r="2031" spans="47:47" x14ac:dyDescent="0.6">
      <c r="AU2031"/>
    </row>
    <row r="2032" spans="47:47" x14ac:dyDescent="0.6">
      <c r="AU2032"/>
    </row>
    <row r="2033" spans="47:47" x14ac:dyDescent="0.6">
      <c r="AU2033"/>
    </row>
    <row r="2034" spans="47:47" x14ac:dyDescent="0.6">
      <c r="AU2034"/>
    </row>
    <row r="2035" spans="47:47" x14ac:dyDescent="0.6">
      <c r="AU2035"/>
    </row>
    <row r="2036" spans="47:47" x14ac:dyDescent="0.6">
      <c r="AU2036"/>
    </row>
    <row r="2037" spans="47:47" x14ac:dyDescent="0.6">
      <c r="AU2037"/>
    </row>
    <row r="2038" spans="47:47" x14ac:dyDescent="0.6">
      <c r="AU2038"/>
    </row>
    <row r="2039" spans="47:47" x14ac:dyDescent="0.6">
      <c r="AU2039"/>
    </row>
    <row r="2040" spans="47:47" x14ac:dyDescent="0.6">
      <c r="AU2040"/>
    </row>
    <row r="2041" spans="47:47" x14ac:dyDescent="0.6">
      <c r="AU2041"/>
    </row>
    <row r="2042" spans="47:47" x14ac:dyDescent="0.6">
      <c r="AU2042"/>
    </row>
    <row r="2043" spans="47:47" x14ac:dyDescent="0.6">
      <c r="AU2043"/>
    </row>
    <row r="2044" spans="47:47" x14ac:dyDescent="0.6">
      <c r="AU2044"/>
    </row>
    <row r="2045" spans="47:47" x14ac:dyDescent="0.6">
      <c r="AU2045"/>
    </row>
    <row r="2046" spans="47:47" x14ac:dyDescent="0.6">
      <c r="AU2046"/>
    </row>
    <row r="2047" spans="47:47" x14ac:dyDescent="0.6">
      <c r="AU2047"/>
    </row>
    <row r="2048" spans="47:47" x14ac:dyDescent="0.6">
      <c r="AU2048"/>
    </row>
    <row r="2049" spans="47:47" x14ac:dyDescent="0.6">
      <c r="AU2049"/>
    </row>
    <row r="2050" spans="47:47" x14ac:dyDescent="0.6">
      <c r="AU2050"/>
    </row>
    <row r="2051" spans="47:47" x14ac:dyDescent="0.6">
      <c r="AU2051"/>
    </row>
    <row r="2052" spans="47:47" x14ac:dyDescent="0.6">
      <c r="AU2052"/>
    </row>
    <row r="2053" spans="47:47" x14ac:dyDescent="0.6">
      <c r="AU2053"/>
    </row>
    <row r="2054" spans="47:47" x14ac:dyDescent="0.6">
      <c r="AU2054"/>
    </row>
    <row r="2055" spans="47:47" x14ac:dyDescent="0.6">
      <c r="AU2055"/>
    </row>
    <row r="2056" spans="47:47" x14ac:dyDescent="0.6">
      <c r="AU2056"/>
    </row>
    <row r="2057" spans="47:47" x14ac:dyDescent="0.6">
      <c r="AU2057"/>
    </row>
    <row r="2058" spans="47:47" x14ac:dyDescent="0.6">
      <c r="AU2058"/>
    </row>
    <row r="2059" spans="47:47" x14ac:dyDescent="0.6">
      <c r="AU2059"/>
    </row>
    <row r="2060" spans="47:47" x14ac:dyDescent="0.6">
      <c r="AU2060"/>
    </row>
    <row r="2061" spans="47:47" x14ac:dyDescent="0.6">
      <c r="AU2061"/>
    </row>
    <row r="2062" spans="47:47" x14ac:dyDescent="0.6">
      <c r="AU2062"/>
    </row>
    <row r="2063" spans="47:47" x14ac:dyDescent="0.6">
      <c r="AU2063"/>
    </row>
    <row r="2064" spans="47:47" x14ac:dyDescent="0.6">
      <c r="AU2064"/>
    </row>
    <row r="2065" spans="47:47" x14ac:dyDescent="0.6">
      <c r="AU2065"/>
    </row>
    <row r="2066" spans="47:47" x14ac:dyDescent="0.6">
      <c r="AU2066"/>
    </row>
    <row r="2067" spans="47:47" x14ac:dyDescent="0.6">
      <c r="AU2067"/>
    </row>
    <row r="2068" spans="47:47" x14ac:dyDescent="0.6">
      <c r="AU2068"/>
    </row>
    <row r="2069" spans="47:47" x14ac:dyDescent="0.6">
      <c r="AU2069"/>
    </row>
    <row r="2070" spans="47:47" x14ac:dyDescent="0.6">
      <c r="AU2070"/>
    </row>
    <row r="2071" spans="47:47" x14ac:dyDescent="0.6">
      <c r="AU2071"/>
    </row>
    <row r="2072" spans="47:47" x14ac:dyDescent="0.6">
      <c r="AU2072"/>
    </row>
    <row r="2073" spans="47:47" x14ac:dyDescent="0.6">
      <c r="AU2073"/>
    </row>
    <row r="2074" spans="47:47" x14ac:dyDescent="0.6">
      <c r="AU2074"/>
    </row>
    <row r="2075" spans="47:47" x14ac:dyDescent="0.6">
      <c r="AU2075"/>
    </row>
    <row r="2076" spans="47:47" x14ac:dyDescent="0.6">
      <c r="AU2076"/>
    </row>
    <row r="2077" spans="47:47" x14ac:dyDescent="0.6">
      <c r="AU2077"/>
    </row>
    <row r="2078" spans="47:47" x14ac:dyDescent="0.6">
      <c r="AU2078"/>
    </row>
    <row r="2079" spans="47:47" x14ac:dyDescent="0.6">
      <c r="AU2079"/>
    </row>
    <row r="2080" spans="47:47" x14ac:dyDescent="0.6">
      <c r="AU2080"/>
    </row>
    <row r="2081" spans="47:47" x14ac:dyDescent="0.6">
      <c r="AU2081"/>
    </row>
    <row r="2082" spans="47:47" x14ac:dyDescent="0.6">
      <c r="AU2082"/>
    </row>
    <row r="2083" spans="47:47" x14ac:dyDescent="0.6">
      <c r="AU2083"/>
    </row>
    <row r="2084" spans="47:47" x14ac:dyDescent="0.6">
      <c r="AU2084"/>
    </row>
    <row r="2085" spans="47:47" x14ac:dyDescent="0.6">
      <c r="AU2085"/>
    </row>
    <row r="2086" spans="47:47" x14ac:dyDescent="0.6">
      <c r="AU2086"/>
    </row>
    <row r="2087" spans="47:47" x14ac:dyDescent="0.6">
      <c r="AU2087"/>
    </row>
    <row r="2088" spans="47:47" x14ac:dyDescent="0.6">
      <c r="AU2088"/>
    </row>
    <row r="2089" spans="47:47" x14ac:dyDescent="0.6">
      <c r="AU2089"/>
    </row>
    <row r="2090" spans="47:47" x14ac:dyDescent="0.6">
      <c r="AU2090"/>
    </row>
    <row r="2091" spans="47:47" x14ac:dyDescent="0.6">
      <c r="AU2091"/>
    </row>
    <row r="2092" spans="47:47" x14ac:dyDescent="0.6">
      <c r="AU2092"/>
    </row>
    <row r="2093" spans="47:47" x14ac:dyDescent="0.6">
      <c r="AU2093"/>
    </row>
    <row r="2094" spans="47:47" x14ac:dyDescent="0.6">
      <c r="AU2094"/>
    </row>
    <row r="2095" spans="47:47" x14ac:dyDescent="0.6">
      <c r="AU2095"/>
    </row>
    <row r="2096" spans="47:47" x14ac:dyDescent="0.6">
      <c r="AU2096"/>
    </row>
    <row r="2097" spans="47:47" x14ac:dyDescent="0.6">
      <c r="AU2097"/>
    </row>
    <row r="2098" spans="47:47" x14ac:dyDescent="0.6">
      <c r="AU2098"/>
    </row>
    <row r="2099" spans="47:47" x14ac:dyDescent="0.6">
      <c r="AU2099"/>
    </row>
    <row r="2100" spans="47:47" x14ac:dyDescent="0.6">
      <c r="AU2100"/>
    </row>
    <row r="2101" spans="47:47" x14ac:dyDescent="0.6">
      <c r="AU2101"/>
    </row>
    <row r="2102" spans="47:47" x14ac:dyDescent="0.6">
      <c r="AU2102"/>
    </row>
    <row r="2103" spans="47:47" x14ac:dyDescent="0.6">
      <c r="AU2103"/>
    </row>
    <row r="2104" spans="47:47" x14ac:dyDescent="0.6">
      <c r="AU2104"/>
    </row>
    <row r="2105" spans="47:47" x14ac:dyDescent="0.6">
      <c r="AU2105"/>
    </row>
    <row r="2106" spans="47:47" x14ac:dyDescent="0.6">
      <c r="AU2106"/>
    </row>
    <row r="2107" spans="47:47" x14ac:dyDescent="0.6">
      <c r="AU2107"/>
    </row>
    <row r="2108" spans="47:47" x14ac:dyDescent="0.6">
      <c r="AU2108"/>
    </row>
    <row r="2109" spans="47:47" x14ac:dyDescent="0.6">
      <c r="AU2109"/>
    </row>
    <row r="2110" spans="47:47" x14ac:dyDescent="0.6">
      <c r="AU2110"/>
    </row>
    <row r="2111" spans="47:47" x14ac:dyDescent="0.6">
      <c r="AU2111"/>
    </row>
    <row r="2112" spans="47:47" x14ac:dyDescent="0.6">
      <c r="AU2112"/>
    </row>
    <row r="2113" spans="47:47" x14ac:dyDescent="0.6">
      <c r="AU2113"/>
    </row>
    <row r="2114" spans="47:47" x14ac:dyDescent="0.6">
      <c r="AU2114"/>
    </row>
    <row r="2115" spans="47:47" x14ac:dyDescent="0.6">
      <c r="AU2115"/>
    </row>
    <row r="2116" spans="47:47" x14ac:dyDescent="0.6">
      <c r="AU2116"/>
    </row>
    <row r="2117" spans="47:47" x14ac:dyDescent="0.6">
      <c r="AU2117"/>
    </row>
    <row r="2118" spans="47:47" x14ac:dyDescent="0.6">
      <c r="AU2118"/>
    </row>
    <row r="2119" spans="47:47" x14ac:dyDescent="0.6">
      <c r="AU2119"/>
    </row>
    <row r="2120" spans="47:47" x14ac:dyDescent="0.6">
      <c r="AU2120"/>
    </row>
    <row r="2121" spans="47:47" x14ac:dyDescent="0.6">
      <c r="AU2121"/>
    </row>
    <row r="2122" spans="47:47" x14ac:dyDescent="0.6">
      <c r="AU2122"/>
    </row>
    <row r="2123" spans="47:47" x14ac:dyDescent="0.6">
      <c r="AU2123"/>
    </row>
    <row r="2124" spans="47:47" x14ac:dyDescent="0.6">
      <c r="AU2124"/>
    </row>
    <row r="2125" spans="47:47" x14ac:dyDescent="0.6">
      <c r="AU2125"/>
    </row>
    <row r="2126" spans="47:47" x14ac:dyDescent="0.6">
      <c r="AU2126"/>
    </row>
    <row r="2127" spans="47:47" x14ac:dyDescent="0.6">
      <c r="AU2127"/>
    </row>
    <row r="2128" spans="47:47" x14ac:dyDescent="0.6">
      <c r="AU2128"/>
    </row>
    <row r="2129" spans="47:47" x14ac:dyDescent="0.6">
      <c r="AU2129"/>
    </row>
    <row r="2130" spans="47:47" x14ac:dyDescent="0.6">
      <c r="AU2130"/>
    </row>
    <row r="2131" spans="47:47" x14ac:dyDescent="0.6">
      <c r="AU2131"/>
    </row>
    <row r="2132" spans="47:47" x14ac:dyDescent="0.6">
      <c r="AU2132"/>
    </row>
    <row r="2133" spans="47:47" x14ac:dyDescent="0.6">
      <c r="AU2133"/>
    </row>
    <row r="2134" spans="47:47" x14ac:dyDescent="0.6">
      <c r="AU2134"/>
    </row>
    <row r="2135" spans="47:47" x14ac:dyDescent="0.6">
      <c r="AU2135"/>
    </row>
    <row r="2136" spans="47:47" x14ac:dyDescent="0.6">
      <c r="AU2136"/>
    </row>
    <row r="2137" spans="47:47" x14ac:dyDescent="0.6">
      <c r="AU2137"/>
    </row>
    <row r="2138" spans="47:47" x14ac:dyDescent="0.6">
      <c r="AU2138"/>
    </row>
    <row r="2139" spans="47:47" x14ac:dyDescent="0.6">
      <c r="AU2139"/>
    </row>
    <row r="2140" spans="47:47" x14ac:dyDescent="0.6">
      <c r="AU2140"/>
    </row>
    <row r="2141" spans="47:47" x14ac:dyDescent="0.6">
      <c r="AU2141"/>
    </row>
    <row r="2142" spans="47:47" x14ac:dyDescent="0.6">
      <c r="AU2142"/>
    </row>
    <row r="2143" spans="47:47" x14ac:dyDescent="0.6">
      <c r="AU2143"/>
    </row>
    <row r="2144" spans="47:47" x14ac:dyDescent="0.6">
      <c r="AU2144"/>
    </row>
    <row r="2145" spans="47:47" x14ac:dyDescent="0.6">
      <c r="AU2145"/>
    </row>
    <row r="2146" spans="47:47" x14ac:dyDescent="0.6">
      <c r="AU2146"/>
    </row>
    <row r="2147" spans="47:47" x14ac:dyDescent="0.6">
      <c r="AU2147"/>
    </row>
    <row r="2148" spans="47:47" x14ac:dyDescent="0.6">
      <c r="AU2148"/>
    </row>
    <row r="2149" spans="47:47" x14ac:dyDescent="0.6">
      <c r="AU2149"/>
    </row>
    <row r="2150" spans="47:47" x14ac:dyDescent="0.6">
      <c r="AU2150"/>
    </row>
    <row r="2151" spans="47:47" x14ac:dyDescent="0.6">
      <c r="AU2151"/>
    </row>
    <row r="2152" spans="47:47" x14ac:dyDescent="0.6">
      <c r="AU2152"/>
    </row>
    <row r="2153" spans="47:47" x14ac:dyDescent="0.6">
      <c r="AU2153"/>
    </row>
    <row r="2154" spans="47:47" x14ac:dyDescent="0.6">
      <c r="AU2154"/>
    </row>
    <row r="2155" spans="47:47" x14ac:dyDescent="0.6">
      <c r="AU2155"/>
    </row>
    <row r="2156" spans="47:47" x14ac:dyDescent="0.6">
      <c r="AU2156"/>
    </row>
    <row r="2157" spans="47:47" x14ac:dyDescent="0.6">
      <c r="AU2157"/>
    </row>
    <row r="2158" spans="47:47" x14ac:dyDescent="0.6">
      <c r="AU2158"/>
    </row>
    <row r="2159" spans="47:47" x14ac:dyDescent="0.6">
      <c r="AU2159"/>
    </row>
    <row r="2160" spans="47:47" x14ac:dyDescent="0.6">
      <c r="AU2160"/>
    </row>
    <row r="2161" spans="47:47" x14ac:dyDescent="0.6">
      <c r="AU2161"/>
    </row>
    <row r="2162" spans="47:47" x14ac:dyDescent="0.6">
      <c r="AU2162"/>
    </row>
    <row r="2163" spans="47:47" x14ac:dyDescent="0.6">
      <c r="AU2163"/>
    </row>
    <row r="2164" spans="47:47" x14ac:dyDescent="0.6">
      <c r="AU2164"/>
    </row>
    <row r="2165" spans="47:47" x14ac:dyDescent="0.6">
      <c r="AU2165"/>
    </row>
    <row r="2166" spans="47:47" x14ac:dyDescent="0.6">
      <c r="AU2166"/>
    </row>
    <row r="2167" spans="47:47" x14ac:dyDescent="0.6">
      <c r="AU2167"/>
    </row>
    <row r="2168" spans="47:47" x14ac:dyDescent="0.6">
      <c r="AU2168"/>
    </row>
    <row r="2169" spans="47:47" x14ac:dyDescent="0.6">
      <c r="AU2169"/>
    </row>
    <row r="2170" spans="47:47" x14ac:dyDescent="0.6">
      <c r="AU2170"/>
    </row>
    <row r="2171" spans="47:47" x14ac:dyDescent="0.6">
      <c r="AU2171"/>
    </row>
    <row r="2172" spans="47:47" x14ac:dyDescent="0.6">
      <c r="AU2172"/>
    </row>
    <row r="2173" spans="47:47" x14ac:dyDescent="0.6">
      <c r="AU2173"/>
    </row>
    <row r="2174" spans="47:47" x14ac:dyDescent="0.6">
      <c r="AU2174"/>
    </row>
    <row r="2175" spans="47:47" x14ac:dyDescent="0.6">
      <c r="AU2175"/>
    </row>
    <row r="2176" spans="47:47" x14ac:dyDescent="0.6">
      <c r="AU2176"/>
    </row>
    <row r="2177" spans="47:47" x14ac:dyDescent="0.6">
      <c r="AU2177"/>
    </row>
    <row r="2178" spans="47:47" x14ac:dyDescent="0.6">
      <c r="AU2178"/>
    </row>
    <row r="2179" spans="47:47" x14ac:dyDescent="0.6">
      <c r="AU2179"/>
    </row>
    <row r="2180" spans="47:47" x14ac:dyDescent="0.6">
      <c r="AU2180"/>
    </row>
    <row r="2181" spans="47:47" x14ac:dyDescent="0.6">
      <c r="AU2181"/>
    </row>
    <row r="2182" spans="47:47" x14ac:dyDescent="0.6">
      <c r="AU2182"/>
    </row>
    <row r="2183" spans="47:47" x14ac:dyDescent="0.6">
      <c r="AU2183"/>
    </row>
    <row r="2184" spans="47:47" x14ac:dyDescent="0.6">
      <c r="AU2184"/>
    </row>
    <row r="2185" spans="47:47" x14ac:dyDescent="0.6">
      <c r="AU2185"/>
    </row>
    <row r="2186" spans="47:47" x14ac:dyDescent="0.6">
      <c r="AU2186"/>
    </row>
    <row r="2187" spans="47:47" x14ac:dyDescent="0.6">
      <c r="AU2187"/>
    </row>
    <row r="2188" spans="47:47" x14ac:dyDescent="0.6">
      <c r="AU2188"/>
    </row>
    <row r="2189" spans="47:47" x14ac:dyDescent="0.6">
      <c r="AU2189"/>
    </row>
    <row r="2190" spans="47:47" x14ac:dyDescent="0.6">
      <c r="AU2190"/>
    </row>
    <row r="2191" spans="47:47" x14ac:dyDescent="0.6">
      <c r="AU2191"/>
    </row>
    <row r="2192" spans="47:47" x14ac:dyDescent="0.6">
      <c r="AU2192"/>
    </row>
    <row r="2193" spans="47:47" x14ac:dyDescent="0.6">
      <c r="AU2193"/>
    </row>
    <row r="2194" spans="47:47" x14ac:dyDescent="0.6">
      <c r="AU2194"/>
    </row>
    <row r="2195" spans="47:47" x14ac:dyDescent="0.6">
      <c r="AU2195"/>
    </row>
    <row r="2196" spans="47:47" x14ac:dyDescent="0.6">
      <c r="AU2196"/>
    </row>
    <row r="2197" spans="47:47" x14ac:dyDescent="0.6">
      <c r="AU2197"/>
    </row>
    <row r="2198" spans="47:47" x14ac:dyDescent="0.6">
      <c r="AU2198"/>
    </row>
    <row r="2199" spans="47:47" x14ac:dyDescent="0.6">
      <c r="AU2199"/>
    </row>
    <row r="2200" spans="47:47" x14ac:dyDescent="0.6">
      <c r="AU2200"/>
    </row>
    <row r="2201" spans="47:47" x14ac:dyDescent="0.6">
      <c r="AU2201"/>
    </row>
    <row r="2202" spans="47:47" x14ac:dyDescent="0.6">
      <c r="AU2202"/>
    </row>
    <row r="2203" spans="47:47" x14ac:dyDescent="0.6">
      <c r="AU2203"/>
    </row>
    <row r="2204" spans="47:47" x14ac:dyDescent="0.6">
      <c r="AU2204"/>
    </row>
    <row r="2205" spans="47:47" x14ac:dyDescent="0.6">
      <c r="AU2205"/>
    </row>
    <row r="2206" spans="47:47" x14ac:dyDescent="0.6">
      <c r="AU2206"/>
    </row>
    <row r="2207" spans="47:47" x14ac:dyDescent="0.6">
      <c r="AU2207"/>
    </row>
    <row r="2208" spans="47:47" x14ac:dyDescent="0.6">
      <c r="AU2208"/>
    </row>
    <row r="2209" spans="47:47" x14ac:dyDescent="0.6">
      <c r="AU2209"/>
    </row>
    <row r="2210" spans="47:47" x14ac:dyDescent="0.6">
      <c r="AU2210"/>
    </row>
    <row r="2211" spans="47:47" x14ac:dyDescent="0.6">
      <c r="AU2211"/>
    </row>
    <row r="2212" spans="47:47" x14ac:dyDescent="0.6">
      <c r="AU2212"/>
    </row>
    <row r="2213" spans="47:47" x14ac:dyDescent="0.6">
      <c r="AU2213"/>
    </row>
    <row r="2214" spans="47:47" x14ac:dyDescent="0.6">
      <c r="AU2214"/>
    </row>
    <row r="2215" spans="47:47" x14ac:dyDescent="0.6">
      <c r="AU2215"/>
    </row>
    <row r="2216" spans="47:47" x14ac:dyDescent="0.6">
      <c r="AU2216"/>
    </row>
    <row r="2217" spans="47:47" x14ac:dyDescent="0.6">
      <c r="AU2217"/>
    </row>
    <row r="2218" spans="47:47" x14ac:dyDescent="0.6">
      <c r="AU2218"/>
    </row>
    <row r="2219" spans="47:47" x14ac:dyDescent="0.6">
      <c r="AU2219"/>
    </row>
    <row r="2220" spans="47:47" x14ac:dyDescent="0.6">
      <c r="AU2220"/>
    </row>
    <row r="2221" spans="47:47" x14ac:dyDescent="0.6">
      <c r="AU2221"/>
    </row>
    <row r="2222" spans="47:47" x14ac:dyDescent="0.6">
      <c r="AU2222"/>
    </row>
    <row r="2223" spans="47:47" x14ac:dyDescent="0.6">
      <c r="AU2223"/>
    </row>
    <row r="2224" spans="47:47" x14ac:dyDescent="0.6">
      <c r="AU2224"/>
    </row>
    <row r="2225" spans="47:47" x14ac:dyDescent="0.6">
      <c r="AU2225"/>
    </row>
    <row r="2226" spans="47:47" x14ac:dyDescent="0.6">
      <c r="AU2226"/>
    </row>
    <row r="2227" spans="47:47" x14ac:dyDescent="0.6">
      <c r="AU2227"/>
    </row>
    <row r="2228" spans="47:47" x14ac:dyDescent="0.6">
      <c r="AU2228"/>
    </row>
    <row r="2229" spans="47:47" x14ac:dyDescent="0.6">
      <c r="AU2229"/>
    </row>
    <row r="2230" spans="47:47" x14ac:dyDescent="0.6">
      <c r="AU2230"/>
    </row>
    <row r="2231" spans="47:47" x14ac:dyDescent="0.6">
      <c r="AU2231"/>
    </row>
    <row r="2232" spans="47:47" x14ac:dyDescent="0.6">
      <c r="AU2232"/>
    </row>
    <row r="2233" spans="47:47" x14ac:dyDescent="0.6">
      <c r="AU2233"/>
    </row>
    <row r="2234" spans="47:47" x14ac:dyDescent="0.6">
      <c r="AU2234"/>
    </row>
    <row r="2235" spans="47:47" x14ac:dyDescent="0.6">
      <c r="AU2235"/>
    </row>
    <row r="2236" spans="47:47" x14ac:dyDescent="0.6">
      <c r="AU2236"/>
    </row>
    <row r="2237" spans="47:47" x14ac:dyDescent="0.6">
      <c r="AU2237"/>
    </row>
    <row r="2238" spans="47:47" x14ac:dyDescent="0.6">
      <c r="AU2238"/>
    </row>
    <row r="2239" spans="47:47" x14ac:dyDescent="0.6">
      <c r="AU2239"/>
    </row>
    <row r="2240" spans="47:47" x14ac:dyDescent="0.6">
      <c r="AU2240"/>
    </row>
    <row r="2241" spans="47:47" x14ac:dyDescent="0.6">
      <c r="AU2241"/>
    </row>
    <row r="2242" spans="47:47" x14ac:dyDescent="0.6">
      <c r="AU2242"/>
    </row>
    <row r="2243" spans="47:47" x14ac:dyDescent="0.6">
      <c r="AU2243"/>
    </row>
    <row r="2244" spans="47:47" x14ac:dyDescent="0.6">
      <c r="AU2244"/>
    </row>
    <row r="2245" spans="47:47" x14ac:dyDescent="0.6">
      <c r="AU2245"/>
    </row>
    <row r="2246" spans="47:47" x14ac:dyDescent="0.6">
      <c r="AU2246"/>
    </row>
    <row r="2247" spans="47:47" x14ac:dyDescent="0.6">
      <c r="AU2247"/>
    </row>
    <row r="2248" spans="47:47" x14ac:dyDescent="0.6">
      <c r="AU2248"/>
    </row>
    <row r="2249" spans="47:47" x14ac:dyDescent="0.6">
      <c r="AU2249"/>
    </row>
    <row r="2250" spans="47:47" x14ac:dyDescent="0.6">
      <c r="AU2250"/>
    </row>
    <row r="2251" spans="47:47" x14ac:dyDescent="0.6">
      <c r="AU2251"/>
    </row>
    <row r="2252" spans="47:47" x14ac:dyDescent="0.6">
      <c r="AU2252"/>
    </row>
    <row r="2253" spans="47:47" x14ac:dyDescent="0.6">
      <c r="AU2253"/>
    </row>
    <row r="2254" spans="47:47" x14ac:dyDescent="0.6">
      <c r="AU2254"/>
    </row>
    <row r="2255" spans="47:47" x14ac:dyDescent="0.6">
      <c r="AU2255"/>
    </row>
    <row r="2256" spans="47:47" x14ac:dyDescent="0.6">
      <c r="AU2256"/>
    </row>
    <row r="2257" spans="47:47" x14ac:dyDescent="0.6">
      <c r="AU2257"/>
    </row>
    <row r="2258" spans="47:47" x14ac:dyDescent="0.6">
      <c r="AU2258"/>
    </row>
    <row r="2259" spans="47:47" x14ac:dyDescent="0.6">
      <c r="AU2259"/>
    </row>
    <row r="2260" spans="47:47" x14ac:dyDescent="0.6">
      <c r="AU2260"/>
    </row>
    <row r="2261" spans="47:47" x14ac:dyDescent="0.6">
      <c r="AU2261"/>
    </row>
    <row r="2262" spans="47:47" x14ac:dyDescent="0.6">
      <c r="AU2262"/>
    </row>
    <row r="2263" spans="47:47" x14ac:dyDescent="0.6">
      <c r="AU2263"/>
    </row>
    <row r="2264" spans="47:47" x14ac:dyDescent="0.6">
      <c r="AU2264"/>
    </row>
    <row r="2265" spans="47:47" x14ac:dyDescent="0.6">
      <c r="AU2265"/>
    </row>
    <row r="2266" spans="47:47" x14ac:dyDescent="0.6">
      <c r="AU2266"/>
    </row>
    <row r="2267" spans="47:47" x14ac:dyDescent="0.6">
      <c r="AU2267"/>
    </row>
    <row r="2268" spans="47:47" x14ac:dyDescent="0.6">
      <c r="AU2268"/>
    </row>
    <row r="2269" spans="47:47" x14ac:dyDescent="0.6">
      <c r="AU2269"/>
    </row>
    <row r="2270" spans="47:47" x14ac:dyDescent="0.6">
      <c r="AU2270"/>
    </row>
    <row r="2271" spans="47:47" x14ac:dyDescent="0.6">
      <c r="AU2271"/>
    </row>
    <row r="2272" spans="47:47" x14ac:dyDescent="0.6">
      <c r="AU2272"/>
    </row>
    <row r="2273" spans="47:47" x14ac:dyDescent="0.6">
      <c r="AU2273"/>
    </row>
    <row r="2274" spans="47:47" x14ac:dyDescent="0.6">
      <c r="AU2274"/>
    </row>
    <row r="2275" spans="47:47" x14ac:dyDescent="0.6">
      <c r="AU2275"/>
    </row>
    <row r="2276" spans="47:47" x14ac:dyDescent="0.6">
      <c r="AU2276"/>
    </row>
    <row r="2277" spans="47:47" x14ac:dyDescent="0.6">
      <c r="AU2277"/>
    </row>
    <row r="2278" spans="47:47" x14ac:dyDescent="0.6">
      <c r="AU2278"/>
    </row>
    <row r="2279" spans="47:47" x14ac:dyDescent="0.6">
      <c r="AU2279"/>
    </row>
    <row r="2280" spans="47:47" x14ac:dyDescent="0.6">
      <c r="AU2280"/>
    </row>
    <row r="2281" spans="47:47" x14ac:dyDescent="0.6">
      <c r="AU2281"/>
    </row>
    <row r="2282" spans="47:47" x14ac:dyDescent="0.6">
      <c r="AU2282"/>
    </row>
    <row r="2283" spans="47:47" x14ac:dyDescent="0.6">
      <c r="AU2283"/>
    </row>
    <row r="2284" spans="47:47" x14ac:dyDescent="0.6">
      <c r="AU2284"/>
    </row>
    <row r="2285" spans="47:47" x14ac:dyDescent="0.6">
      <c r="AU2285"/>
    </row>
    <row r="2286" spans="47:47" x14ac:dyDescent="0.6">
      <c r="AU2286"/>
    </row>
    <row r="2287" spans="47:47" x14ac:dyDescent="0.6">
      <c r="AU2287"/>
    </row>
    <row r="2288" spans="47:47" x14ac:dyDescent="0.6">
      <c r="AU2288"/>
    </row>
    <row r="2289" spans="47:47" x14ac:dyDescent="0.6">
      <c r="AU2289"/>
    </row>
    <row r="2290" spans="47:47" x14ac:dyDescent="0.6">
      <c r="AU2290"/>
    </row>
    <row r="2291" spans="47:47" x14ac:dyDescent="0.6">
      <c r="AU2291"/>
    </row>
    <row r="2292" spans="47:47" x14ac:dyDescent="0.6">
      <c r="AU2292"/>
    </row>
    <row r="2293" spans="47:47" x14ac:dyDescent="0.6">
      <c r="AU2293"/>
    </row>
    <row r="2294" spans="47:47" x14ac:dyDescent="0.6">
      <c r="AU2294"/>
    </row>
    <row r="2295" spans="47:47" x14ac:dyDescent="0.6">
      <c r="AU2295"/>
    </row>
    <row r="2296" spans="47:47" x14ac:dyDescent="0.6">
      <c r="AU2296"/>
    </row>
    <row r="2297" spans="47:47" x14ac:dyDescent="0.6">
      <c r="AU2297"/>
    </row>
    <row r="2298" spans="47:47" x14ac:dyDescent="0.6">
      <c r="AU2298"/>
    </row>
    <row r="2299" spans="47:47" x14ac:dyDescent="0.6">
      <c r="AU2299"/>
    </row>
    <row r="2300" spans="47:47" x14ac:dyDescent="0.6">
      <c r="AU2300"/>
    </row>
    <row r="2301" spans="47:47" x14ac:dyDescent="0.6">
      <c r="AU2301"/>
    </row>
    <row r="2302" spans="47:47" x14ac:dyDescent="0.6">
      <c r="AU2302"/>
    </row>
    <row r="2303" spans="47:47" x14ac:dyDescent="0.6">
      <c r="AU2303"/>
    </row>
    <row r="2304" spans="47:47" x14ac:dyDescent="0.6">
      <c r="AU2304"/>
    </row>
    <row r="2305" spans="47:47" x14ac:dyDescent="0.6">
      <c r="AU2305"/>
    </row>
    <row r="2306" spans="47:47" x14ac:dyDescent="0.6">
      <c r="AU2306"/>
    </row>
    <row r="2307" spans="47:47" x14ac:dyDescent="0.6">
      <c r="AU2307"/>
    </row>
    <row r="2308" spans="47:47" x14ac:dyDescent="0.6">
      <c r="AU2308"/>
    </row>
    <row r="2309" spans="47:47" x14ac:dyDescent="0.6">
      <c r="AU2309"/>
    </row>
    <row r="2310" spans="47:47" x14ac:dyDescent="0.6">
      <c r="AU2310"/>
    </row>
    <row r="2311" spans="47:47" x14ac:dyDescent="0.6">
      <c r="AU2311"/>
    </row>
    <row r="2312" spans="47:47" x14ac:dyDescent="0.6">
      <c r="AU2312"/>
    </row>
    <row r="2313" spans="47:47" x14ac:dyDescent="0.6">
      <c r="AU2313"/>
    </row>
    <row r="2314" spans="47:47" x14ac:dyDescent="0.6">
      <c r="AU2314"/>
    </row>
    <row r="2315" spans="47:47" x14ac:dyDescent="0.6">
      <c r="AU2315"/>
    </row>
    <row r="2316" spans="47:47" x14ac:dyDescent="0.6">
      <c r="AU2316"/>
    </row>
    <row r="2317" spans="47:47" x14ac:dyDescent="0.6">
      <c r="AU2317"/>
    </row>
    <row r="2318" spans="47:47" x14ac:dyDescent="0.6">
      <c r="AU2318"/>
    </row>
    <row r="2319" spans="47:47" x14ac:dyDescent="0.6">
      <c r="AU2319"/>
    </row>
    <row r="2320" spans="47:47" x14ac:dyDescent="0.6">
      <c r="AU2320"/>
    </row>
    <row r="2321" spans="47:47" x14ac:dyDescent="0.6">
      <c r="AU2321"/>
    </row>
    <row r="2322" spans="47:47" x14ac:dyDescent="0.6">
      <c r="AU2322"/>
    </row>
    <row r="2323" spans="47:47" x14ac:dyDescent="0.6">
      <c r="AU2323"/>
    </row>
    <row r="2324" spans="47:47" x14ac:dyDescent="0.6">
      <c r="AU2324"/>
    </row>
    <row r="2325" spans="47:47" x14ac:dyDescent="0.6">
      <c r="AU2325"/>
    </row>
    <row r="2326" spans="47:47" x14ac:dyDescent="0.6">
      <c r="AU2326"/>
    </row>
    <row r="2327" spans="47:47" x14ac:dyDescent="0.6">
      <c r="AU2327"/>
    </row>
    <row r="2328" spans="47:47" x14ac:dyDescent="0.6">
      <c r="AU2328"/>
    </row>
    <row r="2329" spans="47:47" x14ac:dyDescent="0.6">
      <c r="AU2329"/>
    </row>
    <row r="2330" spans="47:47" x14ac:dyDescent="0.6">
      <c r="AU2330"/>
    </row>
    <row r="2331" spans="47:47" x14ac:dyDescent="0.6">
      <c r="AU2331"/>
    </row>
    <row r="2332" spans="47:47" x14ac:dyDescent="0.6">
      <c r="AU2332"/>
    </row>
    <row r="2333" spans="47:47" x14ac:dyDescent="0.6">
      <c r="AU2333"/>
    </row>
    <row r="2334" spans="47:47" x14ac:dyDescent="0.6">
      <c r="AU2334"/>
    </row>
    <row r="2335" spans="47:47" x14ac:dyDescent="0.6">
      <c r="AU2335"/>
    </row>
    <row r="2336" spans="47:47" x14ac:dyDescent="0.6">
      <c r="AU2336"/>
    </row>
    <row r="2337" spans="47:47" x14ac:dyDescent="0.6">
      <c r="AU2337"/>
    </row>
    <row r="2338" spans="47:47" x14ac:dyDescent="0.6">
      <c r="AU2338"/>
    </row>
    <row r="2339" spans="47:47" x14ac:dyDescent="0.6">
      <c r="AU2339"/>
    </row>
    <row r="2340" spans="47:47" x14ac:dyDescent="0.6">
      <c r="AU2340"/>
    </row>
    <row r="2341" spans="47:47" x14ac:dyDescent="0.6">
      <c r="AU2341"/>
    </row>
    <row r="2342" spans="47:47" x14ac:dyDescent="0.6">
      <c r="AU2342"/>
    </row>
    <row r="2343" spans="47:47" x14ac:dyDescent="0.6">
      <c r="AU2343"/>
    </row>
    <row r="2344" spans="47:47" x14ac:dyDescent="0.6">
      <c r="AU2344"/>
    </row>
    <row r="2345" spans="47:47" x14ac:dyDescent="0.6">
      <c r="AU2345"/>
    </row>
    <row r="2346" spans="47:47" x14ac:dyDescent="0.6">
      <c r="AU2346"/>
    </row>
    <row r="2347" spans="47:47" x14ac:dyDescent="0.6">
      <c r="AU2347"/>
    </row>
    <row r="2348" spans="47:47" x14ac:dyDescent="0.6">
      <c r="AU2348"/>
    </row>
    <row r="2349" spans="47:47" x14ac:dyDescent="0.6">
      <c r="AU2349"/>
    </row>
    <row r="2350" spans="47:47" x14ac:dyDescent="0.6">
      <c r="AU2350"/>
    </row>
    <row r="2351" spans="47:47" x14ac:dyDescent="0.6">
      <c r="AU2351"/>
    </row>
    <row r="2352" spans="47:47" x14ac:dyDescent="0.6">
      <c r="AU2352"/>
    </row>
    <row r="2353" spans="47:47" x14ac:dyDescent="0.6">
      <c r="AU2353"/>
    </row>
    <row r="2354" spans="47:47" x14ac:dyDescent="0.6">
      <c r="AU2354"/>
    </row>
    <row r="2355" spans="47:47" x14ac:dyDescent="0.6">
      <c r="AU2355"/>
    </row>
    <row r="2356" spans="47:47" x14ac:dyDescent="0.6">
      <c r="AU2356"/>
    </row>
    <row r="2357" spans="47:47" x14ac:dyDescent="0.6">
      <c r="AU2357"/>
    </row>
    <row r="2358" spans="47:47" x14ac:dyDescent="0.6">
      <c r="AU2358"/>
    </row>
    <row r="2359" spans="47:47" x14ac:dyDescent="0.6">
      <c r="AU2359"/>
    </row>
    <row r="2360" spans="47:47" x14ac:dyDescent="0.6">
      <c r="AU2360"/>
    </row>
    <row r="2361" spans="47:47" x14ac:dyDescent="0.6">
      <c r="AU2361"/>
    </row>
    <row r="2362" spans="47:47" x14ac:dyDescent="0.6">
      <c r="AU2362"/>
    </row>
    <row r="2363" spans="47:47" x14ac:dyDescent="0.6">
      <c r="AU2363"/>
    </row>
    <row r="2364" spans="47:47" x14ac:dyDescent="0.6">
      <c r="AU2364"/>
    </row>
    <row r="2365" spans="47:47" x14ac:dyDescent="0.6">
      <c r="AU2365"/>
    </row>
    <row r="2366" spans="47:47" x14ac:dyDescent="0.6">
      <c r="AU2366"/>
    </row>
    <row r="2367" spans="47:47" x14ac:dyDescent="0.6">
      <c r="AU2367"/>
    </row>
    <row r="2368" spans="47:47" x14ac:dyDescent="0.6">
      <c r="AU2368"/>
    </row>
    <row r="2369" spans="47:47" x14ac:dyDescent="0.6">
      <c r="AU2369"/>
    </row>
    <row r="2370" spans="47:47" x14ac:dyDescent="0.6">
      <c r="AU2370"/>
    </row>
    <row r="2371" spans="47:47" x14ac:dyDescent="0.6">
      <c r="AU2371"/>
    </row>
    <row r="2372" spans="47:47" x14ac:dyDescent="0.6">
      <c r="AU2372"/>
    </row>
    <row r="2373" spans="47:47" x14ac:dyDescent="0.6">
      <c r="AU2373"/>
    </row>
    <row r="2374" spans="47:47" x14ac:dyDescent="0.6">
      <c r="AU2374"/>
    </row>
    <row r="2375" spans="47:47" x14ac:dyDescent="0.6">
      <c r="AU2375"/>
    </row>
    <row r="2376" spans="47:47" x14ac:dyDescent="0.6">
      <c r="AU2376"/>
    </row>
    <row r="2377" spans="47:47" x14ac:dyDescent="0.6">
      <c r="AU2377"/>
    </row>
    <row r="2378" spans="47:47" x14ac:dyDescent="0.6">
      <c r="AU2378"/>
    </row>
    <row r="2379" spans="47:47" x14ac:dyDescent="0.6">
      <c r="AU2379"/>
    </row>
    <row r="2380" spans="47:47" x14ac:dyDescent="0.6">
      <c r="AU2380"/>
    </row>
    <row r="2381" spans="47:47" x14ac:dyDescent="0.6">
      <c r="AU2381"/>
    </row>
    <row r="2382" spans="47:47" x14ac:dyDescent="0.6">
      <c r="AU2382"/>
    </row>
    <row r="2383" spans="47:47" x14ac:dyDescent="0.6">
      <c r="AU2383"/>
    </row>
    <row r="2384" spans="47:47" x14ac:dyDescent="0.6">
      <c r="AU2384"/>
    </row>
    <row r="2385" spans="47:47" x14ac:dyDescent="0.6">
      <c r="AU2385"/>
    </row>
    <row r="2386" spans="47:47" x14ac:dyDescent="0.6">
      <c r="AU2386"/>
    </row>
    <row r="2387" spans="47:47" x14ac:dyDescent="0.6">
      <c r="AU2387"/>
    </row>
    <row r="2388" spans="47:47" x14ac:dyDescent="0.6">
      <c r="AU2388"/>
    </row>
    <row r="2389" spans="47:47" x14ac:dyDescent="0.6">
      <c r="AU2389"/>
    </row>
    <row r="2390" spans="47:47" x14ac:dyDescent="0.6">
      <c r="AU2390"/>
    </row>
    <row r="2391" spans="47:47" x14ac:dyDescent="0.6">
      <c r="AU2391"/>
    </row>
    <row r="2392" spans="47:47" x14ac:dyDescent="0.6">
      <c r="AU2392"/>
    </row>
    <row r="2393" spans="47:47" x14ac:dyDescent="0.6">
      <c r="AU2393"/>
    </row>
    <row r="2394" spans="47:47" x14ac:dyDescent="0.6">
      <c r="AU2394"/>
    </row>
    <row r="2395" spans="47:47" x14ac:dyDescent="0.6">
      <c r="AU2395"/>
    </row>
    <row r="2396" spans="47:47" x14ac:dyDescent="0.6">
      <c r="AU2396"/>
    </row>
    <row r="2397" spans="47:47" x14ac:dyDescent="0.6">
      <c r="AU2397"/>
    </row>
    <row r="2398" spans="47:47" x14ac:dyDescent="0.6">
      <c r="AU2398"/>
    </row>
    <row r="2399" spans="47:47" x14ac:dyDescent="0.6">
      <c r="AU2399"/>
    </row>
    <row r="2400" spans="47:47" x14ac:dyDescent="0.6">
      <c r="AU2400"/>
    </row>
    <row r="2401" spans="47:47" x14ac:dyDescent="0.6">
      <c r="AU2401"/>
    </row>
    <row r="2402" spans="47:47" x14ac:dyDescent="0.6">
      <c r="AU2402"/>
    </row>
    <row r="2403" spans="47:47" x14ac:dyDescent="0.6">
      <c r="AU2403"/>
    </row>
    <row r="2404" spans="47:47" x14ac:dyDescent="0.6">
      <c r="AU2404"/>
    </row>
    <row r="2405" spans="47:47" x14ac:dyDescent="0.6">
      <c r="AU2405"/>
    </row>
    <row r="2406" spans="47:47" x14ac:dyDescent="0.6">
      <c r="AU2406"/>
    </row>
    <row r="2407" spans="47:47" x14ac:dyDescent="0.6">
      <c r="AU2407"/>
    </row>
    <row r="2408" spans="47:47" x14ac:dyDescent="0.6">
      <c r="AU2408"/>
    </row>
    <row r="2409" spans="47:47" x14ac:dyDescent="0.6">
      <c r="AU2409"/>
    </row>
    <row r="2410" spans="47:47" x14ac:dyDescent="0.6">
      <c r="AU2410"/>
    </row>
    <row r="2411" spans="47:47" x14ac:dyDescent="0.6">
      <c r="AU2411"/>
    </row>
    <row r="2412" spans="47:47" x14ac:dyDescent="0.6">
      <c r="AU2412"/>
    </row>
    <row r="2413" spans="47:47" x14ac:dyDescent="0.6">
      <c r="AU2413"/>
    </row>
    <row r="2414" spans="47:47" x14ac:dyDescent="0.6">
      <c r="AU2414"/>
    </row>
    <row r="2415" spans="47:47" x14ac:dyDescent="0.6">
      <c r="AU2415"/>
    </row>
    <row r="2416" spans="47:47" x14ac:dyDescent="0.6">
      <c r="AU2416"/>
    </row>
    <row r="2417" spans="47:47" x14ac:dyDescent="0.6">
      <c r="AU2417"/>
    </row>
    <row r="2418" spans="47:47" x14ac:dyDescent="0.6">
      <c r="AU2418"/>
    </row>
    <row r="2419" spans="47:47" x14ac:dyDescent="0.6">
      <c r="AU2419"/>
    </row>
    <row r="2420" spans="47:47" x14ac:dyDescent="0.6">
      <c r="AU2420"/>
    </row>
    <row r="2421" spans="47:47" x14ac:dyDescent="0.6">
      <c r="AU2421"/>
    </row>
    <row r="2422" spans="47:47" x14ac:dyDescent="0.6">
      <c r="AU2422"/>
    </row>
    <row r="2423" spans="47:47" x14ac:dyDescent="0.6">
      <c r="AU2423"/>
    </row>
    <row r="2424" spans="47:47" x14ac:dyDescent="0.6">
      <c r="AU2424"/>
    </row>
    <row r="2425" spans="47:47" x14ac:dyDescent="0.6">
      <c r="AU2425"/>
    </row>
    <row r="2426" spans="47:47" x14ac:dyDescent="0.6">
      <c r="AU2426"/>
    </row>
    <row r="2427" spans="47:47" x14ac:dyDescent="0.6">
      <c r="AU2427"/>
    </row>
    <row r="2428" spans="47:47" x14ac:dyDescent="0.6">
      <c r="AU2428"/>
    </row>
    <row r="2429" spans="47:47" x14ac:dyDescent="0.6">
      <c r="AU2429"/>
    </row>
    <row r="2430" spans="47:47" x14ac:dyDescent="0.6">
      <c r="AU2430"/>
    </row>
    <row r="2431" spans="47:47" x14ac:dyDescent="0.6">
      <c r="AU2431"/>
    </row>
    <row r="2432" spans="47:47" x14ac:dyDescent="0.6">
      <c r="AU2432"/>
    </row>
    <row r="2433" spans="47:47" x14ac:dyDescent="0.6">
      <c r="AU2433"/>
    </row>
    <row r="2434" spans="47:47" x14ac:dyDescent="0.6">
      <c r="AU2434"/>
    </row>
    <row r="2435" spans="47:47" x14ac:dyDescent="0.6">
      <c r="AU2435"/>
    </row>
    <row r="2436" spans="47:47" x14ac:dyDescent="0.6">
      <c r="AU2436"/>
    </row>
    <row r="2437" spans="47:47" x14ac:dyDescent="0.6">
      <c r="AU2437"/>
    </row>
    <row r="2438" spans="47:47" x14ac:dyDescent="0.6">
      <c r="AU2438"/>
    </row>
    <row r="2439" spans="47:47" x14ac:dyDescent="0.6">
      <c r="AU2439"/>
    </row>
    <row r="2440" spans="47:47" x14ac:dyDescent="0.6">
      <c r="AU2440"/>
    </row>
    <row r="2441" spans="47:47" x14ac:dyDescent="0.6">
      <c r="AU2441"/>
    </row>
    <row r="2442" spans="47:47" x14ac:dyDescent="0.6">
      <c r="AU2442"/>
    </row>
    <row r="2443" spans="47:47" x14ac:dyDescent="0.6">
      <c r="AU2443"/>
    </row>
    <row r="2444" spans="47:47" x14ac:dyDescent="0.6">
      <c r="AU2444"/>
    </row>
    <row r="2445" spans="47:47" x14ac:dyDescent="0.6">
      <c r="AU2445"/>
    </row>
    <row r="2446" spans="47:47" x14ac:dyDescent="0.6">
      <c r="AU2446"/>
    </row>
    <row r="2447" spans="47:47" x14ac:dyDescent="0.6">
      <c r="AU2447"/>
    </row>
    <row r="2448" spans="47:47" x14ac:dyDescent="0.6">
      <c r="AU2448"/>
    </row>
    <row r="2449" spans="47:47" x14ac:dyDescent="0.6">
      <c r="AU2449"/>
    </row>
    <row r="2450" spans="47:47" x14ac:dyDescent="0.6">
      <c r="AU2450"/>
    </row>
    <row r="2451" spans="47:47" x14ac:dyDescent="0.6">
      <c r="AU2451"/>
    </row>
    <row r="2452" spans="47:47" x14ac:dyDescent="0.6">
      <c r="AU2452"/>
    </row>
    <row r="2453" spans="47:47" x14ac:dyDescent="0.6">
      <c r="AU2453"/>
    </row>
    <row r="2454" spans="47:47" x14ac:dyDescent="0.6">
      <c r="AU2454"/>
    </row>
    <row r="2455" spans="47:47" x14ac:dyDescent="0.6">
      <c r="AU2455"/>
    </row>
    <row r="2456" spans="47:47" x14ac:dyDescent="0.6">
      <c r="AU2456"/>
    </row>
    <row r="2457" spans="47:47" x14ac:dyDescent="0.6">
      <c r="AU2457"/>
    </row>
    <row r="2458" spans="47:47" x14ac:dyDescent="0.6">
      <c r="AU2458"/>
    </row>
    <row r="2459" spans="47:47" x14ac:dyDescent="0.6">
      <c r="AU2459"/>
    </row>
    <row r="2460" spans="47:47" x14ac:dyDescent="0.6">
      <c r="AU2460"/>
    </row>
    <row r="2461" spans="47:47" x14ac:dyDescent="0.6">
      <c r="AU2461"/>
    </row>
    <row r="2462" spans="47:47" x14ac:dyDescent="0.6">
      <c r="AU2462"/>
    </row>
    <row r="2463" spans="47:47" x14ac:dyDescent="0.6">
      <c r="AU2463"/>
    </row>
    <row r="2464" spans="47:47" x14ac:dyDescent="0.6">
      <c r="AU2464"/>
    </row>
    <row r="2465" spans="47:47" x14ac:dyDescent="0.6">
      <c r="AU2465"/>
    </row>
    <row r="2466" spans="47:47" x14ac:dyDescent="0.6">
      <c r="AU2466"/>
    </row>
    <row r="2467" spans="47:47" x14ac:dyDescent="0.6">
      <c r="AU2467"/>
    </row>
    <row r="2468" spans="47:47" x14ac:dyDescent="0.6">
      <c r="AU2468"/>
    </row>
    <row r="2469" spans="47:47" x14ac:dyDescent="0.6">
      <c r="AU2469"/>
    </row>
    <row r="2470" spans="47:47" x14ac:dyDescent="0.6">
      <c r="AU2470"/>
    </row>
    <row r="2471" spans="47:47" x14ac:dyDescent="0.6">
      <c r="AU2471"/>
    </row>
    <row r="2472" spans="47:47" x14ac:dyDescent="0.6">
      <c r="AU2472"/>
    </row>
    <row r="2473" spans="47:47" x14ac:dyDescent="0.6">
      <c r="AU2473"/>
    </row>
    <row r="2474" spans="47:47" x14ac:dyDescent="0.6">
      <c r="AU2474"/>
    </row>
    <row r="2475" spans="47:47" x14ac:dyDescent="0.6">
      <c r="AU2475"/>
    </row>
    <row r="2476" spans="47:47" x14ac:dyDescent="0.6">
      <c r="AU2476"/>
    </row>
    <row r="2477" spans="47:47" x14ac:dyDescent="0.6">
      <c r="AU2477"/>
    </row>
    <row r="2478" spans="47:47" x14ac:dyDescent="0.6">
      <c r="AU2478"/>
    </row>
    <row r="2479" spans="47:47" x14ac:dyDescent="0.6">
      <c r="AU2479"/>
    </row>
    <row r="2480" spans="47:47" x14ac:dyDescent="0.6">
      <c r="AU2480"/>
    </row>
    <row r="2481" spans="47:47" x14ac:dyDescent="0.6">
      <c r="AU2481"/>
    </row>
    <row r="2482" spans="47:47" x14ac:dyDescent="0.6">
      <c r="AU2482"/>
    </row>
    <row r="2483" spans="47:47" x14ac:dyDescent="0.6">
      <c r="AU2483"/>
    </row>
    <row r="2484" spans="47:47" x14ac:dyDescent="0.6">
      <c r="AU2484"/>
    </row>
    <row r="2485" spans="47:47" x14ac:dyDescent="0.6">
      <c r="AU2485"/>
    </row>
    <row r="2486" spans="47:47" x14ac:dyDescent="0.6">
      <c r="AU2486"/>
    </row>
    <row r="2487" spans="47:47" x14ac:dyDescent="0.6">
      <c r="AU2487"/>
    </row>
    <row r="2488" spans="47:47" x14ac:dyDescent="0.6">
      <c r="AU2488"/>
    </row>
    <row r="2489" spans="47:47" x14ac:dyDescent="0.6">
      <c r="AU2489"/>
    </row>
    <row r="2490" spans="47:47" x14ac:dyDescent="0.6">
      <c r="AU2490"/>
    </row>
    <row r="2491" spans="47:47" x14ac:dyDescent="0.6">
      <c r="AU2491"/>
    </row>
    <row r="2492" spans="47:47" x14ac:dyDescent="0.6">
      <c r="AU2492"/>
    </row>
    <row r="2493" spans="47:47" x14ac:dyDescent="0.6">
      <c r="AU2493"/>
    </row>
    <row r="2494" spans="47:47" x14ac:dyDescent="0.6">
      <c r="AU2494"/>
    </row>
    <row r="2495" spans="47:47" x14ac:dyDescent="0.6">
      <c r="AU2495"/>
    </row>
    <row r="2496" spans="47:47" x14ac:dyDescent="0.6">
      <c r="AU2496"/>
    </row>
    <row r="2497" spans="47:47" x14ac:dyDescent="0.6">
      <c r="AU2497"/>
    </row>
    <row r="2498" spans="47:47" x14ac:dyDescent="0.6">
      <c r="AU2498"/>
    </row>
    <row r="2499" spans="47:47" x14ac:dyDescent="0.6">
      <c r="AU2499"/>
    </row>
    <row r="2500" spans="47:47" x14ac:dyDescent="0.6">
      <c r="AU2500"/>
    </row>
    <row r="2501" spans="47:47" x14ac:dyDescent="0.6">
      <c r="AU2501"/>
    </row>
    <row r="2502" spans="47:47" x14ac:dyDescent="0.6">
      <c r="AU2502"/>
    </row>
    <row r="2503" spans="47:47" x14ac:dyDescent="0.6">
      <c r="AU2503"/>
    </row>
    <row r="2504" spans="47:47" x14ac:dyDescent="0.6">
      <c r="AU2504"/>
    </row>
    <row r="2505" spans="47:47" x14ac:dyDescent="0.6">
      <c r="AU2505"/>
    </row>
    <row r="2506" spans="47:47" x14ac:dyDescent="0.6">
      <c r="AU2506"/>
    </row>
    <row r="2507" spans="47:47" x14ac:dyDescent="0.6">
      <c r="AU2507"/>
    </row>
    <row r="2508" spans="47:47" x14ac:dyDescent="0.6">
      <c r="AU2508"/>
    </row>
    <row r="2509" spans="47:47" x14ac:dyDescent="0.6">
      <c r="AU2509"/>
    </row>
    <row r="2510" spans="47:47" x14ac:dyDescent="0.6">
      <c r="AU2510"/>
    </row>
    <row r="2511" spans="47:47" x14ac:dyDescent="0.6">
      <c r="AU2511"/>
    </row>
    <row r="2512" spans="47:47" x14ac:dyDescent="0.6">
      <c r="AU2512"/>
    </row>
    <row r="2513" spans="47:47" x14ac:dyDescent="0.6">
      <c r="AU2513"/>
    </row>
    <row r="2514" spans="47:47" x14ac:dyDescent="0.6">
      <c r="AU2514"/>
    </row>
    <row r="2515" spans="47:47" x14ac:dyDescent="0.6">
      <c r="AU2515"/>
    </row>
    <row r="2516" spans="47:47" x14ac:dyDescent="0.6">
      <c r="AU2516"/>
    </row>
    <row r="2517" spans="47:47" x14ac:dyDescent="0.6">
      <c r="AU2517"/>
    </row>
    <row r="2518" spans="47:47" x14ac:dyDescent="0.6">
      <c r="AU2518"/>
    </row>
    <row r="2519" spans="47:47" x14ac:dyDescent="0.6">
      <c r="AU2519"/>
    </row>
    <row r="2520" spans="47:47" x14ac:dyDescent="0.6">
      <c r="AU2520"/>
    </row>
    <row r="2521" spans="47:47" x14ac:dyDescent="0.6">
      <c r="AU2521"/>
    </row>
    <row r="2522" spans="47:47" x14ac:dyDescent="0.6">
      <c r="AU2522"/>
    </row>
    <row r="2523" spans="47:47" x14ac:dyDescent="0.6">
      <c r="AU2523"/>
    </row>
    <row r="2524" spans="47:47" x14ac:dyDescent="0.6">
      <c r="AU2524"/>
    </row>
    <row r="2525" spans="47:47" x14ac:dyDescent="0.6">
      <c r="AU2525"/>
    </row>
    <row r="2526" spans="47:47" x14ac:dyDescent="0.6">
      <c r="AU2526"/>
    </row>
    <row r="2527" spans="47:47" x14ac:dyDescent="0.6">
      <c r="AU2527"/>
    </row>
    <row r="2528" spans="47:47" x14ac:dyDescent="0.6">
      <c r="AU2528"/>
    </row>
    <row r="2529" spans="47:47" x14ac:dyDescent="0.6">
      <c r="AU2529"/>
    </row>
    <row r="2530" spans="47:47" x14ac:dyDescent="0.6">
      <c r="AU2530"/>
    </row>
    <row r="2531" spans="47:47" x14ac:dyDescent="0.6">
      <c r="AU2531"/>
    </row>
    <row r="2532" spans="47:47" x14ac:dyDescent="0.6">
      <c r="AU2532"/>
    </row>
    <row r="2533" spans="47:47" x14ac:dyDescent="0.6">
      <c r="AU2533"/>
    </row>
    <row r="2534" spans="47:47" x14ac:dyDescent="0.6">
      <c r="AU2534"/>
    </row>
    <row r="2535" spans="47:47" x14ac:dyDescent="0.6">
      <c r="AU2535"/>
    </row>
    <row r="2536" spans="47:47" x14ac:dyDescent="0.6">
      <c r="AU2536"/>
    </row>
    <row r="2537" spans="47:47" x14ac:dyDescent="0.6">
      <c r="AU2537"/>
    </row>
    <row r="2538" spans="47:47" x14ac:dyDescent="0.6">
      <c r="AU2538"/>
    </row>
    <row r="2539" spans="47:47" x14ac:dyDescent="0.6">
      <c r="AU2539"/>
    </row>
    <row r="2540" spans="47:47" x14ac:dyDescent="0.6">
      <c r="AU2540"/>
    </row>
    <row r="2541" spans="47:47" x14ac:dyDescent="0.6">
      <c r="AU2541"/>
    </row>
    <row r="2542" spans="47:47" x14ac:dyDescent="0.6">
      <c r="AU2542"/>
    </row>
    <row r="2543" spans="47:47" x14ac:dyDescent="0.6">
      <c r="AU2543"/>
    </row>
    <row r="2544" spans="47:47" x14ac:dyDescent="0.6">
      <c r="AU2544"/>
    </row>
    <row r="2545" spans="47:47" x14ac:dyDescent="0.6">
      <c r="AU2545"/>
    </row>
    <row r="2546" spans="47:47" x14ac:dyDescent="0.6">
      <c r="AU2546"/>
    </row>
    <row r="2547" spans="47:47" x14ac:dyDescent="0.6">
      <c r="AU2547"/>
    </row>
    <row r="2548" spans="47:47" x14ac:dyDescent="0.6">
      <c r="AU2548"/>
    </row>
    <row r="2549" spans="47:47" x14ac:dyDescent="0.6">
      <c r="AU2549"/>
    </row>
    <row r="2550" spans="47:47" x14ac:dyDescent="0.6">
      <c r="AU2550"/>
    </row>
    <row r="2551" spans="47:47" x14ac:dyDescent="0.6">
      <c r="AU2551"/>
    </row>
    <row r="2552" spans="47:47" x14ac:dyDescent="0.6">
      <c r="AU2552"/>
    </row>
    <row r="2553" spans="47:47" x14ac:dyDescent="0.6">
      <c r="AU2553"/>
    </row>
    <row r="2554" spans="47:47" x14ac:dyDescent="0.6">
      <c r="AU2554"/>
    </row>
    <row r="2555" spans="47:47" x14ac:dyDescent="0.6">
      <c r="AU2555"/>
    </row>
    <row r="2556" spans="47:47" x14ac:dyDescent="0.6">
      <c r="AU2556"/>
    </row>
    <row r="2557" spans="47:47" x14ac:dyDescent="0.6">
      <c r="AU2557"/>
    </row>
    <row r="2558" spans="47:47" x14ac:dyDescent="0.6">
      <c r="AU2558"/>
    </row>
    <row r="2559" spans="47:47" x14ac:dyDescent="0.6">
      <c r="AU2559"/>
    </row>
    <row r="2560" spans="47:47" x14ac:dyDescent="0.6">
      <c r="AU2560"/>
    </row>
    <row r="2561" spans="47:47" x14ac:dyDescent="0.6">
      <c r="AU2561"/>
    </row>
    <row r="2562" spans="47:47" x14ac:dyDescent="0.6">
      <c r="AU2562"/>
    </row>
    <row r="2563" spans="47:47" x14ac:dyDescent="0.6">
      <c r="AU2563"/>
    </row>
    <row r="2564" spans="47:47" x14ac:dyDescent="0.6">
      <c r="AU2564"/>
    </row>
    <row r="2565" spans="47:47" x14ac:dyDescent="0.6">
      <c r="AU2565"/>
    </row>
    <row r="2566" spans="47:47" x14ac:dyDescent="0.6">
      <c r="AU2566"/>
    </row>
    <row r="2567" spans="47:47" x14ac:dyDescent="0.6">
      <c r="AU2567"/>
    </row>
    <row r="2568" spans="47:47" x14ac:dyDescent="0.6">
      <c r="AU2568"/>
    </row>
    <row r="2569" spans="47:47" x14ac:dyDescent="0.6">
      <c r="AU2569"/>
    </row>
    <row r="2570" spans="47:47" x14ac:dyDescent="0.6">
      <c r="AU2570"/>
    </row>
    <row r="2571" spans="47:47" x14ac:dyDescent="0.6">
      <c r="AU2571"/>
    </row>
    <row r="2572" spans="47:47" x14ac:dyDescent="0.6">
      <c r="AU2572"/>
    </row>
    <row r="2573" spans="47:47" x14ac:dyDescent="0.6">
      <c r="AU2573"/>
    </row>
    <row r="2574" spans="47:47" x14ac:dyDescent="0.6">
      <c r="AU2574"/>
    </row>
    <row r="2575" spans="47:47" x14ac:dyDescent="0.6">
      <c r="AU2575"/>
    </row>
    <row r="2576" spans="47:47" x14ac:dyDescent="0.6">
      <c r="AU2576"/>
    </row>
    <row r="2577" spans="47:47" x14ac:dyDescent="0.6">
      <c r="AU2577"/>
    </row>
    <row r="2578" spans="47:47" x14ac:dyDescent="0.6">
      <c r="AU2578"/>
    </row>
    <row r="2579" spans="47:47" x14ac:dyDescent="0.6">
      <c r="AU2579"/>
    </row>
    <row r="2580" spans="47:47" x14ac:dyDescent="0.6">
      <c r="AU2580"/>
    </row>
    <row r="2581" spans="47:47" x14ac:dyDescent="0.6">
      <c r="AU2581"/>
    </row>
    <row r="2582" spans="47:47" x14ac:dyDescent="0.6">
      <c r="AU2582"/>
    </row>
    <row r="2583" spans="47:47" x14ac:dyDescent="0.6">
      <c r="AU2583"/>
    </row>
    <row r="2584" spans="47:47" x14ac:dyDescent="0.6">
      <c r="AU2584"/>
    </row>
    <row r="2585" spans="47:47" x14ac:dyDescent="0.6">
      <c r="AU2585"/>
    </row>
    <row r="2586" spans="47:47" x14ac:dyDescent="0.6">
      <c r="AU2586"/>
    </row>
    <row r="2587" spans="47:47" x14ac:dyDescent="0.6">
      <c r="AU2587"/>
    </row>
    <row r="2588" spans="47:47" x14ac:dyDescent="0.6">
      <c r="AU2588"/>
    </row>
    <row r="2589" spans="47:47" x14ac:dyDescent="0.6">
      <c r="AU2589"/>
    </row>
    <row r="2590" spans="47:47" x14ac:dyDescent="0.6">
      <c r="AU2590"/>
    </row>
    <row r="2591" spans="47:47" x14ac:dyDescent="0.6">
      <c r="AU2591"/>
    </row>
    <row r="2592" spans="47:47" x14ac:dyDescent="0.6">
      <c r="AU2592"/>
    </row>
    <row r="2593" spans="47:47" x14ac:dyDescent="0.6">
      <c r="AU2593"/>
    </row>
    <row r="2594" spans="47:47" x14ac:dyDescent="0.6">
      <c r="AU2594"/>
    </row>
    <row r="2595" spans="47:47" x14ac:dyDescent="0.6">
      <c r="AU2595"/>
    </row>
    <row r="2596" spans="47:47" x14ac:dyDescent="0.6">
      <c r="AU2596"/>
    </row>
    <row r="2597" spans="47:47" x14ac:dyDescent="0.6">
      <c r="AU2597"/>
    </row>
    <row r="2598" spans="47:47" x14ac:dyDescent="0.6">
      <c r="AU2598"/>
    </row>
    <row r="2599" spans="47:47" x14ac:dyDescent="0.6">
      <c r="AU2599"/>
    </row>
    <row r="2600" spans="47:47" x14ac:dyDescent="0.6">
      <c r="AU2600"/>
    </row>
    <row r="2601" spans="47:47" x14ac:dyDescent="0.6">
      <c r="AU2601"/>
    </row>
    <row r="2602" spans="47:47" x14ac:dyDescent="0.6">
      <c r="AU2602"/>
    </row>
    <row r="2603" spans="47:47" x14ac:dyDescent="0.6">
      <c r="AU2603"/>
    </row>
    <row r="2604" spans="47:47" x14ac:dyDescent="0.6">
      <c r="AU2604"/>
    </row>
    <row r="2605" spans="47:47" x14ac:dyDescent="0.6">
      <c r="AU2605"/>
    </row>
    <row r="2606" spans="47:47" x14ac:dyDescent="0.6">
      <c r="AU2606"/>
    </row>
    <row r="2607" spans="47:47" x14ac:dyDescent="0.6">
      <c r="AU2607"/>
    </row>
    <row r="2608" spans="47:47" x14ac:dyDescent="0.6">
      <c r="AU2608"/>
    </row>
    <row r="2609" spans="47:47" x14ac:dyDescent="0.6">
      <c r="AU2609"/>
    </row>
    <row r="2610" spans="47:47" x14ac:dyDescent="0.6">
      <c r="AU2610"/>
    </row>
    <row r="2611" spans="47:47" x14ac:dyDescent="0.6">
      <c r="AU2611"/>
    </row>
    <row r="2612" spans="47:47" x14ac:dyDescent="0.6">
      <c r="AU2612"/>
    </row>
    <row r="2613" spans="47:47" x14ac:dyDescent="0.6">
      <c r="AU2613"/>
    </row>
    <row r="2614" spans="47:47" x14ac:dyDescent="0.6">
      <c r="AU2614"/>
    </row>
    <row r="2615" spans="47:47" x14ac:dyDescent="0.6">
      <c r="AU2615"/>
    </row>
    <row r="2616" spans="47:47" x14ac:dyDescent="0.6">
      <c r="AU2616"/>
    </row>
    <row r="2617" spans="47:47" x14ac:dyDescent="0.6">
      <c r="AU2617"/>
    </row>
    <row r="2618" spans="47:47" x14ac:dyDescent="0.6">
      <c r="AU2618"/>
    </row>
    <row r="2619" spans="47:47" x14ac:dyDescent="0.6">
      <c r="AU2619"/>
    </row>
    <row r="2620" spans="47:47" x14ac:dyDescent="0.6">
      <c r="AU2620"/>
    </row>
    <row r="2621" spans="47:47" x14ac:dyDescent="0.6">
      <c r="AU2621"/>
    </row>
    <row r="2622" spans="47:47" x14ac:dyDescent="0.6">
      <c r="AU2622"/>
    </row>
    <row r="2623" spans="47:47" x14ac:dyDescent="0.6">
      <c r="AU2623"/>
    </row>
    <row r="2624" spans="47:47" x14ac:dyDescent="0.6">
      <c r="AU2624"/>
    </row>
    <row r="2625" spans="47:47" x14ac:dyDescent="0.6">
      <c r="AU2625"/>
    </row>
    <row r="2626" spans="47:47" x14ac:dyDescent="0.6">
      <c r="AU2626"/>
    </row>
    <row r="2627" spans="47:47" x14ac:dyDescent="0.6">
      <c r="AU2627"/>
    </row>
    <row r="2628" spans="47:47" x14ac:dyDescent="0.6">
      <c r="AU2628"/>
    </row>
    <row r="2629" spans="47:47" x14ac:dyDescent="0.6">
      <c r="AU2629"/>
    </row>
    <row r="2630" spans="47:47" x14ac:dyDescent="0.6">
      <c r="AU2630"/>
    </row>
    <row r="2631" spans="47:47" x14ac:dyDescent="0.6">
      <c r="AU2631"/>
    </row>
    <row r="2632" spans="47:47" x14ac:dyDescent="0.6">
      <c r="AU2632"/>
    </row>
    <row r="2633" spans="47:47" x14ac:dyDescent="0.6">
      <c r="AU2633"/>
    </row>
    <row r="2634" spans="47:47" x14ac:dyDescent="0.6">
      <c r="AU2634"/>
    </row>
    <row r="2635" spans="47:47" x14ac:dyDescent="0.6">
      <c r="AU2635"/>
    </row>
    <row r="2636" spans="47:47" x14ac:dyDescent="0.6">
      <c r="AU2636"/>
    </row>
    <row r="2637" spans="47:47" x14ac:dyDescent="0.6">
      <c r="AU2637"/>
    </row>
    <row r="2638" spans="47:47" x14ac:dyDescent="0.6">
      <c r="AU2638"/>
    </row>
    <row r="2639" spans="47:47" x14ac:dyDescent="0.6">
      <c r="AU2639"/>
    </row>
    <row r="2640" spans="47:47" x14ac:dyDescent="0.6">
      <c r="AU2640"/>
    </row>
    <row r="2641" spans="47:47" x14ac:dyDescent="0.6">
      <c r="AU2641"/>
    </row>
    <row r="2642" spans="47:47" x14ac:dyDescent="0.6">
      <c r="AU2642"/>
    </row>
    <row r="2643" spans="47:47" x14ac:dyDescent="0.6">
      <c r="AU2643"/>
    </row>
    <row r="2644" spans="47:47" x14ac:dyDescent="0.6">
      <c r="AU2644"/>
    </row>
    <row r="2645" spans="47:47" x14ac:dyDescent="0.6">
      <c r="AU2645"/>
    </row>
    <row r="2646" spans="47:47" x14ac:dyDescent="0.6">
      <c r="AU2646"/>
    </row>
    <row r="2647" spans="47:47" x14ac:dyDescent="0.6">
      <c r="AU2647"/>
    </row>
    <row r="2648" spans="47:47" x14ac:dyDescent="0.6">
      <c r="AU2648"/>
    </row>
    <row r="2649" spans="47:47" x14ac:dyDescent="0.6">
      <c r="AU2649"/>
    </row>
    <row r="2650" spans="47:47" x14ac:dyDescent="0.6">
      <c r="AU2650"/>
    </row>
    <row r="2651" spans="47:47" x14ac:dyDescent="0.6">
      <c r="AU2651"/>
    </row>
    <row r="2652" spans="47:47" x14ac:dyDescent="0.6">
      <c r="AU2652"/>
    </row>
    <row r="2653" spans="47:47" x14ac:dyDescent="0.6">
      <c r="AU2653"/>
    </row>
    <row r="2654" spans="47:47" x14ac:dyDescent="0.6">
      <c r="AU2654"/>
    </row>
    <row r="2655" spans="47:47" x14ac:dyDescent="0.6">
      <c r="AU2655"/>
    </row>
    <row r="2656" spans="47:47" x14ac:dyDescent="0.6">
      <c r="AU2656"/>
    </row>
    <row r="2657" spans="47:47" x14ac:dyDescent="0.6">
      <c r="AU2657"/>
    </row>
    <row r="2658" spans="47:47" x14ac:dyDescent="0.6">
      <c r="AU2658"/>
    </row>
    <row r="2659" spans="47:47" x14ac:dyDescent="0.6">
      <c r="AU2659"/>
    </row>
    <row r="2660" spans="47:47" x14ac:dyDescent="0.6">
      <c r="AU2660"/>
    </row>
    <row r="2661" spans="47:47" x14ac:dyDescent="0.6">
      <c r="AU2661"/>
    </row>
    <row r="2662" spans="47:47" x14ac:dyDescent="0.6">
      <c r="AU2662"/>
    </row>
    <row r="2663" spans="47:47" x14ac:dyDescent="0.6">
      <c r="AU2663"/>
    </row>
    <row r="2664" spans="47:47" x14ac:dyDescent="0.6">
      <c r="AU2664"/>
    </row>
    <row r="2665" spans="47:47" x14ac:dyDescent="0.6">
      <c r="AU2665"/>
    </row>
    <row r="2666" spans="47:47" x14ac:dyDescent="0.6">
      <c r="AU2666"/>
    </row>
    <row r="2667" spans="47:47" x14ac:dyDescent="0.6">
      <c r="AU2667"/>
    </row>
    <row r="2668" spans="47:47" x14ac:dyDescent="0.6">
      <c r="AU2668"/>
    </row>
    <row r="2669" spans="47:47" x14ac:dyDescent="0.6">
      <c r="AU2669"/>
    </row>
    <row r="2670" spans="47:47" x14ac:dyDescent="0.6">
      <c r="AU2670"/>
    </row>
    <row r="2671" spans="47:47" x14ac:dyDescent="0.6">
      <c r="AU2671"/>
    </row>
    <row r="2672" spans="47:47" x14ac:dyDescent="0.6">
      <c r="AU2672"/>
    </row>
    <row r="2673" spans="47:47" x14ac:dyDescent="0.6">
      <c r="AU2673"/>
    </row>
    <row r="2674" spans="47:47" x14ac:dyDescent="0.6">
      <c r="AU2674"/>
    </row>
    <row r="2675" spans="47:47" x14ac:dyDescent="0.6">
      <c r="AU2675"/>
    </row>
    <row r="2676" spans="47:47" x14ac:dyDescent="0.6">
      <c r="AU2676"/>
    </row>
    <row r="2677" spans="47:47" x14ac:dyDescent="0.6">
      <c r="AU2677"/>
    </row>
    <row r="2678" spans="47:47" x14ac:dyDescent="0.6">
      <c r="AU2678"/>
    </row>
    <row r="2679" spans="47:47" x14ac:dyDescent="0.6">
      <c r="AU2679"/>
    </row>
    <row r="2680" spans="47:47" x14ac:dyDescent="0.6">
      <c r="AU2680"/>
    </row>
    <row r="2681" spans="47:47" x14ac:dyDescent="0.6">
      <c r="AU2681"/>
    </row>
    <row r="2682" spans="47:47" x14ac:dyDescent="0.6">
      <c r="AU2682"/>
    </row>
    <row r="2683" spans="47:47" x14ac:dyDescent="0.6">
      <c r="AU2683"/>
    </row>
    <row r="2684" spans="47:47" x14ac:dyDescent="0.6">
      <c r="AU2684"/>
    </row>
    <row r="2685" spans="47:47" x14ac:dyDescent="0.6">
      <c r="AU2685"/>
    </row>
    <row r="2686" spans="47:47" x14ac:dyDescent="0.6">
      <c r="AU2686"/>
    </row>
    <row r="2687" spans="47:47" x14ac:dyDescent="0.6">
      <c r="AU2687"/>
    </row>
    <row r="2688" spans="47:47" x14ac:dyDescent="0.6">
      <c r="AU2688"/>
    </row>
    <row r="2689" spans="47:47" x14ac:dyDescent="0.6">
      <c r="AU2689"/>
    </row>
    <row r="2690" spans="47:47" x14ac:dyDescent="0.6">
      <c r="AU2690"/>
    </row>
    <row r="2691" spans="47:47" x14ac:dyDescent="0.6">
      <c r="AU2691"/>
    </row>
    <row r="2692" spans="47:47" x14ac:dyDescent="0.6">
      <c r="AU2692"/>
    </row>
    <row r="2693" spans="47:47" x14ac:dyDescent="0.6">
      <c r="AU2693"/>
    </row>
    <row r="2694" spans="47:47" x14ac:dyDescent="0.6">
      <c r="AU2694"/>
    </row>
    <row r="2695" spans="47:47" x14ac:dyDescent="0.6">
      <c r="AU2695"/>
    </row>
    <row r="2696" spans="47:47" x14ac:dyDescent="0.6">
      <c r="AU2696"/>
    </row>
    <row r="2697" spans="47:47" x14ac:dyDescent="0.6">
      <c r="AU2697"/>
    </row>
    <row r="2698" spans="47:47" x14ac:dyDescent="0.6">
      <c r="AU2698"/>
    </row>
    <row r="2699" spans="47:47" x14ac:dyDescent="0.6">
      <c r="AU2699"/>
    </row>
    <row r="2700" spans="47:47" x14ac:dyDescent="0.6">
      <c r="AU2700"/>
    </row>
    <row r="2701" spans="47:47" x14ac:dyDescent="0.6">
      <c r="AU2701"/>
    </row>
    <row r="2702" spans="47:47" x14ac:dyDescent="0.6">
      <c r="AU2702"/>
    </row>
    <row r="2703" spans="47:47" x14ac:dyDescent="0.6">
      <c r="AU2703"/>
    </row>
    <row r="2704" spans="47:47" x14ac:dyDescent="0.6">
      <c r="AU2704"/>
    </row>
    <row r="2705" spans="47:47" x14ac:dyDescent="0.6">
      <c r="AU2705"/>
    </row>
    <row r="2706" spans="47:47" x14ac:dyDescent="0.6">
      <c r="AU2706"/>
    </row>
    <row r="2707" spans="47:47" x14ac:dyDescent="0.6">
      <c r="AU2707"/>
    </row>
    <row r="2708" spans="47:47" x14ac:dyDescent="0.6">
      <c r="AU2708"/>
    </row>
    <row r="2709" spans="47:47" x14ac:dyDescent="0.6">
      <c r="AU2709"/>
    </row>
    <row r="2710" spans="47:47" x14ac:dyDescent="0.6">
      <c r="AU2710"/>
    </row>
    <row r="2711" spans="47:47" x14ac:dyDescent="0.6">
      <c r="AU2711"/>
    </row>
    <row r="2712" spans="47:47" x14ac:dyDescent="0.6">
      <c r="AU2712"/>
    </row>
    <row r="2713" spans="47:47" x14ac:dyDescent="0.6">
      <c r="AU2713"/>
    </row>
    <row r="2714" spans="47:47" x14ac:dyDescent="0.6">
      <c r="AU2714"/>
    </row>
    <row r="2715" spans="47:47" x14ac:dyDescent="0.6">
      <c r="AU2715"/>
    </row>
    <row r="2716" spans="47:47" x14ac:dyDescent="0.6">
      <c r="AU2716"/>
    </row>
    <row r="2717" spans="47:47" x14ac:dyDescent="0.6">
      <c r="AU2717"/>
    </row>
    <row r="2718" spans="47:47" x14ac:dyDescent="0.6">
      <c r="AU2718"/>
    </row>
    <row r="2719" spans="47:47" x14ac:dyDescent="0.6">
      <c r="AU2719"/>
    </row>
    <row r="2720" spans="47:47" x14ac:dyDescent="0.6">
      <c r="AU2720"/>
    </row>
    <row r="2721" spans="47:47" x14ac:dyDescent="0.6">
      <c r="AU2721"/>
    </row>
    <row r="2722" spans="47:47" x14ac:dyDescent="0.6">
      <c r="AU2722"/>
    </row>
    <row r="2723" spans="47:47" x14ac:dyDescent="0.6">
      <c r="AU2723"/>
    </row>
    <row r="2724" spans="47:47" x14ac:dyDescent="0.6">
      <c r="AU2724"/>
    </row>
    <row r="2725" spans="47:47" x14ac:dyDescent="0.6">
      <c r="AU2725"/>
    </row>
    <row r="2726" spans="47:47" x14ac:dyDescent="0.6">
      <c r="AU2726"/>
    </row>
    <row r="2727" spans="47:47" x14ac:dyDescent="0.6">
      <c r="AU2727"/>
    </row>
    <row r="2728" spans="47:47" x14ac:dyDescent="0.6">
      <c r="AU2728"/>
    </row>
    <row r="2729" spans="47:47" x14ac:dyDescent="0.6">
      <c r="AU2729"/>
    </row>
    <row r="2730" spans="47:47" x14ac:dyDescent="0.6">
      <c r="AU2730"/>
    </row>
    <row r="2731" spans="47:47" x14ac:dyDescent="0.6">
      <c r="AU2731"/>
    </row>
    <row r="2732" spans="47:47" x14ac:dyDescent="0.6">
      <c r="AU2732"/>
    </row>
    <row r="2733" spans="47:47" x14ac:dyDescent="0.6">
      <c r="AU2733"/>
    </row>
    <row r="2734" spans="47:47" x14ac:dyDescent="0.6">
      <c r="AU2734"/>
    </row>
    <row r="2735" spans="47:47" x14ac:dyDescent="0.6">
      <c r="AU2735"/>
    </row>
    <row r="2736" spans="47:47" x14ac:dyDescent="0.6">
      <c r="AU2736"/>
    </row>
    <row r="2737" spans="47:47" x14ac:dyDescent="0.6">
      <c r="AU2737"/>
    </row>
    <row r="2738" spans="47:47" x14ac:dyDescent="0.6">
      <c r="AU2738"/>
    </row>
    <row r="2739" spans="47:47" x14ac:dyDescent="0.6">
      <c r="AU2739"/>
    </row>
    <row r="2740" spans="47:47" x14ac:dyDescent="0.6">
      <c r="AU2740"/>
    </row>
    <row r="2741" spans="47:47" x14ac:dyDescent="0.6">
      <c r="AU2741"/>
    </row>
    <row r="2742" spans="47:47" x14ac:dyDescent="0.6">
      <c r="AU2742"/>
    </row>
    <row r="2743" spans="47:47" x14ac:dyDescent="0.6">
      <c r="AU2743"/>
    </row>
    <row r="2744" spans="47:47" x14ac:dyDescent="0.6">
      <c r="AU2744"/>
    </row>
    <row r="2745" spans="47:47" x14ac:dyDescent="0.6">
      <c r="AU2745"/>
    </row>
    <row r="2746" spans="47:47" x14ac:dyDescent="0.6">
      <c r="AU2746"/>
    </row>
    <row r="2747" spans="47:47" x14ac:dyDescent="0.6">
      <c r="AU2747"/>
    </row>
    <row r="2748" spans="47:47" x14ac:dyDescent="0.6">
      <c r="AU2748"/>
    </row>
    <row r="2749" spans="47:47" x14ac:dyDescent="0.6">
      <c r="AU2749"/>
    </row>
    <row r="2750" spans="47:47" x14ac:dyDescent="0.6">
      <c r="AU2750"/>
    </row>
    <row r="2751" spans="47:47" x14ac:dyDescent="0.6">
      <c r="AU2751"/>
    </row>
    <row r="2752" spans="47:47" x14ac:dyDescent="0.6">
      <c r="AU2752"/>
    </row>
    <row r="2753" spans="47:47" x14ac:dyDescent="0.6">
      <c r="AU2753"/>
    </row>
    <row r="2754" spans="47:47" x14ac:dyDescent="0.6">
      <c r="AU2754"/>
    </row>
    <row r="2755" spans="47:47" x14ac:dyDescent="0.6">
      <c r="AU2755"/>
    </row>
    <row r="2756" spans="47:47" x14ac:dyDescent="0.6">
      <c r="AU2756"/>
    </row>
    <row r="2757" spans="47:47" x14ac:dyDescent="0.6">
      <c r="AU2757"/>
    </row>
    <row r="2758" spans="47:47" x14ac:dyDescent="0.6">
      <c r="AU2758"/>
    </row>
    <row r="2759" spans="47:47" x14ac:dyDescent="0.6">
      <c r="AU2759"/>
    </row>
    <row r="2760" spans="47:47" x14ac:dyDescent="0.6">
      <c r="AU2760"/>
    </row>
    <row r="2761" spans="47:47" x14ac:dyDescent="0.6">
      <c r="AU2761"/>
    </row>
    <row r="2762" spans="47:47" x14ac:dyDescent="0.6">
      <c r="AU2762"/>
    </row>
    <row r="2763" spans="47:47" x14ac:dyDescent="0.6">
      <c r="AU2763"/>
    </row>
    <row r="2764" spans="47:47" x14ac:dyDescent="0.6">
      <c r="AU2764"/>
    </row>
    <row r="2765" spans="47:47" x14ac:dyDescent="0.6">
      <c r="AU2765"/>
    </row>
    <row r="2766" spans="47:47" x14ac:dyDescent="0.6">
      <c r="AU2766"/>
    </row>
    <row r="2767" spans="47:47" x14ac:dyDescent="0.6">
      <c r="AU2767"/>
    </row>
    <row r="2768" spans="47:47" x14ac:dyDescent="0.6">
      <c r="AU2768"/>
    </row>
    <row r="2769" spans="47:47" x14ac:dyDescent="0.6">
      <c r="AU2769"/>
    </row>
    <row r="2770" spans="47:47" x14ac:dyDescent="0.6">
      <c r="AU2770"/>
    </row>
    <row r="2771" spans="47:47" x14ac:dyDescent="0.6">
      <c r="AU2771"/>
    </row>
    <row r="2772" spans="47:47" x14ac:dyDescent="0.6">
      <c r="AU2772"/>
    </row>
    <row r="2773" spans="47:47" x14ac:dyDescent="0.6">
      <c r="AU2773"/>
    </row>
    <row r="2774" spans="47:47" x14ac:dyDescent="0.6">
      <c r="AU2774"/>
    </row>
    <row r="2775" spans="47:47" x14ac:dyDescent="0.6">
      <c r="AU2775"/>
    </row>
    <row r="2776" spans="47:47" x14ac:dyDescent="0.6">
      <c r="AU2776"/>
    </row>
    <row r="2777" spans="47:47" x14ac:dyDescent="0.6">
      <c r="AU2777"/>
    </row>
    <row r="2778" spans="47:47" x14ac:dyDescent="0.6">
      <c r="AU2778"/>
    </row>
    <row r="2779" spans="47:47" x14ac:dyDescent="0.6">
      <c r="AU2779"/>
    </row>
    <row r="2780" spans="47:47" x14ac:dyDescent="0.6">
      <c r="AU2780"/>
    </row>
    <row r="2781" spans="47:47" x14ac:dyDescent="0.6">
      <c r="AU2781"/>
    </row>
    <row r="2782" spans="47:47" x14ac:dyDescent="0.6">
      <c r="AU2782"/>
    </row>
    <row r="2783" spans="47:47" x14ac:dyDescent="0.6">
      <c r="AU2783"/>
    </row>
    <row r="2784" spans="47:47" x14ac:dyDescent="0.6">
      <c r="AU2784"/>
    </row>
    <row r="2785" spans="47:47" x14ac:dyDescent="0.6">
      <c r="AU2785"/>
    </row>
    <row r="2786" spans="47:47" x14ac:dyDescent="0.6">
      <c r="AU2786"/>
    </row>
    <row r="2787" spans="47:47" x14ac:dyDescent="0.6">
      <c r="AU2787"/>
    </row>
    <row r="2788" spans="47:47" x14ac:dyDescent="0.6">
      <c r="AU2788"/>
    </row>
    <row r="2789" spans="47:47" x14ac:dyDescent="0.6">
      <c r="AU2789"/>
    </row>
    <row r="2790" spans="47:47" x14ac:dyDescent="0.6">
      <c r="AU2790"/>
    </row>
    <row r="2791" spans="47:47" x14ac:dyDescent="0.6">
      <c r="AU2791"/>
    </row>
    <row r="2792" spans="47:47" x14ac:dyDescent="0.6">
      <c r="AU2792"/>
    </row>
    <row r="2793" spans="47:47" x14ac:dyDescent="0.6">
      <c r="AU2793"/>
    </row>
    <row r="2794" spans="47:47" x14ac:dyDescent="0.6">
      <c r="AU2794"/>
    </row>
    <row r="2795" spans="47:47" x14ac:dyDescent="0.6">
      <c r="AU2795"/>
    </row>
    <row r="2796" spans="47:47" x14ac:dyDescent="0.6">
      <c r="AU2796"/>
    </row>
    <row r="2797" spans="47:47" x14ac:dyDescent="0.6">
      <c r="AU2797"/>
    </row>
    <row r="2798" spans="47:47" x14ac:dyDescent="0.6">
      <c r="AU2798"/>
    </row>
    <row r="2799" spans="47:47" x14ac:dyDescent="0.6">
      <c r="AU2799"/>
    </row>
    <row r="2800" spans="47:47" x14ac:dyDescent="0.6">
      <c r="AU2800"/>
    </row>
    <row r="2801" spans="47:47" x14ac:dyDescent="0.6">
      <c r="AU2801"/>
    </row>
    <row r="2802" spans="47:47" x14ac:dyDescent="0.6">
      <c r="AU2802"/>
    </row>
    <row r="2803" spans="47:47" x14ac:dyDescent="0.6">
      <c r="AU2803"/>
    </row>
    <row r="2804" spans="47:47" x14ac:dyDescent="0.6">
      <c r="AU2804"/>
    </row>
    <row r="2805" spans="47:47" x14ac:dyDescent="0.6">
      <c r="AU2805"/>
    </row>
    <row r="2806" spans="47:47" x14ac:dyDescent="0.6">
      <c r="AU2806"/>
    </row>
    <row r="2807" spans="47:47" x14ac:dyDescent="0.6">
      <c r="AU2807"/>
    </row>
    <row r="2808" spans="47:47" x14ac:dyDescent="0.6">
      <c r="AU2808"/>
    </row>
    <row r="2809" spans="47:47" x14ac:dyDescent="0.6">
      <c r="AU2809"/>
    </row>
    <row r="2810" spans="47:47" x14ac:dyDescent="0.6">
      <c r="AU2810"/>
    </row>
    <row r="2811" spans="47:47" x14ac:dyDescent="0.6">
      <c r="AU2811"/>
    </row>
    <row r="2812" spans="47:47" x14ac:dyDescent="0.6">
      <c r="AU2812"/>
    </row>
    <row r="2813" spans="47:47" x14ac:dyDescent="0.6">
      <c r="AU2813"/>
    </row>
    <row r="2814" spans="47:47" x14ac:dyDescent="0.6">
      <c r="AU2814"/>
    </row>
    <row r="2815" spans="47:47" x14ac:dyDescent="0.6">
      <c r="AU2815"/>
    </row>
    <row r="2816" spans="47:47" x14ac:dyDescent="0.6">
      <c r="AU2816"/>
    </row>
    <row r="2817" spans="47:47" x14ac:dyDescent="0.6">
      <c r="AU2817"/>
    </row>
    <row r="2818" spans="47:47" x14ac:dyDescent="0.6">
      <c r="AU2818"/>
    </row>
    <row r="2819" spans="47:47" x14ac:dyDescent="0.6">
      <c r="AU2819"/>
    </row>
    <row r="2820" spans="47:47" x14ac:dyDescent="0.6">
      <c r="AU2820"/>
    </row>
    <row r="2821" spans="47:47" x14ac:dyDescent="0.6">
      <c r="AU2821"/>
    </row>
    <row r="2822" spans="47:47" x14ac:dyDescent="0.6">
      <c r="AU2822"/>
    </row>
    <row r="2823" spans="47:47" x14ac:dyDescent="0.6">
      <c r="AU2823"/>
    </row>
    <row r="2824" spans="47:47" x14ac:dyDescent="0.6">
      <c r="AU2824"/>
    </row>
    <row r="2825" spans="47:47" x14ac:dyDescent="0.6">
      <c r="AU2825"/>
    </row>
    <row r="2826" spans="47:47" x14ac:dyDescent="0.6">
      <c r="AU2826"/>
    </row>
    <row r="2827" spans="47:47" x14ac:dyDescent="0.6">
      <c r="AU2827"/>
    </row>
    <row r="2828" spans="47:47" x14ac:dyDescent="0.6">
      <c r="AU2828"/>
    </row>
    <row r="2829" spans="47:47" x14ac:dyDescent="0.6">
      <c r="AU2829"/>
    </row>
    <row r="2830" spans="47:47" x14ac:dyDescent="0.6">
      <c r="AU2830"/>
    </row>
    <row r="2831" spans="47:47" x14ac:dyDescent="0.6">
      <c r="AU2831"/>
    </row>
    <row r="2832" spans="47:47" x14ac:dyDescent="0.6">
      <c r="AU2832"/>
    </row>
    <row r="2833" spans="47:47" x14ac:dyDescent="0.6">
      <c r="AU2833"/>
    </row>
    <row r="2834" spans="47:47" x14ac:dyDescent="0.6">
      <c r="AU2834"/>
    </row>
    <row r="2835" spans="47:47" x14ac:dyDescent="0.6">
      <c r="AU2835"/>
    </row>
    <row r="2836" spans="47:47" x14ac:dyDescent="0.6">
      <c r="AU2836"/>
    </row>
    <row r="2837" spans="47:47" x14ac:dyDescent="0.6">
      <c r="AU2837"/>
    </row>
    <row r="2838" spans="47:47" x14ac:dyDescent="0.6">
      <c r="AU2838"/>
    </row>
    <row r="2839" spans="47:47" x14ac:dyDescent="0.6">
      <c r="AU2839"/>
    </row>
    <row r="2840" spans="47:47" x14ac:dyDescent="0.6">
      <c r="AU2840"/>
    </row>
    <row r="2841" spans="47:47" x14ac:dyDescent="0.6">
      <c r="AU2841"/>
    </row>
    <row r="2842" spans="47:47" x14ac:dyDescent="0.6">
      <c r="AU2842"/>
    </row>
    <row r="2843" spans="47:47" x14ac:dyDescent="0.6">
      <c r="AU2843"/>
    </row>
    <row r="2844" spans="47:47" x14ac:dyDescent="0.6">
      <c r="AU2844"/>
    </row>
    <row r="2845" spans="47:47" x14ac:dyDescent="0.6">
      <c r="AU2845"/>
    </row>
    <row r="2846" spans="47:47" x14ac:dyDescent="0.6">
      <c r="AU2846"/>
    </row>
    <row r="2847" spans="47:47" x14ac:dyDescent="0.6">
      <c r="AU2847"/>
    </row>
    <row r="2848" spans="47:47" x14ac:dyDescent="0.6">
      <c r="AU2848"/>
    </row>
    <row r="2849" spans="47:47" x14ac:dyDescent="0.6">
      <c r="AU2849"/>
    </row>
    <row r="2850" spans="47:47" x14ac:dyDescent="0.6">
      <c r="AU2850"/>
    </row>
    <row r="2851" spans="47:47" x14ac:dyDescent="0.6">
      <c r="AU2851"/>
    </row>
    <row r="2852" spans="47:47" x14ac:dyDescent="0.6">
      <c r="AU2852"/>
    </row>
    <row r="2853" spans="47:47" x14ac:dyDescent="0.6">
      <c r="AU2853"/>
    </row>
    <row r="2854" spans="47:47" x14ac:dyDescent="0.6">
      <c r="AU2854"/>
    </row>
    <row r="2855" spans="47:47" x14ac:dyDescent="0.6">
      <c r="AU2855"/>
    </row>
    <row r="2856" spans="47:47" x14ac:dyDescent="0.6">
      <c r="AU2856"/>
    </row>
    <row r="2857" spans="47:47" x14ac:dyDescent="0.6">
      <c r="AU2857"/>
    </row>
    <row r="2858" spans="47:47" x14ac:dyDescent="0.6">
      <c r="AU2858"/>
    </row>
    <row r="2859" spans="47:47" x14ac:dyDescent="0.6">
      <c r="AU2859"/>
    </row>
    <row r="2860" spans="47:47" x14ac:dyDescent="0.6">
      <c r="AU2860"/>
    </row>
    <row r="2861" spans="47:47" x14ac:dyDescent="0.6">
      <c r="AU2861"/>
    </row>
    <row r="2862" spans="47:47" x14ac:dyDescent="0.6">
      <c r="AU2862"/>
    </row>
    <row r="2863" spans="47:47" x14ac:dyDescent="0.6">
      <c r="AU2863"/>
    </row>
    <row r="2864" spans="47:47" x14ac:dyDescent="0.6">
      <c r="AU2864"/>
    </row>
    <row r="2865" spans="47:47" x14ac:dyDescent="0.6">
      <c r="AU2865"/>
    </row>
    <row r="2866" spans="47:47" x14ac:dyDescent="0.6">
      <c r="AU2866"/>
    </row>
    <row r="2867" spans="47:47" x14ac:dyDescent="0.6">
      <c r="AU2867"/>
    </row>
    <row r="2868" spans="47:47" x14ac:dyDescent="0.6">
      <c r="AU2868"/>
    </row>
    <row r="2869" spans="47:47" x14ac:dyDescent="0.6">
      <c r="AU2869"/>
    </row>
    <row r="2870" spans="47:47" x14ac:dyDescent="0.6">
      <c r="AU2870"/>
    </row>
    <row r="2871" spans="47:47" x14ac:dyDescent="0.6">
      <c r="AU2871"/>
    </row>
    <row r="2872" spans="47:47" x14ac:dyDescent="0.6">
      <c r="AU2872"/>
    </row>
    <row r="2873" spans="47:47" x14ac:dyDescent="0.6">
      <c r="AU2873"/>
    </row>
    <row r="2874" spans="47:47" x14ac:dyDescent="0.6">
      <c r="AU2874"/>
    </row>
    <row r="2875" spans="47:47" x14ac:dyDescent="0.6">
      <c r="AU2875"/>
    </row>
    <row r="2876" spans="47:47" x14ac:dyDescent="0.6">
      <c r="AU2876"/>
    </row>
    <row r="2877" spans="47:47" x14ac:dyDescent="0.6">
      <c r="AU2877"/>
    </row>
    <row r="2878" spans="47:47" x14ac:dyDescent="0.6">
      <c r="AU2878"/>
    </row>
    <row r="2879" spans="47:47" x14ac:dyDescent="0.6">
      <c r="AU2879"/>
    </row>
    <row r="2880" spans="47:47" x14ac:dyDescent="0.6">
      <c r="AU2880"/>
    </row>
    <row r="2881" spans="47:47" x14ac:dyDescent="0.6">
      <c r="AU2881"/>
    </row>
    <row r="2882" spans="47:47" x14ac:dyDescent="0.6">
      <c r="AU2882"/>
    </row>
    <row r="2883" spans="47:47" x14ac:dyDescent="0.6">
      <c r="AU2883"/>
    </row>
    <row r="2884" spans="47:47" x14ac:dyDescent="0.6">
      <c r="AU2884"/>
    </row>
    <row r="2885" spans="47:47" x14ac:dyDescent="0.6">
      <c r="AU2885"/>
    </row>
    <row r="2886" spans="47:47" x14ac:dyDescent="0.6">
      <c r="AU2886"/>
    </row>
    <row r="2887" spans="47:47" x14ac:dyDescent="0.6">
      <c r="AU2887"/>
    </row>
    <row r="2888" spans="47:47" x14ac:dyDescent="0.6">
      <c r="AU2888"/>
    </row>
    <row r="2889" spans="47:47" x14ac:dyDescent="0.6">
      <c r="AU2889"/>
    </row>
    <row r="2890" spans="47:47" x14ac:dyDescent="0.6">
      <c r="AU2890"/>
    </row>
    <row r="2891" spans="47:47" x14ac:dyDescent="0.6">
      <c r="AU2891"/>
    </row>
    <row r="2892" spans="47:47" x14ac:dyDescent="0.6">
      <c r="AU2892"/>
    </row>
    <row r="2893" spans="47:47" x14ac:dyDescent="0.6">
      <c r="AU2893"/>
    </row>
    <row r="2894" spans="47:47" x14ac:dyDescent="0.6">
      <c r="AU2894"/>
    </row>
    <row r="2895" spans="47:47" x14ac:dyDescent="0.6">
      <c r="AU2895"/>
    </row>
    <row r="2896" spans="47:47" x14ac:dyDescent="0.6">
      <c r="AU2896"/>
    </row>
    <row r="2897" spans="47:47" x14ac:dyDescent="0.6">
      <c r="AU2897"/>
    </row>
    <row r="2898" spans="47:47" x14ac:dyDescent="0.6">
      <c r="AU2898"/>
    </row>
    <row r="2899" spans="47:47" x14ac:dyDescent="0.6">
      <c r="AU2899"/>
    </row>
    <row r="2900" spans="47:47" x14ac:dyDescent="0.6">
      <c r="AU2900"/>
    </row>
    <row r="2901" spans="47:47" x14ac:dyDescent="0.6">
      <c r="AU2901"/>
    </row>
    <row r="2902" spans="47:47" x14ac:dyDescent="0.6">
      <c r="AU2902"/>
    </row>
    <row r="2903" spans="47:47" x14ac:dyDescent="0.6">
      <c r="AU2903"/>
    </row>
    <row r="2904" spans="47:47" x14ac:dyDescent="0.6">
      <c r="AU2904"/>
    </row>
    <row r="2905" spans="47:47" x14ac:dyDescent="0.6">
      <c r="AU2905"/>
    </row>
    <row r="2906" spans="47:47" x14ac:dyDescent="0.6">
      <c r="AU2906"/>
    </row>
    <row r="2907" spans="47:47" x14ac:dyDescent="0.6">
      <c r="AU2907"/>
    </row>
    <row r="2908" spans="47:47" x14ac:dyDescent="0.6">
      <c r="AU2908"/>
    </row>
    <row r="2909" spans="47:47" x14ac:dyDescent="0.6">
      <c r="AU2909"/>
    </row>
    <row r="2910" spans="47:47" x14ac:dyDescent="0.6">
      <c r="AU2910"/>
    </row>
    <row r="2911" spans="47:47" x14ac:dyDescent="0.6">
      <c r="AU2911"/>
    </row>
    <row r="2912" spans="47:47" x14ac:dyDescent="0.6">
      <c r="AU2912"/>
    </row>
    <row r="2913" spans="47:47" x14ac:dyDescent="0.6">
      <c r="AU2913"/>
    </row>
    <row r="2914" spans="47:47" x14ac:dyDescent="0.6">
      <c r="AU2914"/>
    </row>
    <row r="2915" spans="47:47" x14ac:dyDescent="0.6">
      <c r="AU2915"/>
    </row>
    <row r="2916" spans="47:47" x14ac:dyDescent="0.6">
      <c r="AU2916"/>
    </row>
    <row r="2917" spans="47:47" x14ac:dyDescent="0.6">
      <c r="AU2917"/>
    </row>
    <row r="2918" spans="47:47" x14ac:dyDescent="0.6">
      <c r="AU2918"/>
    </row>
    <row r="2919" spans="47:47" x14ac:dyDescent="0.6">
      <c r="AU2919"/>
    </row>
    <row r="2920" spans="47:47" x14ac:dyDescent="0.6">
      <c r="AU2920"/>
    </row>
    <row r="2921" spans="47:47" x14ac:dyDescent="0.6">
      <c r="AU2921"/>
    </row>
    <row r="2922" spans="47:47" x14ac:dyDescent="0.6">
      <c r="AU2922"/>
    </row>
    <row r="2923" spans="47:47" x14ac:dyDescent="0.6">
      <c r="AU2923"/>
    </row>
    <row r="2924" spans="47:47" x14ac:dyDescent="0.6">
      <c r="AU2924"/>
    </row>
    <row r="2925" spans="47:47" x14ac:dyDescent="0.6">
      <c r="AU2925"/>
    </row>
    <row r="2926" spans="47:47" x14ac:dyDescent="0.6">
      <c r="AU2926"/>
    </row>
    <row r="2927" spans="47:47" x14ac:dyDescent="0.6">
      <c r="AU2927"/>
    </row>
    <row r="2928" spans="47:47" x14ac:dyDescent="0.6">
      <c r="AU2928"/>
    </row>
    <row r="2929" spans="47:47" x14ac:dyDescent="0.6">
      <c r="AU2929"/>
    </row>
    <row r="2930" spans="47:47" x14ac:dyDescent="0.6">
      <c r="AU2930"/>
    </row>
    <row r="2931" spans="47:47" x14ac:dyDescent="0.6">
      <c r="AU2931"/>
    </row>
    <row r="2932" spans="47:47" x14ac:dyDescent="0.6">
      <c r="AU2932"/>
    </row>
    <row r="2933" spans="47:47" x14ac:dyDescent="0.6">
      <c r="AU2933"/>
    </row>
    <row r="2934" spans="47:47" x14ac:dyDescent="0.6">
      <c r="AU2934"/>
    </row>
    <row r="2935" spans="47:47" x14ac:dyDescent="0.6">
      <c r="AU2935"/>
    </row>
    <row r="2936" spans="47:47" x14ac:dyDescent="0.6">
      <c r="AU2936"/>
    </row>
    <row r="2937" spans="47:47" x14ac:dyDescent="0.6">
      <c r="AU2937"/>
    </row>
    <row r="2938" spans="47:47" x14ac:dyDescent="0.6">
      <c r="AU2938"/>
    </row>
    <row r="2939" spans="47:47" x14ac:dyDescent="0.6">
      <c r="AU2939"/>
    </row>
    <row r="2940" spans="47:47" x14ac:dyDescent="0.6">
      <c r="AU2940"/>
    </row>
    <row r="2941" spans="47:47" x14ac:dyDescent="0.6">
      <c r="AU2941"/>
    </row>
    <row r="2942" spans="47:47" x14ac:dyDescent="0.6">
      <c r="AU2942"/>
    </row>
    <row r="2943" spans="47:47" x14ac:dyDescent="0.6">
      <c r="AU2943"/>
    </row>
    <row r="2944" spans="47:47" x14ac:dyDescent="0.6">
      <c r="AU2944"/>
    </row>
    <row r="2945" spans="47:47" x14ac:dyDescent="0.6">
      <c r="AU2945"/>
    </row>
    <row r="2946" spans="47:47" x14ac:dyDescent="0.6">
      <c r="AU2946"/>
    </row>
    <row r="2947" spans="47:47" x14ac:dyDescent="0.6">
      <c r="AU2947"/>
    </row>
    <row r="2948" spans="47:47" x14ac:dyDescent="0.6">
      <c r="AU2948"/>
    </row>
    <row r="2949" spans="47:47" x14ac:dyDescent="0.6">
      <c r="AU2949"/>
    </row>
    <row r="2950" spans="47:47" x14ac:dyDescent="0.6">
      <c r="AU2950"/>
    </row>
    <row r="2951" spans="47:47" x14ac:dyDescent="0.6">
      <c r="AU2951"/>
    </row>
    <row r="2952" spans="47:47" x14ac:dyDescent="0.6">
      <c r="AU2952"/>
    </row>
    <row r="2953" spans="47:47" x14ac:dyDescent="0.6">
      <c r="AU2953"/>
    </row>
    <row r="2954" spans="47:47" x14ac:dyDescent="0.6">
      <c r="AU2954"/>
    </row>
    <row r="2955" spans="47:47" x14ac:dyDescent="0.6">
      <c r="AU2955"/>
    </row>
    <row r="2956" spans="47:47" x14ac:dyDescent="0.6">
      <c r="AU2956"/>
    </row>
    <row r="2957" spans="47:47" x14ac:dyDescent="0.6">
      <c r="AU2957"/>
    </row>
    <row r="2958" spans="47:47" x14ac:dyDescent="0.6">
      <c r="AU2958"/>
    </row>
    <row r="2959" spans="47:47" x14ac:dyDescent="0.6">
      <c r="AU2959"/>
    </row>
    <row r="2960" spans="47:47" x14ac:dyDescent="0.6">
      <c r="AU2960"/>
    </row>
    <row r="2961" spans="47:47" x14ac:dyDescent="0.6">
      <c r="AU2961"/>
    </row>
    <row r="2962" spans="47:47" x14ac:dyDescent="0.6">
      <c r="AU2962"/>
    </row>
    <row r="2963" spans="47:47" x14ac:dyDescent="0.6">
      <c r="AU2963"/>
    </row>
    <row r="2964" spans="47:47" x14ac:dyDescent="0.6">
      <c r="AU2964"/>
    </row>
    <row r="2965" spans="47:47" x14ac:dyDescent="0.6">
      <c r="AU2965"/>
    </row>
    <row r="2966" spans="47:47" x14ac:dyDescent="0.6">
      <c r="AU2966"/>
    </row>
    <row r="2967" spans="47:47" x14ac:dyDescent="0.6">
      <c r="AU2967"/>
    </row>
    <row r="2968" spans="47:47" x14ac:dyDescent="0.6">
      <c r="AU2968"/>
    </row>
    <row r="2969" spans="47:47" x14ac:dyDescent="0.6">
      <c r="AU2969"/>
    </row>
    <row r="2970" spans="47:47" x14ac:dyDescent="0.6">
      <c r="AU2970"/>
    </row>
    <row r="2971" spans="47:47" x14ac:dyDescent="0.6">
      <c r="AU2971"/>
    </row>
    <row r="2972" spans="47:47" x14ac:dyDescent="0.6">
      <c r="AU2972"/>
    </row>
    <row r="2973" spans="47:47" x14ac:dyDescent="0.6">
      <c r="AU2973"/>
    </row>
    <row r="2974" spans="47:47" x14ac:dyDescent="0.6">
      <c r="AU2974"/>
    </row>
    <row r="2975" spans="47:47" x14ac:dyDescent="0.6">
      <c r="AU2975"/>
    </row>
    <row r="2976" spans="47:47" x14ac:dyDescent="0.6">
      <c r="AU2976"/>
    </row>
    <row r="2977" spans="47:47" x14ac:dyDescent="0.6">
      <c r="AU2977"/>
    </row>
    <row r="2978" spans="47:47" x14ac:dyDescent="0.6">
      <c r="AU2978"/>
    </row>
    <row r="2979" spans="47:47" x14ac:dyDescent="0.6">
      <c r="AU2979"/>
    </row>
    <row r="2980" spans="47:47" x14ac:dyDescent="0.6">
      <c r="AU2980"/>
    </row>
    <row r="2981" spans="47:47" x14ac:dyDescent="0.6">
      <c r="AU2981"/>
    </row>
    <row r="2982" spans="47:47" x14ac:dyDescent="0.6">
      <c r="AU2982"/>
    </row>
    <row r="2983" spans="47:47" x14ac:dyDescent="0.6">
      <c r="AU2983"/>
    </row>
    <row r="2984" spans="47:47" x14ac:dyDescent="0.6">
      <c r="AU2984"/>
    </row>
    <row r="2985" spans="47:47" x14ac:dyDescent="0.6">
      <c r="AU2985"/>
    </row>
    <row r="2986" spans="47:47" x14ac:dyDescent="0.6">
      <c r="AU2986"/>
    </row>
    <row r="2987" spans="47:47" x14ac:dyDescent="0.6">
      <c r="AU2987"/>
    </row>
    <row r="2988" spans="47:47" x14ac:dyDescent="0.6">
      <c r="AU2988"/>
    </row>
    <row r="2989" spans="47:47" x14ac:dyDescent="0.6">
      <c r="AU2989"/>
    </row>
    <row r="2990" spans="47:47" x14ac:dyDescent="0.6">
      <c r="AU2990"/>
    </row>
    <row r="2991" spans="47:47" x14ac:dyDescent="0.6">
      <c r="AU2991"/>
    </row>
    <row r="2992" spans="47:47" x14ac:dyDescent="0.6">
      <c r="AU2992"/>
    </row>
    <row r="2993" spans="47:47" x14ac:dyDescent="0.6">
      <c r="AU2993"/>
    </row>
    <row r="2994" spans="47:47" x14ac:dyDescent="0.6">
      <c r="AU2994"/>
    </row>
    <row r="2995" spans="47:47" x14ac:dyDescent="0.6">
      <c r="AU2995"/>
    </row>
    <row r="2996" spans="47:47" x14ac:dyDescent="0.6">
      <c r="AU2996"/>
    </row>
    <row r="2997" spans="47:47" x14ac:dyDescent="0.6">
      <c r="AU2997"/>
    </row>
    <row r="2998" spans="47:47" x14ac:dyDescent="0.6">
      <c r="AU2998"/>
    </row>
    <row r="2999" spans="47:47" x14ac:dyDescent="0.6">
      <c r="AU2999"/>
    </row>
    <row r="3000" spans="47:47" x14ac:dyDescent="0.6">
      <c r="AU3000"/>
    </row>
    <row r="3001" spans="47:47" x14ac:dyDescent="0.6">
      <c r="AU3001"/>
    </row>
    <row r="3002" spans="47:47" x14ac:dyDescent="0.6">
      <c r="AU3002"/>
    </row>
    <row r="3003" spans="47:47" x14ac:dyDescent="0.6">
      <c r="AU3003"/>
    </row>
    <row r="3004" spans="47:47" x14ac:dyDescent="0.6">
      <c r="AU3004"/>
    </row>
    <row r="3005" spans="47:47" x14ac:dyDescent="0.6">
      <c r="AU3005"/>
    </row>
    <row r="3006" spans="47:47" x14ac:dyDescent="0.6">
      <c r="AU3006"/>
    </row>
    <row r="3007" spans="47:47" x14ac:dyDescent="0.6">
      <c r="AU3007"/>
    </row>
    <row r="3008" spans="47:47" x14ac:dyDescent="0.6">
      <c r="AU3008"/>
    </row>
    <row r="3009" spans="47:47" x14ac:dyDescent="0.6">
      <c r="AU3009"/>
    </row>
    <row r="3010" spans="47:47" x14ac:dyDescent="0.6">
      <c r="AU3010"/>
    </row>
    <row r="3011" spans="47:47" x14ac:dyDescent="0.6">
      <c r="AU3011"/>
    </row>
    <row r="3012" spans="47:47" x14ac:dyDescent="0.6">
      <c r="AU3012"/>
    </row>
    <row r="3013" spans="47:47" x14ac:dyDescent="0.6">
      <c r="AU3013"/>
    </row>
    <row r="3014" spans="47:47" x14ac:dyDescent="0.6">
      <c r="AU3014"/>
    </row>
    <row r="3015" spans="47:47" x14ac:dyDescent="0.6">
      <c r="AU3015"/>
    </row>
    <row r="3016" spans="47:47" x14ac:dyDescent="0.6">
      <c r="AU3016"/>
    </row>
    <row r="3017" spans="47:47" x14ac:dyDescent="0.6">
      <c r="AU3017"/>
    </row>
    <row r="3018" spans="47:47" x14ac:dyDescent="0.6">
      <c r="AU3018"/>
    </row>
    <row r="3019" spans="47:47" x14ac:dyDescent="0.6">
      <c r="AU3019"/>
    </row>
    <row r="3020" spans="47:47" x14ac:dyDescent="0.6">
      <c r="AU3020"/>
    </row>
    <row r="3021" spans="47:47" x14ac:dyDescent="0.6">
      <c r="AU3021"/>
    </row>
    <row r="3022" spans="47:47" x14ac:dyDescent="0.6">
      <c r="AU3022"/>
    </row>
    <row r="3023" spans="47:47" x14ac:dyDescent="0.6">
      <c r="AU3023"/>
    </row>
    <row r="3024" spans="47:47" x14ac:dyDescent="0.6">
      <c r="AU3024"/>
    </row>
    <row r="3025" spans="47:47" x14ac:dyDescent="0.6">
      <c r="AU3025"/>
    </row>
    <row r="3026" spans="47:47" x14ac:dyDescent="0.6">
      <c r="AU3026"/>
    </row>
    <row r="3027" spans="47:47" x14ac:dyDescent="0.6">
      <c r="AU3027"/>
    </row>
    <row r="3028" spans="47:47" x14ac:dyDescent="0.6">
      <c r="AU3028"/>
    </row>
    <row r="3029" spans="47:47" x14ac:dyDescent="0.6">
      <c r="AU3029"/>
    </row>
    <row r="3030" spans="47:47" x14ac:dyDescent="0.6">
      <c r="AU3030"/>
    </row>
    <row r="3031" spans="47:47" x14ac:dyDescent="0.6">
      <c r="AU3031"/>
    </row>
    <row r="3032" spans="47:47" x14ac:dyDescent="0.6">
      <c r="AU3032"/>
    </row>
    <row r="3033" spans="47:47" x14ac:dyDescent="0.6">
      <c r="AU3033"/>
    </row>
    <row r="3034" spans="47:47" x14ac:dyDescent="0.6">
      <c r="AU3034"/>
    </row>
    <row r="3035" spans="47:47" x14ac:dyDescent="0.6">
      <c r="AU3035"/>
    </row>
    <row r="3036" spans="47:47" x14ac:dyDescent="0.6">
      <c r="AU3036"/>
    </row>
    <row r="3037" spans="47:47" x14ac:dyDescent="0.6">
      <c r="AU3037"/>
    </row>
    <row r="3038" spans="47:47" x14ac:dyDescent="0.6">
      <c r="AU3038"/>
    </row>
    <row r="3039" spans="47:47" x14ac:dyDescent="0.6">
      <c r="AU3039"/>
    </row>
    <row r="3040" spans="47:47" x14ac:dyDescent="0.6">
      <c r="AU3040"/>
    </row>
    <row r="3041" spans="47:47" x14ac:dyDescent="0.6">
      <c r="AU3041"/>
    </row>
    <row r="3042" spans="47:47" x14ac:dyDescent="0.6">
      <c r="AU3042"/>
    </row>
    <row r="3043" spans="47:47" x14ac:dyDescent="0.6">
      <c r="AU3043"/>
    </row>
    <row r="3044" spans="47:47" x14ac:dyDescent="0.6">
      <c r="AU3044"/>
    </row>
    <row r="3045" spans="47:47" x14ac:dyDescent="0.6">
      <c r="AU3045"/>
    </row>
    <row r="3046" spans="47:47" x14ac:dyDescent="0.6">
      <c r="AU3046"/>
    </row>
    <row r="3047" spans="47:47" x14ac:dyDescent="0.6">
      <c r="AU3047"/>
    </row>
    <row r="3048" spans="47:47" x14ac:dyDescent="0.6">
      <c r="AU3048"/>
    </row>
    <row r="3049" spans="47:47" x14ac:dyDescent="0.6">
      <c r="AU3049"/>
    </row>
    <row r="3050" spans="47:47" x14ac:dyDescent="0.6">
      <c r="AU3050"/>
    </row>
    <row r="3051" spans="47:47" x14ac:dyDescent="0.6">
      <c r="AU3051"/>
    </row>
    <row r="3052" spans="47:47" x14ac:dyDescent="0.6">
      <c r="AU3052"/>
    </row>
    <row r="3053" spans="47:47" x14ac:dyDescent="0.6">
      <c r="AU3053"/>
    </row>
    <row r="3054" spans="47:47" x14ac:dyDescent="0.6">
      <c r="AU3054"/>
    </row>
    <row r="3055" spans="47:47" x14ac:dyDescent="0.6">
      <c r="AU3055"/>
    </row>
    <row r="3056" spans="47:47" x14ac:dyDescent="0.6">
      <c r="AU3056"/>
    </row>
    <row r="3057" spans="47:47" x14ac:dyDescent="0.6">
      <c r="AU3057"/>
    </row>
    <row r="3058" spans="47:47" x14ac:dyDescent="0.6">
      <c r="AU3058"/>
    </row>
    <row r="3059" spans="47:47" x14ac:dyDescent="0.6">
      <c r="AU3059"/>
    </row>
    <row r="3060" spans="47:47" x14ac:dyDescent="0.6">
      <c r="AU3060"/>
    </row>
    <row r="3061" spans="47:47" x14ac:dyDescent="0.6">
      <c r="AU3061"/>
    </row>
    <row r="3062" spans="47:47" x14ac:dyDescent="0.6">
      <c r="AU3062"/>
    </row>
    <row r="3063" spans="47:47" x14ac:dyDescent="0.6">
      <c r="AU3063"/>
    </row>
    <row r="3064" spans="47:47" x14ac:dyDescent="0.6">
      <c r="AU3064"/>
    </row>
    <row r="3065" spans="47:47" x14ac:dyDescent="0.6">
      <c r="AU3065"/>
    </row>
    <row r="3066" spans="47:47" x14ac:dyDescent="0.6">
      <c r="AU3066"/>
    </row>
    <row r="3067" spans="47:47" x14ac:dyDescent="0.6">
      <c r="AU3067"/>
    </row>
    <row r="3068" spans="47:47" x14ac:dyDescent="0.6">
      <c r="AU3068"/>
    </row>
    <row r="3069" spans="47:47" x14ac:dyDescent="0.6">
      <c r="AU3069"/>
    </row>
    <row r="3070" spans="47:47" x14ac:dyDescent="0.6">
      <c r="AU3070"/>
    </row>
    <row r="3071" spans="47:47" x14ac:dyDescent="0.6">
      <c r="AU3071"/>
    </row>
    <row r="3072" spans="47:47" x14ac:dyDescent="0.6">
      <c r="AU3072"/>
    </row>
    <row r="3073" spans="47:47" x14ac:dyDescent="0.6">
      <c r="AU3073"/>
    </row>
    <row r="3074" spans="47:47" x14ac:dyDescent="0.6">
      <c r="AU3074"/>
    </row>
    <row r="3075" spans="47:47" x14ac:dyDescent="0.6">
      <c r="AU3075"/>
    </row>
    <row r="3076" spans="47:47" x14ac:dyDescent="0.6">
      <c r="AU3076"/>
    </row>
    <row r="3077" spans="47:47" x14ac:dyDescent="0.6">
      <c r="AU3077"/>
    </row>
    <row r="3078" spans="47:47" x14ac:dyDescent="0.6">
      <c r="AU3078"/>
    </row>
    <row r="3079" spans="47:47" x14ac:dyDescent="0.6">
      <c r="AU3079"/>
    </row>
    <row r="3080" spans="47:47" ht="16.8" customHeight="1" x14ac:dyDescent="0.6">
      <c r="AU3080"/>
    </row>
    <row r="3081" spans="47:47" x14ac:dyDescent="0.6">
      <c r="AU3081"/>
    </row>
    <row r="3082" spans="47:47" x14ac:dyDescent="0.6">
      <c r="AU3082"/>
    </row>
    <row r="3083" spans="47:47" x14ac:dyDescent="0.6">
      <c r="AU3083"/>
    </row>
    <row r="3084" spans="47:47" x14ac:dyDescent="0.6">
      <c r="AU3084"/>
    </row>
    <row r="3085" spans="47:47" x14ac:dyDescent="0.6">
      <c r="AU3085"/>
    </row>
    <row r="3086" spans="47:47" x14ac:dyDescent="0.6">
      <c r="AU3086"/>
    </row>
    <row r="3087" spans="47:47" x14ac:dyDescent="0.6">
      <c r="AU3087"/>
    </row>
    <row r="3088" spans="47:47" x14ac:dyDescent="0.6">
      <c r="AU3088"/>
    </row>
    <row r="3089" spans="47:47" x14ac:dyDescent="0.6">
      <c r="AU3089"/>
    </row>
    <row r="3090" spans="47:47" x14ac:dyDescent="0.6">
      <c r="AU3090"/>
    </row>
    <row r="3091" spans="47:47" x14ac:dyDescent="0.6">
      <c r="AU3091"/>
    </row>
    <row r="3092" spans="47:47" x14ac:dyDescent="0.6">
      <c r="AU3092"/>
    </row>
    <row r="3093" spans="47:47" x14ac:dyDescent="0.6">
      <c r="AU3093"/>
    </row>
    <row r="3094" spans="47:47" x14ac:dyDescent="0.6">
      <c r="AU3094"/>
    </row>
    <row r="3095" spans="47:47" x14ac:dyDescent="0.6">
      <c r="AU3095"/>
    </row>
    <row r="3096" spans="47:47" x14ac:dyDescent="0.6">
      <c r="AU3096"/>
    </row>
    <row r="3097" spans="47:47" x14ac:dyDescent="0.6">
      <c r="AU3097"/>
    </row>
    <row r="3098" spans="47:47" x14ac:dyDescent="0.6">
      <c r="AU3098"/>
    </row>
    <row r="3099" spans="47:47" x14ac:dyDescent="0.6">
      <c r="AU3099"/>
    </row>
    <row r="3100" spans="47:47" x14ac:dyDescent="0.6">
      <c r="AU3100"/>
    </row>
    <row r="3101" spans="47:47" x14ac:dyDescent="0.6">
      <c r="AU3101"/>
    </row>
    <row r="3102" spans="47:47" x14ac:dyDescent="0.6">
      <c r="AU3102"/>
    </row>
    <row r="3103" spans="47:47" x14ac:dyDescent="0.6">
      <c r="AU3103"/>
    </row>
    <row r="3104" spans="47:47" x14ac:dyDescent="0.6">
      <c r="AU3104"/>
    </row>
    <row r="3105" spans="47:47" x14ac:dyDescent="0.6">
      <c r="AU3105"/>
    </row>
    <row r="3106" spans="47:47" x14ac:dyDescent="0.6">
      <c r="AU3106"/>
    </row>
    <row r="3107" spans="47:47" x14ac:dyDescent="0.6">
      <c r="AU3107"/>
    </row>
    <row r="3108" spans="47:47" x14ac:dyDescent="0.6">
      <c r="AU3108"/>
    </row>
    <row r="3109" spans="47:47" x14ac:dyDescent="0.6">
      <c r="AU3109"/>
    </row>
    <row r="3110" spans="47:47" x14ac:dyDescent="0.6">
      <c r="AU3110"/>
    </row>
    <row r="3111" spans="47:47" x14ac:dyDescent="0.6">
      <c r="AU3111"/>
    </row>
    <row r="3112" spans="47:47" x14ac:dyDescent="0.6">
      <c r="AU3112"/>
    </row>
    <row r="3113" spans="47:47" x14ac:dyDescent="0.6">
      <c r="AU3113"/>
    </row>
    <row r="3114" spans="47:47" x14ac:dyDescent="0.6">
      <c r="AU3114"/>
    </row>
    <row r="3115" spans="47:47" x14ac:dyDescent="0.6">
      <c r="AU3115"/>
    </row>
    <row r="3116" spans="47:47" x14ac:dyDescent="0.6">
      <c r="AU3116"/>
    </row>
    <row r="3117" spans="47:47" x14ac:dyDescent="0.6">
      <c r="AU3117"/>
    </row>
    <row r="3118" spans="47:47" x14ac:dyDescent="0.6">
      <c r="AU3118"/>
    </row>
    <row r="3119" spans="47:47" x14ac:dyDescent="0.6">
      <c r="AU3119"/>
    </row>
    <row r="3120" spans="47:47" x14ac:dyDescent="0.6">
      <c r="AU3120"/>
    </row>
    <row r="3121" spans="47:47" x14ac:dyDescent="0.6">
      <c r="AU3121"/>
    </row>
    <row r="3122" spans="47:47" x14ac:dyDescent="0.6">
      <c r="AU3122"/>
    </row>
    <row r="3123" spans="47:47" x14ac:dyDescent="0.6">
      <c r="AU3123"/>
    </row>
    <row r="3124" spans="47:47" x14ac:dyDescent="0.6">
      <c r="AU3124"/>
    </row>
    <row r="3125" spans="47:47" x14ac:dyDescent="0.6">
      <c r="AU3125"/>
    </row>
    <row r="3126" spans="47:47" x14ac:dyDescent="0.6">
      <c r="AU3126"/>
    </row>
    <row r="3127" spans="47:47" x14ac:dyDescent="0.6">
      <c r="AU3127"/>
    </row>
    <row r="3128" spans="47:47" x14ac:dyDescent="0.6">
      <c r="AU3128"/>
    </row>
    <row r="3129" spans="47:47" x14ac:dyDescent="0.6">
      <c r="AU3129"/>
    </row>
    <row r="3130" spans="47:47" x14ac:dyDescent="0.6">
      <c r="AU3130"/>
    </row>
    <row r="3131" spans="47:47" x14ac:dyDescent="0.6">
      <c r="AU3131"/>
    </row>
    <row r="3132" spans="47:47" x14ac:dyDescent="0.6">
      <c r="AU3132"/>
    </row>
    <row r="3133" spans="47:47" x14ac:dyDescent="0.6">
      <c r="AU3133"/>
    </row>
    <row r="3134" spans="47:47" x14ac:dyDescent="0.6">
      <c r="AU3134"/>
    </row>
    <row r="3135" spans="47:47" x14ac:dyDescent="0.6">
      <c r="AU3135"/>
    </row>
    <row r="3136" spans="47:47" x14ac:dyDescent="0.6">
      <c r="AU3136"/>
    </row>
    <row r="3137" spans="47:47" x14ac:dyDescent="0.6">
      <c r="AU3137"/>
    </row>
    <row r="3138" spans="47:47" x14ac:dyDescent="0.6">
      <c r="AU3138"/>
    </row>
    <row r="3139" spans="47:47" x14ac:dyDescent="0.6">
      <c r="AU3139"/>
    </row>
    <row r="3140" spans="47:47" x14ac:dyDescent="0.6">
      <c r="AU3140"/>
    </row>
    <row r="3141" spans="47:47" x14ac:dyDescent="0.6">
      <c r="AU3141"/>
    </row>
    <row r="3142" spans="47:47" x14ac:dyDescent="0.6">
      <c r="AU3142"/>
    </row>
    <row r="3143" spans="47:47" x14ac:dyDescent="0.6">
      <c r="AU3143"/>
    </row>
    <row r="3144" spans="47:47" x14ac:dyDescent="0.6">
      <c r="AU3144"/>
    </row>
    <row r="3145" spans="47:47" x14ac:dyDescent="0.6">
      <c r="AU3145"/>
    </row>
    <row r="3146" spans="47:47" x14ac:dyDescent="0.6">
      <c r="AU3146"/>
    </row>
    <row r="3147" spans="47:47" x14ac:dyDescent="0.6">
      <c r="AU3147"/>
    </row>
    <row r="3148" spans="47:47" x14ac:dyDescent="0.6">
      <c r="AU3148"/>
    </row>
    <row r="3149" spans="47:47" x14ac:dyDescent="0.6">
      <c r="AU3149"/>
    </row>
    <row r="3150" spans="47:47" x14ac:dyDescent="0.6">
      <c r="AU3150"/>
    </row>
    <row r="3151" spans="47:47" x14ac:dyDescent="0.6">
      <c r="AU3151"/>
    </row>
    <row r="3152" spans="47:47" x14ac:dyDescent="0.6">
      <c r="AU3152"/>
    </row>
    <row r="3153" spans="47:47" x14ac:dyDescent="0.6">
      <c r="AU3153"/>
    </row>
    <row r="3154" spans="47:47" x14ac:dyDescent="0.6">
      <c r="AU3154"/>
    </row>
    <row r="3155" spans="47:47" x14ac:dyDescent="0.6">
      <c r="AU3155"/>
    </row>
    <row r="3156" spans="47:47" x14ac:dyDescent="0.6">
      <c r="AU3156"/>
    </row>
    <row r="3157" spans="47:47" x14ac:dyDescent="0.6">
      <c r="AU3157"/>
    </row>
    <row r="3158" spans="47:47" x14ac:dyDescent="0.6">
      <c r="AU3158"/>
    </row>
    <row r="3159" spans="47:47" x14ac:dyDescent="0.6">
      <c r="AU3159"/>
    </row>
    <row r="3160" spans="47:47" x14ac:dyDescent="0.6">
      <c r="AU3160"/>
    </row>
    <row r="3161" spans="47:47" x14ac:dyDescent="0.6">
      <c r="AU3161"/>
    </row>
    <row r="3162" spans="47:47" x14ac:dyDescent="0.6">
      <c r="AU3162"/>
    </row>
    <row r="3163" spans="47:47" x14ac:dyDescent="0.6">
      <c r="AU3163"/>
    </row>
    <row r="3164" spans="47:47" x14ac:dyDescent="0.6">
      <c r="AU3164"/>
    </row>
    <row r="3165" spans="47:47" x14ac:dyDescent="0.6">
      <c r="AU3165"/>
    </row>
    <row r="3166" spans="47:47" x14ac:dyDescent="0.6">
      <c r="AU3166"/>
    </row>
    <row r="3167" spans="47:47" x14ac:dyDescent="0.6">
      <c r="AU3167"/>
    </row>
    <row r="3168" spans="47:47" x14ac:dyDescent="0.6">
      <c r="AU3168"/>
    </row>
    <row r="3169" spans="47:47" x14ac:dyDescent="0.6">
      <c r="AU3169"/>
    </row>
    <row r="3170" spans="47:47" x14ac:dyDescent="0.6">
      <c r="AU3170"/>
    </row>
    <row r="3171" spans="47:47" x14ac:dyDescent="0.6">
      <c r="AU3171"/>
    </row>
    <row r="3172" spans="47:47" x14ac:dyDescent="0.6">
      <c r="AU3172"/>
    </row>
    <row r="3173" spans="47:47" x14ac:dyDescent="0.6">
      <c r="AU3173"/>
    </row>
    <row r="3174" spans="47:47" x14ac:dyDescent="0.6">
      <c r="AU3174"/>
    </row>
    <row r="3175" spans="47:47" x14ac:dyDescent="0.6">
      <c r="AU3175"/>
    </row>
    <row r="3176" spans="47:47" x14ac:dyDescent="0.6">
      <c r="AU3176"/>
    </row>
    <row r="3177" spans="47:47" x14ac:dyDescent="0.6">
      <c r="AU3177"/>
    </row>
    <row r="3178" spans="47:47" x14ac:dyDescent="0.6">
      <c r="AU3178"/>
    </row>
    <row r="3179" spans="47:47" x14ac:dyDescent="0.6">
      <c r="AU3179"/>
    </row>
    <row r="3180" spans="47:47" x14ac:dyDescent="0.6">
      <c r="AU3180"/>
    </row>
    <row r="3181" spans="47:47" x14ac:dyDescent="0.6">
      <c r="AU3181"/>
    </row>
    <row r="3182" spans="47:47" x14ac:dyDescent="0.6">
      <c r="AU3182"/>
    </row>
    <row r="3183" spans="47:47" x14ac:dyDescent="0.6">
      <c r="AU3183"/>
    </row>
    <row r="3184" spans="47:47" x14ac:dyDescent="0.6">
      <c r="AU3184"/>
    </row>
    <row r="3185" spans="47:47" x14ac:dyDescent="0.6">
      <c r="AU3185"/>
    </row>
    <row r="3186" spans="47:47" x14ac:dyDescent="0.6">
      <c r="AU3186"/>
    </row>
    <row r="3187" spans="47:47" x14ac:dyDescent="0.6">
      <c r="AU3187"/>
    </row>
    <row r="3188" spans="47:47" x14ac:dyDescent="0.6">
      <c r="AU3188"/>
    </row>
    <row r="3189" spans="47:47" x14ac:dyDescent="0.6">
      <c r="AU3189"/>
    </row>
    <row r="3190" spans="47:47" x14ac:dyDescent="0.6">
      <c r="AU3190"/>
    </row>
    <row r="3191" spans="47:47" x14ac:dyDescent="0.6">
      <c r="AU3191"/>
    </row>
    <row r="3192" spans="47:47" x14ac:dyDescent="0.6">
      <c r="AU3192"/>
    </row>
    <row r="3193" spans="47:47" x14ac:dyDescent="0.6">
      <c r="AU3193"/>
    </row>
    <row r="3194" spans="47:47" x14ac:dyDescent="0.6">
      <c r="AU3194"/>
    </row>
    <row r="3195" spans="47:47" x14ac:dyDescent="0.6">
      <c r="AU3195"/>
    </row>
    <row r="3196" spans="47:47" x14ac:dyDescent="0.6">
      <c r="AU3196"/>
    </row>
    <row r="3197" spans="47:47" x14ac:dyDescent="0.6">
      <c r="AU3197"/>
    </row>
    <row r="3198" spans="47:47" x14ac:dyDescent="0.6">
      <c r="AU3198"/>
    </row>
    <row r="3199" spans="47:47" x14ac:dyDescent="0.6">
      <c r="AU3199"/>
    </row>
    <row r="3200" spans="47:47" x14ac:dyDescent="0.6">
      <c r="AU3200"/>
    </row>
    <row r="3201" spans="47:47" x14ac:dyDescent="0.6">
      <c r="AU3201"/>
    </row>
    <row r="3202" spans="47:47" x14ac:dyDescent="0.6">
      <c r="AU3202"/>
    </row>
    <row r="3203" spans="47:47" x14ac:dyDescent="0.6">
      <c r="AU3203"/>
    </row>
    <row r="3204" spans="47:47" x14ac:dyDescent="0.6">
      <c r="AU3204"/>
    </row>
    <row r="3205" spans="47:47" x14ac:dyDescent="0.6">
      <c r="AU3205"/>
    </row>
    <row r="3206" spans="47:47" x14ac:dyDescent="0.6">
      <c r="AU3206"/>
    </row>
    <row r="3207" spans="47:47" x14ac:dyDescent="0.6">
      <c r="AU3207"/>
    </row>
    <row r="3208" spans="47:47" x14ac:dyDescent="0.6">
      <c r="AU3208"/>
    </row>
    <row r="3209" spans="47:47" x14ac:dyDescent="0.6">
      <c r="AU3209"/>
    </row>
    <row r="3210" spans="47:47" x14ac:dyDescent="0.6">
      <c r="AU3210"/>
    </row>
    <row r="3211" spans="47:47" x14ac:dyDescent="0.6">
      <c r="AU3211"/>
    </row>
    <row r="3212" spans="47:47" x14ac:dyDescent="0.6">
      <c r="AU3212"/>
    </row>
    <row r="3213" spans="47:47" x14ac:dyDescent="0.6">
      <c r="AU3213"/>
    </row>
    <row r="3214" spans="47:47" x14ac:dyDescent="0.6">
      <c r="AU3214"/>
    </row>
    <row r="3215" spans="47:47" x14ac:dyDescent="0.6">
      <c r="AU3215"/>
    </row>
    <row r="3216" spans="47:47" x14ac:dyDescent="0.6">
      <c r="AU3216"/>
    </row>
    <row r="3217" spans="47:47" x14ac:dyDescent="0.6">
      <c r="AU3217"/>
    </row>
    <row r="3218" spans="47:47" x14ac:dyDescent="0.6">
      <c r="AU3218"/>
    </row>
    <row r="3219" spans="47:47" x14ac:dyDescent="0.6">
      <c r="AU3219"/>
    </row>
    <row r="3220" spans="47:47" x14ac:dyDescent="0.6">
      <c r="AU3220"/>
    </row>
    <row r="3221" spans="47:47" x14ac:dyDescent="0.6">
      <c r="AU3221"/>
    </row>
    <row r="3222" spans="47:47" x14ac:dyDescent="0.6">
      <c r="AU3222"/>
    </row>
    <row r="3223" spans="47:47" x14ac:dyDescent="0.6">
      <c r="AU3223"/>
    </row>
    <row r="3224" spans="47:47" x14ac:dyDescent="0.6">
      <c r="AU3224"/>
    </row>
    <row r="3225" spans="47:47" x14ac:dyDescent="0.6">
      <c r="AU3225"/>
    </row>
    <row r="3226" spans="47:47" x14ac:dyDescent="0.6">
      <c r="AU3226"/>
    </row>
    <row r="3227" spans="47:47" x14ac:dyDescent="0.6">
      <c r="AU3227"/>
    </row>
    <row r="3228" spans="47:47" x14ac:dyDescent="0.6">
      <c r="AU3228"/>
    </row>
    <row r="3229" spans="47:47" x14ac:dyDescent="0.6">
      <c r="AU3229"/>
    </row>
    <row r="3230" spans="47:47" x14ac:dyDescent="0.6">
      <c r="AU3230"/>
    </row>
    <row r="3231" spans="47:47" x14ac:dyDescent="0.6">
      <c r="AU3231"/>
    </row>
    <row r="3232" spans="47:47" x14ac:dyDescent="0.6">
      <c r="AU3232"/>
    </row>
    <row r="3233" spans="47:47" x14ac:dyDescent="0.6">
      <c r="AU3233"/>
    </row>
    <row r="3234" spans="47:47" x14ac:dyDescent="0.6">
      <c r="AU3234"/>
    </row>
    <row r="3235" spans="47:47" x14ac:dyDescent="0.6">
      <c r="AU3235"/>
    </row>
    <row r="3236" spans="47:47" x14ac:dyDescent="0.6">
      <c r="AU3236"/>
    </row>
    <row r="3237" spans="47:47" x14ac:dyDescent="0.6">
      <c r="AU3237"/>
    </row>
    <row r="3238" spans="47:47" x14ac:dyDescent="0.6">
      <c r="AU3238"/>
    </row>
    <row r="3239" spans="47:47" x14ac:dyDescent="0.6">
      <c r="AU3239"/>
    </row>
    <row r="3240" spans="47:47" x14ac:dyDescent="0.6">
      <c r="AU3240"/>
    </row>
    <row r="3241" spans="47:47" x14ac:dyDescent="0.6">
      <c r="AU3241"/>
    </row>
    <row r="3242" spans="47:47" x14ac:dyDescent="0.6">
      <c r="AU3242"/>
    </row>
    <row r="3243" spans="47:47" x14ac:dyDescent="0.6">
      <c r="AU3243"/>
    </row>
    <row r="3244" spans="47:47" x14ac:dyDescent="0.6">
      <c r="AU3244"/>
    </row>
    <row r="3245" spans="47:47" x14ac:dyDescent="0.6">
      <c r="AU3245"/>
    </row>
    <row r="3246" spans="47:47" x14ac:dyDescent="0.6">
      <c r="AU3246"/>
    </row>
    <row r="3247" spans="47:47" x14ac:dyDescent="0.6">
      <c r="AU3247"/>
    </row>
    <row r="3248" spans="47:47" x14ac:dyDescent="0.6">
      <c r="AU3248"/>
    </row>
    <row r="3249" spans="47:47" x14ac:dyDescent="0.6">
      <c r="AU3249"/>
    </row>
    <row r="3250" spans="47:47" x14ac:dyDescent="0.6">
      <c r="AU3250"/>
    </row>
    <row r="3251" spans="47:47" x14ac:dyDescent="0.6">
      <c r="AU3251"/>
    </row>
    <row r="3252" spans="47:47" x14ac:dyDescent="0.6">
      <c r="AU3252"/>
    </row>
    <row r="3253" spans="47:47" x14ac:dyDescent="0.6">
      <c r="AU3253"/>
    </row>
    <row r="3254" spans="47:47" x14ac:dyDescent="0.6">
      <c r="AU3254"/>
    </row>
    <row r="3255" spans="47:47" x14ac:dyDescent="0.6">
      <c r="AU3255"/>
    </row>
    <row r="3256" spans="47:47" x14ac:dyDescent="0.6">
      <c r="AU3256"/>
    </row>
    <row r="3257" spans="47:47" x14ac:dyDescent="0.6">
      <c r="AU3257"/>
    </row>
    <row r="3258" spans="47:47" x14ac:dyDescent="0.6">
      <c r="AU3258"/>
    </row>
    <row r="3259" spans="47:47" x14ac:dyDescent="0.6">
      <c r="AU3259"/>
    </row>
    <row r="3260" spans="47:47" x14ac:dyDescent="0.6">
      <c r="AU3260"/>
    </row>
    <row r="3261" spans="47:47" x14ac:dyDescent="0.6">
      <c r="AU3261"/>
    </row>
    <row r="3262" spans="47:47" x14ac:dyDescent="0.6">
      <c r="AU3262"/>
    </row>
    <row r="3263" spans="47:47" x14ac:dyDescent="0.6">
      <c r="AU3263"/>
    </row>
    <row r="3264" spans="47:47" x14ac:dyDescent="0.6">
      <c r="AU3264"/>
    </row>
    <row r="3265" spans="47:47" x14ac:dyDescent="0.6">
      <c r="AU3265"/>
    </row>
    <row r="3266" spans="47:47" x14ac:dyDescent="0.6">
      <c r="AU3266"/>
    </row>
    <row r="3267" spans="47:47" x14ac:dyDescent="0.6">
      <c r="AU3267"/>
    </row>
    <row r="3268" spans="47:47" x14ac:dyDescent="0.6">
      <c r="AU3268"/>
    </row>
    <row r="3269" spans="47:47" x14ac:dyDescent="0.6">
      <c r="AU3269"/>
    </row>
    <row r="3270" spans="47:47" x14ac:dyDescent="0.6">
      <c r="AU3270"/>
    </row>
    <row r="3271" spans="47:47" x14ac:dyDescent="0.6">
      <c r="AU3271"/>
    </row>
    <row r="3272" spans="47:47" x14ac:dyDescent="0.6">
      <c r="AU3272"/>
    </row>
    <row r="3273" spans="47:47" x14ac:dyDescent="0.6">
      <c r="AU3273"/>
    </row>
    <row r="3274" spans="47:47" x14ac:dyDescent="0.6">
      <c r="AU3274"/>
    </row>
    <row r="3275" spans="47:47" x14ac:dyDescent="0.6">
      <c r="AU3275"/>
    </row>
    <row r="3276" spans="47:47" x14ac:dyDescent="0.6">
      <c r="AU3276"/>
    </row>
    <row r="3277" spans="47:47" x14ac:dyDescent="0.6">
      <c r="AU3277"/>
    </row>
    <row r="3278" spans="47:47" x14ac:dyDescent="0.6">
      <c r="AU3278"/>
    </row>
    <row r="3279" spans="47:47" x14ac:dyDescent="0.6">
      <c r="AU3279"/>
    </row>
    <row r="3280" spans="47:47" x14ac:dyDescent="0.6">
      <c r="AU3280"/>
    </row>
    <row r="3281" spans="47:47" x14ac:dyDescent="0.6">
      <c r="AU3281"/>
    </row>
    <row r="3282" spans="47:47" x14ac:dyDescent="0.6">
      <c r="AU3282"/>
    </row>
    <row r="3283" spans="47:47" x14ac:dyDescent="0.6">
      <c r="AU3283"/>
    </row>
    <row r="3284" spans="47:47" x14ac:dyDescent="0.6">
      <c r="AU3284"/>
    </row>
    <row r="3285" spans="47:47" x14ac:dyDescent="0.6">
      <c r="AU3285"/>
    </row>
    <row r="3286" spans="47:47" x14ac:dyDescent="0.6">
      <c r="AU3286"/>
    </row>
    <row r="3287" spans="47:47" x14ac:dyDescent="0.6">
      <c r="AU3287"/>
    </row>
    <row r="3288" spans="47:47" x14ac:dyDescent="0.6">
      <c r="AU3288"/>
    </row>
    <row r="3289" spans="47:47" x14ac:dyDescent="0.6">
      <c r="AU3289"/>
    </row>
    <row r="3290" spans="47:47" x14ac:dyDescent="0.6">
      <c r="AU3290"/>
    </row>
    <row r="3291" spans="47:47" x14ac:dyDescent="0.6">
      <c r="AU3291"/>
    </row>
    <row r="3292" spans="47:47" x14ac:dyDescent="0.6">
      <c r="AU3292"/>
    </row>
    <row r="3293" spans="47:47" x14ac:dyDescent="0.6">
      <c r="AU3293"/>
    </row>
    <row r="3294" spans="47:47" x14ac:dyDescent="0.6">
      <c r="AU3294"/>
    </row>
    <row r="3295" spans="47:47" x14ac:dyDescent="0.6">
      <c r="AU3295"/>
    </row>
    <row r="3296" spans="47:47" x14ac:dyDescent="0.6">
      <c r="AU3296"/>
    </row>
    <row r="3297" spans="47:47" x14ac:dyDescent="0.6">
      <c r="AU3297"/>
    </row>
    <row r="3298" spans="47:47" x14ac:dyDescent="0.6">
      <c r="AU3298"/>
    </row>
    <row r="3299" spans="47:47" x14ac:dyDescent="0.6">
      <c r="AU3299"/>
    </row>
    <row r="3300" spans="47:47" x14ac:dyDescent="0.6">
      <c r="AU3300"/>
    </row>
    <row r="3301" spans="47:47" x14ac:dyDescent="0.6">
      <c r="AU3301"/>
    </row>
    <row r="3302" spans="47:47" x14ac:dyDescent="0.6">
      <c r="AU3302"/>
    </row>
    <row r="3303" spans="47:47" x14ac:dyDescent="0.6">
      <c r="AU3303"/>
    </row>
    <row r="3304" spans="47:47" x14ac:dyDescent="0.6">
      <c r="AU3304"/>
    </row>
    <row r="3305" spans="47:47" x14ac:dyDescent="0.6">
      <c r="AU3305"/>
    </row>
    <row r="3306" spans="47:47" x14ac:dyDescent="0.6">
      <c r="AU3306"/>
    </row>
    <row r="3307" spans="47:47" x14ac:dyDescent="0.6">
      <c r="AU3307"/>
    </row>
    <row r="3308" spans="47:47" x14ac:dyDescent="0.6">
      <c r="AU3308"/>
    </row>
    <row r="3309" spans="47:47" x14ac:dyDescent="0.6">
      <c r="AU3309"/>
    </row>
    <row r="3310" spans="47:47" x14ac:dyDescent="0.6">
      <c r="AU3310"/>
    </row>
    <row r="3311" spans="47:47" x14ac:dyDescent="0.6">
      <c r="AU3311"/>
    </row>
    <row r="3312" spans="47:47" x14ac:dyDescent="0.6">
      <c r="AU3312"/>
    </row>
    <row r="3313" spans="47:47" x14ac:dyDescent="0.6">
      <c r="AU3313"/>
    </row>
    <row r="3314" spans="47:47" x14ac:dyDescent="0.6">
      <c r="AU3314"/>
    </row>
    <row r="3315" spans="47:47" x14ac:dyDescent="0.6">
      <c r="AU3315"/>
    </row>
    <row r="3316" spans="47:47" x14ac:dyDescent="0.6">
      <c r="AU3316"/>
    </row>
    <row r="3317" spans="47:47" x14ac:dyDescent="0.6">
      <c r="AU3317"/>
    </row>
    <row r="3318" spans="47:47" x14ac:dyDescent="0.6">
      <c r="AU3318"/>
    </row>
    <row r="3319" spans="47:47" x14ac:dyDescent="0.6">
      <c r="AU3319"/>
    </row>
    <row r="3320" spans="47:47" x14ac:dyDescent="0.6">
      <c r="AU3320"/>
    </row>
    <row r="3321" spans="47:47" x14ac:dyDescent="0.6">
      <c r="AU3321"/>
    </row>
    <row r="3322" spans="47:47" x14ac:dyDescent="0.6">
      <c r="AU3322"/>
    </row>
    <row r="3323" spans="47:47" x14ac:dyDescent="0.6">
      <c r="AU3323"/>
    </row>
    <row r="3324" spans="47:47" x14ac:dyDescent="0.6">
      <c r="AU3324"/>
    </row>
    <row r="3325" spans="47:47" x14ac:dyDescent="0.6">
      <c r="AU3325"/>
    </row>
    <row r="3326" spans="47:47" x14ac:dyDescent="0.6">
      <c r="AU3326"/>
    </row>
    <row r="3327" spans="47:47" x14ac:dyDescent="0.6">
      <c r="AU3327"/>
    </row>
    <row r="3328" spans="47:47" x14ac:dyDescent="0.6">
      <c r="AU3328"/>
    </row>
    <row r="3329" spans="47:47" x14ac:dyDescent="0.6">
      <c r="AU3329"/>
    </row>
    <row r="3330" spans="47:47" x14ac:dyDescent="0.6">
      <c r="AU3330"/>
    </row>
    <row r="3331" spans="47:47" x14ac:dyDescent="0.6">
      <c r="AU3331"/>
    </row>
    <row r="3332" spans="47:47" x14ac:dyDescent="0.6">
      <c r="AU3332"/>
    </row>
    <row r="3333" spans="47:47" x14ac:dyDescent="0.6">
      <c r="AU3333"/>
    </row>
    <row r="3334" spans="47:47" x14ac:dyDescent="0.6">
      <c r="AU3334"/>
    </row>
    <row r="3335" spans="47:47" x14ac:dyDescent="0.6">
      <c r="AU3335"/>
    </row>
    <row r="3336" spans="47:47" x14ac:dyDescent="0.6">
      <c r="AU3336"/>
    </row>
    <row r="3337" spans="47:47" x14ac:dyDescent="0.6">
      <c r="AU3337"/>
    </row>
    <row r="3338" spans="47:47" x14ac:dyDescent="0.6">
      <c r="AU3338"/>
    </row>
    <row r="3339" spans="47:47" x14ac:dyDescent="0.6">
      <c r="AU3339"/>
    </row>
    <row r="3340" spans="47:47" x14ac:dyDescent="0.6">
      <c r="AU3340"/>
    </row>
    <row r="3341" spans="47:47" x14ac:dyDescent="0.6">
      <c r="AU3341"/>
    </row>
    <row r="3342" spans="47:47" x14ac:dyDescent="0.6">
      <c r="AU3342"/>
    </row>
    <row r="3343" spans="47:47" x14ac:dyDescent="0.6">
      <c r="AU3343"/>
    </row>
    <row r="3344" spans="47:47" x14ac:dyDescent="0.6">
      <c r="AU3344"/>
    </row>
    <row r="3345" spans="47:47" x14ac:dyDescent="0.6">
      <c r="AU3345"/>
    </row>
    <row r="3346" spans="47:47" x14ac:dyDescent="0.6">
      <c r="AU3346"/>
    </row>
    <row r="3347" spans="47:47" x14ac:dyDescent="0.6">
      <c r="AU3347"/>
    </row>
    <row r="3348" spans="47:47" x14ac:dyDescent="0.6">
      <c r="AU3348"/>
    </row>
    <row r="3349" spans="47:47" x14ac:dyDescent="0.6">
      <c r="AU3349"/>
    </row>
    <row r="3350" spans="47:47" x14ac:dyDescent="0.6">
      <c r="AU3350"/>
    </row>
    <row r="3351" spans="47:47" x14ac:dyDescent="0.6">
      <c r="AU3351"/>
    </row>
    <row r="3352" spans="47:47" x14ac:dyDescent="0.6">
      <c r="AU3352"/>
    </row>
    <row r="3353" spans="47:47" x14ac:dyDescent="0.6">
      <c r="AU3353"/>
    </row>
    <row r="3354" spans="47:47" x14ac:dyDescent="0.6">
      <c r="AU3354"/>
    </row>
    <row r="3355" spans="47:47" x14ac:dyDescent="0.6">
      <c r="AU3355"/>
    </row>
    <row r="3356" spans="47:47" x14ac:dyDescent="0.6">
      <c r="AU3356"/>
    </row>
    <row r="3357" spans="47:47" x14ac:dyDescent="0.6">
      <c r="AU3357"/>
    </row>
    <row r="3358" spans="47:47" x14ac:dyDescent="0.6">
      <c r="AU3358"/>
    </row>
    <row r="3359" spans="47:47" x14ac:dyDescent="0.6">
      <c r="AU3359"/>
    </row>
    <row r="3360" spans="47:47" x14ac:dyDescent="0.6">
      <c r="AU3360"/>
    </row>
    <row r="3361" spans="47:47" x14ac:dyDescent="0.6">
      <c r="AU3361"/>
    </row>
    <row r="3362" spans="47:47" x14ac:dyDescent="0.6">
      <c r="AU3362"/>
    </row>
    <row r="3363" spans="47:47" x14ac:dyDescent="0.6">
      <c r="AU3363"/>
    </row>
    <row r="3364" spans="47:47" x14ac:dyDescent="0.6">
      <c r="AU3364"/>
    </row>
    <row r="3365" spans="47:47" x14ac:dyDescent="0.6">
      <c r="AU3365"/>
    </row>
    <row r="3366" spans="47:47" x14ac:dyDescent="0.6">
      <c r="AU3366"/>
    </row>
    <row r="3367" spans="47:47" x14ac:dyDescent="0.6">
      <c r="AU3367"/>
    </row>
    <row r="3368" spans="47:47" x14ac:dyDescent="0.6">
      <c r="AU3368"/>
    </row>
    <row r="3369" spans="47:47" x14ac:dyDescent="0.6">
      <c r="AU3369"/>
    </row>
    <row r="3370" spans="47:47" x14ac:dyDescent="0.6">
      <c r="AU3370"/>
    </row>
    <row r="3371" spans="47:47" x14ac:dyDescent="0.6">
      <c r="AU3371"/>
    </row>
    <row r="3372" spans="47:47" x14ac:dyDescent="0.6">
      <c r="AU3372"/>
    </row>
    <row r="3373" spans="47:47" x14ac:dyDescent="0.6">
      <c r="AU3373"/>
    </row>
    <row r="3374" spans="47:47" x14ac:dyDescent="0.6">
      <c r="AU3374"/>
    </row>
    <row r="3375" spans="47:47" x14ac:dyDescent="0.6">
      <c r="AU3375"/>
    </row>
    <row r="3376" spans="47:47" x14ac:dyDescent="0.6">
      <c r="AU3376"/>
    </row>
    <row r="3377" spans="47:47" x14ac:dyDescent="0.6">
      <c r="AU3377"/>
    </row>
    <row r="3378" spans="47:47" x14ac:dyDescent="0.6">
      <c r="AU3378"/>
    </row>
    <row r="3379" spans="47:47" x14ac:dyDescent="0.6">
      <c r="AU3379"/>
    </row>
    <row r="3380" spans="47:47" x14ac:dyDescent="0.6">
      <c r="AU3380"/>
    </row>
    <row r="3381" spans="47:47" x14ac:dyDescent="0.6">
      <c r="AU3381"/>
    </row>
    <row r="3382" spans="47:47" x14ac:dyDescent="0.6">
      <c r="AU3382"/>
    </row>
    <row r="3383" spans="47:47" x14ac:dyDescent="0.6">
      <c r="AU3383"/>
    </row>
    <row r="3384" spans="47:47" x14ac:dyDescent="0.6">
      <c r="AU3384"/>
    </row>
    <row r="3385" spans="47:47" x14ac:dyDescent="0.6">
      <c r="AU3385"/>
    </row>
    <row r="3386" spans="47:47" x14ac:dyDescent="0.6">
      <c r="AU3386"/>
    </row>
    <row r="3387" spans="47:47" x14ac:dyDescent="0.6">
      <c r="AU3387"/>
    </row>
    <row r="3388" spans="47:47" x14ac:dyDescent="0.6">
      <c r="AU3388"/>
    </row>
    <row r="3389" spans="47:47" x14ac:dyDescent="0.6">
      <c r="AU3389"/>
    </row>
    <row r="3390" spans="47:47" x14ac:dyDescent="0.6">
      <c r="AU3390"/>
    </row>
    <row r="3391" spans="47:47" x14ac:dyDescent="0.6">
      <c r="AU3391"/>
    </row>
    <row r="3392" spans="47:47" x14ac:dyDescent="0.6">
      <c r="AU3392"/>
    </row>
    <row r="3393" spans="47:47" x14ac:dyDescent="0.6">
      <c r="AU3393"/>
    </row>
    <row r="3394" spans="47:47" x14ac:dyDescent="0.6">
      <c r="AU3394"/>
    </row>
    <row r="3395" spans="47:47" x14ac:dyDescent="0.6">
      <c r="AU3395"/>
    </row>
    <row r="3396" spans="47:47" x14ac:dyDescent="0.6">
      <c r="AU3396"/>
    </row>
    <row r="3397" spans="47:47" x14ac:dyDescent="0.6">
      <c r="AU3397"/>
    </row>
    <row r="3398" spans="47:47" x14ac:dyDescent="0.6">
      <c r="AU3398"/>
    </row>
    <row r="3399" spans="47:47" x14ac:dyDescent="0.6">
      <c r="AU3399"/>
    </row>
    <row r="3400" spans="47:47" x14ac:dyDescent="0.6">
      <c r="AU3400"/>
    </row>
    <row r="3401" spans="47:47" x14ac:dyDescent="0.6">
      <c r="AU3401"/>
    </row>
    <row r="3402" spans="47:47" x14ac:dyDescent="0.6">
      <c r="AU3402"/>
    </row>
    <row r="3403" spans="47:47" x14ac:dyDescent="0.6">
      <c r="AU3403"/>
    </row>
    <row r="3404" spans="47:47" x14ac:dyDescent="0.6">
      <c r="AU3404"/>
    </row>
    <row r="3405" spans="47:47" x14ac:dyDescent="0.6">
      <c r="AU3405"/>
    </row>
    <row r="3406" spans="47:47" x14ac:dyDescent="0.6">
      <c r="AU3406"/>
    </row>
    <row r="3407" spans="47:47" x14ac:dyDescent="0.6">
      <c r="AU3407"/>
    </row>
    <row r="3408" spans="47:47" x14ac:dyDescent="0.6">
      <c r="AU3408"/>
    </row>
    <row r="3409" spans="47:47" x14ac:dyDescent="0.6">
      <c r="AU3409"/>
    </row>
    <row r="3410" spans="47:47" x14ac:dyDescent="0.6">
      <c r="AU3410"/>
    </row>
    <row r="3411" spans="47:47" x14ac:dyDescent="0.6">
      <c r="AU3411"/>
    </row>
    <row r="3412" spans="47:47" x14ac:dyDescent="0.6">
      <c r="AU3412"/>
    </row>
    <row r="3413" spans="47:47" x14ac:dyDescent="0.6">
      <c r="AU3413"/>
    </row>
    <row r="3414" spans="47:47" x14ac:dyDescent="0.6">
      <c r="AU3414"/>
    </row>
    <row r="3415" spans="47:47" x14ac:dyDescent="0.6">
      <c r="AU3415"/>
    </row>
    <row r="3416" spans="47:47" x14ac:dyDescent="0.6">
      <c r="AU3416"/>
    </row>
    <row r="3417" spans="47:47" x14ac:dyDescent="0.6">
      <c r="AU3417"/>
    </row>
    <row r="3418" spans="47:47" x14ac:dyDescent="0.6">
      <c r="AU3418"/>
    </row>
    <row r="3419" spans="47:47" x14ac:dyDescent="0.6">
      <c r="AU3419"/>
    </row>
    <row r="3420" spans="47:47" x14ac:dyDescent="0.6">
      <c r="AU3420"/>
    </row>
    <row r="3421" spans="47:47" x14ac:dyDescent="0.6">
      <c r="AU3421"/>
    </row>
    <row r="3422" spans="47:47" x14ac:dyDescent="0.6">
      <c r="AU3422"/>
    </row>
    <row r="3423" spans="47:47" x14ac:dyDescent="0.6">
      <c r="AU3423"/>
    </row>
    <row r="3424" spans="47:47" x14ac:dyDescent="0.6">
      <c r="AU3424"/>
    </row>
    <row r="3425" spans="47:47" x14ac:dyDescent="0.6">
      <c r="AU3425"/>
    </row>
    <row r="3426" spans="47:47" x14ac:dyDescent="0.6">
      <c r="AU3426"/>
    </row>
    <row r="3427" spans="47:47" x14ac:dyDescent="0.6">
      <c r="AU3427"/>
    </row>
    <row r="3428" spans="47:47" x14ac:dyDescent="0.6">
      <c r="AU3428"/>
    </row>
    <row r="3429" spans="47:47" x14ac:dyDescent="0.6">
      <c r="AU3429"/>
    </row>
    <row r="3430" spans="47:47" x14ac:dyDescent="0.6">
      <c r="AU3430"/>
    </row>
    <row r="3431" spans="47:47" x14ac:dyDescent="0.6">
      <c r="AU3431"/>
    </row>
    <row r="3432" spans="47:47" x14ac:dyDescent="0.6">
      <c r="AU3432"/>
    </row>
    <row r="3433" spans="47:47" x14ac:dyDescent="0.6">
      <c r="AU3433"/>
    </row>
    <row r="3434" spans="47:47" x14ac:dyDescent="0.6">
      <c r="AU3434"/>
    </row>
    <row r="3435" spans="47:47" x14ac:dyDescent="0.6">
      <c r="AU3435"/>
    </row>
    <row r="3436" spans="47:47" x14ac:dyDescent="0.6">
      <c r="AU3436"/>
    </row>
    <row r="3437" spans="47:47" x14ac:dyDescent="0.6">
      <c r="AU3437"/>
    </row>
    <row r="3438" spans="47:47" x14ac:dyDescent="0.6">
      <c r="AU3438"/>
    </row>
    <row r="3439" spans="47:47" x14ac:dyDescent="0.6">
      <c r="AU3439"/>
    </row>
    <row r="3440" spans="47:47" x14ac:dyDescent="0.6">
      <c r="AU3440"/>
    </row>
    <row r="3441" spans="47:47" x14ac:dyDescent="0.6">
      <c r="AU3441"/>
    </row>
    <row r="3442" spans="47:47" x14ac:dyDescent="0.6">
      <c r="AU3442"/>
    </row>
    <row r="3443" spans="47:47" x14ac:dyDescent="0.6">
      <c r="AU3443"/>
    </row>
    <row r="3444" spans="47:47" x14ac:dyDescent="0.6">
      <c r="AU3444"/>
    </row>
    <row r="3445" spans="47:47" x14ac:dyDescent="0.6">
      <c r="AU3445"/>
    </row>
    <row r="3446" spans="47:47" x14ac:dyDescent="0.6">
      <c r="AU3446"/>
    </row>
    <row r="3447" spans="47:47" x14ac:dyDescent="0.6">
      <c r="AU3447"/>
    </row>
    <row r="3448" spans="47:47" x14ac:dyDescent="0.6">
      <c r="AU3448"/>
    </row>
    <row r="3449" spans="47:47" x14ac:dyDescent="0.6">
      <c r="AU3449"/>
    </row>
    <row r="3450" spans="47:47" x14ac:dyDescent="0.6">
      <c r="AU3450"/>
    </row>
    <row r="3451" spans="47:47" x14ac:dyDescent="0.6">
      <c r="AU3451"/>
    </row>
    <row r="3452" spans="47:47" x14ac:dyDescent="0.6">
      <c r="AU3452"/>
    </row>
    <row r="3453" spans="47:47" x14ac:dyDescent="0.6">
      <c r="AU3453"/>
    </row>
    <row r="3454" spans="47:47" x14ac:dyDescent="0.6">
      <c r="AU3454"/>
    </row>
    <row r="3455" spans="47:47" x14ac:dyDescent="0.6">
      <c r="AU3455"/>
    </row>
    <row r="3456" spans="47:47" ht="14.4" customHeight="1" x14ac:dyDescent="0.6">
      <c r="AU3456"/>
    </row>
    <row r="3457" spans="47:47" x14ac:dyDescent="0.6">
      <c r="AU3457"/>
    </row>
    <row r="3458" spans="47:47" x14ac:dyDescent="0.6">
      <c r="AU3458"/>
    </row>
    <row r="3459" spans="47:47" x14ac:dyDescent="0.6">
      <c r="AU3459"/>
    </row>
    <row r="3460" spans="47:47" x14ac:dyDescent="0.6">
      <c r="AU3460"/>
    </row>
    <row r="3461" spans="47:47" x14ac:dyDescent="0.6">
      <c r="AU3461"/>
    </row>
    <row r="3462" spans="47:47" x14ac:dyDescent="0.6">
      <c r="AU3462"/>
    </row>
    <row r="3463" spans="47:47" x14ac:dyDescent="0.6">
      <c r="AU3463"/>
    </row>
    <row r="3464" spans="47:47" x14ac:dyDescent="0.6">
      <c r="AU3464"/>
    </row>
    <row r="3465" spans="47:47" x14ac:dyDescent="0.6">
      <c r="AU3465"/>
    </row>
    <row r="3466" spans="47:47" x14ac:dyDescent="0.6">
      <c r="AU3466"/>
    </row>
    <row r="3467" spans="47:47" x14ac:dyDescent="0.6">
      <c r="AU3467"/>
    </row>
    <row r="3468" spans="47:47" x14ac:dyDescent="0.6">
      <c r="AU3468"/>
    </row>
    <row r="3469" spans="47:47" x14ac:dyDescent="0.6">
      <c r="AU3469"/>
    </row>
    <row r="3470" spans="47:47" x14ac:dyDescent="0.6">
      <c r="AU3470"/>
    </row>
    <row r="3471" spans="47:47" x14ac:dyDescent="0.6">
      <c r="AU3471"/>
    </row>
    <row r="3472" spans="47:47" x14ac:dyDescent="0.6">
      <c r="AU3472"/>
    </row>
    <row r="3473" spans="47:47" x14ac:dyDescent="0.6">
      <c r="AU3473"/>
    </row>
    <row r="3474" spans="47:47" x14ac:dyDescent="0.6">
      <c r="AU3474"/>
    </row>
    <row r="3475" spans="47:47" x14ac:dyDescent="0.6">
      <c r="AU3475"/>
    </row>
    <row r="3476" spans="47:47" x14ac:dyDescent="0.6">
      <c r="AU3476"/>
    </row>
    <row r="3477" spans="47:47" x14ac:dyDescent="0.6">
      <c r="AU3477"/>
    </row>
    <row r="3478" spans="47:47" x14ac:dyDescent="0.6">
      <c r="AU3478"/>
    </row>
    <row r="3479" spans="47:47" x14ac:dyDescent="0.6">
      <c r="AU3479"/>
    </row>
    <row r="3480" spans="47:47" x14ac:dyDescent="0.6">
      <c r="AU3480"/>
    </row>
    <row r="3481" spans="47:47" x14ac:dyDescent="0.6">
      <c r="AU3481"/>
    </row>
    <row r="3482" spans="47:47" x14ac:dyDescent="0.6">
      <c r="AU3482"/>
    </row>
    <row r="3483" spans="47:47" x14ac:dyDescent="0.6">
      <c r="AU3483"/>
    </row>
    <row r="3484" spans="47:47" x14ac:dyDescent="0.6">
      <c r="AU3484"/>
    </row>
    <row r="3485" spans="47:47" x14ac:dyDescent="0.6">
      <c r="AU3485"/>
    </row>
    <row r="3486" spans="47:47" x14ac:dyDescent="0.6">
      <c r="AU3486"/>
    </row>
    <row r="3487" spans="47:47" x14ac:dyDescent="0.6">
      <c r="AU3487"/>
    </row>
    <row r="3488" spans="47:47" x14ac:dyDescent="0.6">
      <c r="AU3488"/>
    </row>
    <row r="3489" spans="47:47" x14ac:dyDescent="0.6">
      <c r="AU3489"/>
    </row>
    <row r="3490" spans="47:47" x14ac:dyDescent="0.6">
      <c r="AU3490"/>
    </row>
    <row r="3491" spans="47:47" x14ac:dyDescent="0.6">
      <c r="AU3491"/>
    </row>
    <row r="3492" spans="47:47" x14ac:dyDescent="0.6">
      <c r="AU3492"/>
    </row>
    <row r="3493" spans="47:47" x14ac:dyDescent="0.6">
      <c r="AU3493"/>
    </row>
    <row r="3494" spans="47:47" x14ac:dyDescent="0.6">
      <c r="AU3494"/>
    </row>
    <row r="3495" spans="47:47" x14ac:dyDescent="0.6">
      <c r="AU3495"/>
    </row>
    <row r="3496" spans="47:47" x14ac:dyDescent="0.6">
      <c r="AU3496"/>
    </row>
    <row r="3497" spans="47:47" x14ac:dyDescent="0.6">
      <c r="AU3497"/>
    </row>
    <row r="3498" spans="47:47" x14ac:dyDescent="0.6">
      <c r="AU3498"/>
    </row>
    <row r="3499" spans="47:47" x14ac:dyDescent="0.6">
      <c r="AU3499"/>
    </row>
    <row r="3500" spans="47:47" x14ac:dyDescent="0.6">
      <c r="AU3500"/>
    </row>
    <row r="3501" spans="47:47" x14ac:dyDescent="0.6">
      <c r="AU3501"/>
    </row>
    <row r="3502" spans="47:47" x14ac:dyDescent="0.6">
      <c r="AU3502"/>
    </row>
    <row r="3503" spans="47:47" x14ac:dyDescent="0.6">
      <c r="AU3503"/>
    </row>
    <row r="3504" spans="47:47" x14ac:dyDescent="0.6">
      <c r="AU3504"/>
    </row>
    <row r="3505" spans="47:47" x14ac:dyDescent="0.6">
      <c r="AU3505"/>
    </row>
    <row r="3506" spans="47:47" x14ac:dyDescent="0.6">
      <c r="AU3506"/>
    </row>
    <row r="3507" spans="47:47" x14ac:dyDescent="0.6">
      <c r="AU3507"/>
    </row>
    <row r="3508" spans="47:47" x14ac:dyDescent="0.6">
      <c r="AU3508"/>
    </row>
    <row r="3509" spans="47:47" x14ac:dyDescent="0.6">
      <c r="AU3509"/>
    </row>
    <row r="3510" spans="47:47" x14ac:dyDescent="0.6">
      <c r="AU3510"/>
    </row>
    <row r="3511" spans="47:47" x14ac:dyDescent="0.6">
      <c r="AU3511"/>
    </row>
    <row r="3512" spans="47:47" x14ac:dyDescent="0.6">
      <c r="AU3512"/>
    </row>
    <row r="3513" spans="47:47" x14ac:dyDescent="0.6">
      <c r="AU3513"/>
    </row>
    <row r="3514" spans="47:47" x14ac:dyDescent="0.6">
      <c r="AU3514"/>
    </row>
    <row r="3515" spans="47:47" x14ac:dyDescent="0.6">
      <c r="AU3515"/>
    </row>
    <row r="3516" spans="47:47" x14ac:dyDescent="0.6">
      <c r="AU3516"/>
    </row>
    <row r="3517" spans="47:47" x14ac:dyDescent="0.6">
      <c r="AU3517"/>
    </row>
    <row r="3518" spans="47:47" x14ac:dyDescent="0.6">
      <c r="AU3518"/>
    </row>
    <row r="3519" spans="47:47" x14ac:dyDescent="0.6">
      <c r="AU3519"/>
    </row>
    <row r="3520" spans="47:47" x14ac:dyDescent="0.6">
      <c r="AU3520"/>
    </row>
    <row r="3521" spans="47:47" x14ac:dyDescent="0.6">
      <c r="AU3521"/>
    </row>
    <row r="3522" spans="47:47" x14ac:dyDescent="0.6">
      <c r="AU3522"/>
    </row>
    <row r="3523" spans="47:47" x14ac:dyDescent="0.6">
      <c r="AU3523"/>
    </row>
    <row r="3524" spans="47:47" x14ac:dyDescent="0.6">
      <c r="AU3524"/>
    </row>
    <row r="3525" spans="47:47" x14ac:dyDescent="0.6">
      <c r="AU3525"/>
    </row>
    <row r="3526" spans="47:47" x14ac:dyDescent="0.6">
      <c r="AU3526"/>
    </row>
    <row r="3527" spans="47:47" x14ac:dyDescent="0.6">
      <c r="AU3527"/>
    </row>
    <row r="3528" spans="47:47" x14ac:dyDescent="0.6">
      <c r="AU3528"/>
    </row>
    <row r="3529" spans="47:47" x14ac:dyDescent="0.6">
      <c r="AU3529"/>
    </row>
    <row r="3530" spans="47:47" x14ac:dyDescent="0.6">
      <c r="AU3530"/>
    </row>
    <row r="3531" spans="47:47" x14ac:dyDescent="0.6">
      <c r="AU3531"/>
    </row>
    <row r="3532" spans="47:47" x14ac:dyDescent="0.6">
      <c r="AU3532"/>
    </row>
    <row r="3533" spans="47:47" x14ac:dyDescent="0.6">
      <c r="AU3533"/>
    </row>
    <row r="3534" spans="47:47" x14ac:dyDescent="0.6">
      <c r="AU3534"/>
    </row>
    <row r="3535" spans="47:47" x14ac:dyDescent="0.6">
      <c r="AU3535"/>
    </row>
    <row r="3536" spans="47:47" x14ac:dyDescent="0.6">
      <c r="AU3536"/>
    </row>
    <row r="3537" spans="47:47" x14ac:dyDescent="0.6">
      <c r="AU3537"/>
    </row>
    <row r="3538" spans="47:47" x14ac:dyDescent="0.6">
      <c r="AU3538"/>
    </row>
    <row r="3539" spans="47:47" x14ac:dyDescent="0.6">
      <c r="AU3539"/>
    </row>
    <row r="3540" spans="47:47" x14ac:dyDescent="0.6">
      <c r="AU3540"/>
    </row>
    <row r="3541" spans="47:47" x14ac:dyDescent="0.6">
      <c r="AU3541"/>
    </row>
    <row r="3542" spans="47:47" x14ac:dyDescent="0.6">
      <c r="AU3542"/>
    </row>
    <row r="3543" spans="47:47" x14ac:dyDescent="0.6">
      <c r="AU3543"/>
    </row>
    <row r="3544" spans="47:47" x14ac:dyDescent="0.6">
      <c r="AU3544"/>
    </row>
    <row r="3545" spans="47:47" x14ac:dyDescent="0.6">
      <c r="AU3545"/>
    </row>
    <row r="3546" spans="47:47" x14ac:dyDescent="0.6">
      <c r="AU3546"/>
    </row>
    <row r="3547" spans="47:47" x14ac:dyDescent="0.6">
      <c r="AU3547"/>
    </row>
    <row r="3548" spans="47:47" x14ac:dyDescent="0.6">
      <c r="AU3548"/>
    </row>
    <row r="3549" spans="47:47" x14ac:dyDescent="0.6">
      <c r="AU3549"/>
    </row>
    <row r="3550" spans="47:47" x14ac:dyDescent="0.6">
      <c r="AU3550"/>
    </row>
    <row r="3551" spans="47:47" x14ac:dyDescent="0.6">
      <c r="AU3551"/>
    </row>
    <row r="3552" spans="47:47" x14ac:dyDescent="0.6">
      <c r="AU3552"/>
    </row>
    <row r="3553" spans="47:47" x14ac:dyDescent="0.6">
      <c r="AU3553"/>
    </row>
    <row r="3554" spans="47:47" x14ac:dyDescent="0.6">
      <c r="AU3554"/>
    </row>
    <row r="3555" spans="47:47" x14ac:dyDescent="0.6">
      <c r="AU3555"/>
    </row>
    <row r="3556" spans="47:47" x14ac:dyDescent="0.6">
      <c r="AU3556"/>
    </row>
    <row r="3557" spans="47:47" x14ac:dyDescent="0.6">
      <c r="AU3557"/>
    </row>
    <row r="3558" spans="47:47" x14ac:dyDescent="0.6">
      <c r="AU3558"/>
    </row>
    <row r="3559" spans="47:47" x14ac:dyDescent="0.6">
      <c r="AU3559"/>
    </row>
    <row r="3560" spans="47:47" x14ac:dyDescent="0.6">
      <c r="AU3560"/>
    </row>
    <row r="3561" spans="47:47" x14ac:dyDescent="0.6">
      <c r="AU3561"/>
    </row>
    <row r="3562" spans="47:47" x14ac:dyDescent="0.6">
      <c r="AU3562"/>
    </row>
    <row r="3563" spans="47:47" x14ac:dyDescent="0.6">
      <c r="AU3563"/>
    </row>
    <row r="3564" spans="47:47" x14ac:dyDescent="0.6">
      <c r="AU3564"/>
    </row>
    <row r="3565" spans="47:47" x14ac:dyDescent="0.6">
      <c r="AU3565"/>
    </row>
    <row r="3566" spans="47:47" x14ac:dyDescent="0.6">
      <c r="AU3566"/>
    </row>
    <row r="3567" spans="47:47" x14ac:dyDescent="0.6">
      <c r="AU3567"/>
    </row>
    <row r="3568" spans="47:47" x14ac:dyDescent="0.6">
      <c r="AU3568"/>
    </row>
    <row r="3569" spans="47:47" x14ac:dyDescent="0.6">
      <c r="AU3569"/>
    </row>
    <row r="3570" spans="47:47" x14ac:dyDescent="0.6">
      <c r="AU3570"/>
    </row>
    <row r="3571" spans="47:47" x14ac:dyDescent="0.6">
      <c r="AU3571"/>
    </row>
    <row r="3572" spans="47:47" x14ac:dyDescent="0.6">
      <c r="AU3572"/>
    </row>
    <row r="3573" spans="47:47" x14ac:dyDescent="0.6">
      <c r="AU3573"/>
    </row>
    <row r="3574" spans="47:47" x14ac:dyDescent="0.6">
      <c r="AU3574"/>
    </row>
    <row r="3575" spans="47:47" x14ac:dyDescent="0.6">
      <c r="AU3575"/>
    </row>
    <row r="3576" spans="47:47" x14ac:dyDescent="0.6">
      <c r="AU3576"/>
    </row>
    <row r="3577" spans="47:47" x14ac:dyDescent="0.6">
      <c r="AU3577"/>
    </row>
    <row r="3578" spans="47:47" x14ac:dyDescent="0.6">
      <c r="AU3578"/>
    </row>
    <row r="3579" spans="47:47" x14ac:dyDescent="0.6">
      <c r="AU3579"/>
    </row>
    <row r="3580" spans="47:47" x14ac:dyDescent="0.6">
      <c r="AU3580"/>
    </row>
    <row r="3581" spans="47:47" x14ac:dyDescent="0.6">
      <c r="AU3581"/>
    </row>
    <row r="3582" spans="47:47" x14ac:dyDescent="0.6">
      <c r="AU3582"/>
    </row>
    <row r="3583" spans="47:47" x14ac:dyDescent="0.6">
      <c r="AU3583"/>
    </row>
    <row r="3584" spans="47:47" x14ac:dyDescent="0.6">
      <c r="AU3584"/>
    </row>
    <row r="3585" spans="47:47" x14ac:dyDescent="0.6">
      <c r="AU3585"/>
    </row>
    <row r="3586" spans="47:47" x14ac:dyDescent="0.6">
      <c r="AU3586"/>
    </row>
    <row r="3587" spans="47:47" x14ac:dyDescent="0.6">
      <c r="AU3587"/>
    </row>
    <row r="3588" spans="47:47" x14ac:dyDescent="0.6">
      <c r="AU3588"/>
    </row>
    <row r="3589" spans="47:47" x14ac:dyDescent="0.6">
      <c r="AU3589"/>
    </row>
    <row r="3590" spans="47:47" x14ac:dyDescent="0.6">
      <c r="AU3590"/>
    </row>
    <row r="3591" spans="47:47" x14ac:dyDescent="0.6">
      <c r="AU3591"/>
    </row>
    <row r="3592" spans="47:47" x14ac:dyDescent="0.6">
      <c r="AU3592"/>
    </row>
    <row r="3593" spans="47:47" x14ac:dyDescent="0.6">
      <c r="AU3593"/>
    </row>
    <row r="3594" spans="47:47" x14ac:dyDescent="0.6">
      <c r="AU3594"/>
    </row>
    <row r="3595" spans="47:47" x14ac:dyDescent="0.6">
      <c r="AU3595"/>
    </row>
    <row r="3596" spans="47:47" x14ac:dyDescent="0.6">
      <c r="AU3596"/>
    </row>
    <row r="3597" spans="47:47" x14ac:dyDescent="0.6">
      <c r="AU3597"/>
    </row>
    <row r="3598" spans="47:47" x14ac:dyDescent="0.6">
      <c r="AU3598"/>
    </row>
    <row r="3599" spans="47:47" x14ac:dyDescent="0.6">
      <c r="AU3599"/>
    </row>
    <row r="3600" spans="47:47" x14ac:dyDescent="0.6">
      <c r="AU3600"/>
    </row>
    <row r="3601" spans="47:47" x14ac:dyDescent="0.6">
      <c r="AU3601"/>
    </row>
    <row r="3602" spans="47:47" x14ac:dyDescent="0.6">
      <c r="AU3602"/>
    </row>
    <row r="3603" spans="47:47" x14ac:dyDescent="0.6">
      <c r="AU3603"/>
    </row>
    <row r="3604" spans="47:47" x14ac:dyDescent="0.6">
      <c r="AU3604"/>
    </row>
    <row r="3605" spans="47:47" x14ac:dyDescent="0.6">
      <c r="AU3605"/>
    </row>
    <row r="3606" spans="47:47" x14ac:dyDescent="0.6">
      <c r="AU3606"/>
    </row>
    <row r="3607" spans="47:47" x14ac:dyDescent="0.6">
      <c r="AU3607"/>
    </row>
    <row r="3608" spans="47:47" x14ac:dyDescent="0.6">
      <c r="AU3608"/>
    </row>
    <row r="3609" spans="47:47" x14ac:dyDescent="0.6">
      <c r="AU3609"/>
    </row>
    <row r="3610" spans="47:47" x14ac:dyDescent="0.6">
      <c r="AU3610"/>
    </row>
    <row r="3611" spans="47:47" x14ac:dyDescent="0.6">
      <c r="AU3611"/>
    </row>
    <row r="3612" spans="47:47" x14ac:dyDescent="0.6">
      <c r="AU3612"/>
    </row>
    <row r="3613" spans="47:47" x14ac:dyDescent="0.6">
      <c r="AU3613"/>
    </row>
    <row r="3614" spans="47:47" x14ac:dyDescent="0.6">
      <c r="AU3614"/>
    </row>
    <row r="3615" spans="47:47" x14ac:dyDescent="0.6">
      <c r="AU3615"/>
    </row>
    <row r="3616" spans="47:47" x14ac:dyDescent="0.6">
      <c r="AU3616"/>
    </row>
    <row r="3617" spans="47:47" x14ac:dyDescent="0.6">
      <c r="AU3617"/>
    </row>
    <row r="3618" spans="47:47" x14ac:dyDescent="0.6">
      <c r="AU3618"/>
    </row>
    <row r="3619" spans="47:47" x14ac:dyDescent="0.6">
      <c r="AU3619"/>
    </row>
    <row r="3620" spans="47:47" x14ac:dyDescent="0.6">
      <c r="AU3620"/>
    </row>
    <row r="3621" spans="47:47" x14ac:dyDescent="0.6">
      <c r="AU3621"/>
    </row>
    <row r="3622" spans="47:47" x14ac:dyDescent="0.6">
      <c r="AU3622"/>
    </row>
    <row r="3623" spans="47:47" x14ac:dyDescent="0.6">
      <c r="AU3623"/>
    </row>
    <row r="3624" spans="47:47" x14ac:dyDescent="0.6">
      <c r="AU3624"/>
    </row>
    <row r="3625" spans="47:47" x14ac:dyDescent="0.6">
      <c r="AU3625"/>
    </row>
    <row r="3626" spans="47:47" x14ac:dyDescent="0.6">
      <c r="AU3626"/>
    </row>
    <row r="3627" spans="47:47" x14ac:dyDescent="0.6">
      <c r="AU3627"/>
    </row>
    <row r="3628" spans="47:47" x14ac:dyDescent="0.6">
      <c r="AU3628"/>
    </row>
    <row r="3629" spans="47:47" x14ac:dyDescent="0.6">
      <c r="AU3629"/>
    </row>
    <row r="3630" spans="47:47" x14ac:dyDescent="0.6">
      <c r="AU3630"/>
    </row>
    <row r="3631" spans="47:47" x14ac:dyDescent="0.6">
      <c r="AU3631"/>
    </row>
    <row r="3632" spans="47:47" x14ac:dyDescent="0.6">
      <c r="AU3632"/>
    </row>
    <row r="3633" spans="47:47" x14ac:dyDescent="0.6">
      <c r="AU3633"/>
    </row>
    <row r="3634" spans="47:47" x14ac:dyDescent="0.6">
      <c r="AU3634"/>
    </row>
    <row r="3635" spans="47:47" x14ac:dyDescent="0.6">
      <c r="AU3635"/>
    </row>
    <row r="3636" spans="47:47" x14ac:dyDescent="0.6">
      <c r="AU3636"/>
    </row>
    <row r="3637" spans="47:47" x14ac:dyDescent="0.6">
      <c r="AU3637"/>
    </row>
    <row r="3638" spans="47:47" x14ac:dyDescent="0.6">
      <c r="AU3638"/>
    </row>
    <row r="3639" spans="47:47" x14ac:dyDescent="0.6">
      <c r="AU3639"/>
    </row>
    <row r="3640" spans="47:47" x14ac:dyDescent="0.6">
      <c r="AU3640"/>
    </row>
    <row r="3641" spans="47:47" x14ac:dyDescent="0.6">
      <c r="AU3641"/>
    </row>
    <row r="3642" spans="47:47" x14ac:dyDescent="0.6">
      <c r="AU3642"/>
    </row>
    <row r="3643" spans="47:47" x14ac:dyDescent="0.6">
      <c r="AU3643"/>
    </row>
    <row r="3644" spans="47:47" x14ac:dyDescent="0.6">
      <c r="AU3644"/>
    </row>
    <row r="3645" spans="47:47" x14ac:dyDescent="0.6">
      <c r="AU3645"/>
    </row>
    <row r="3646" spans="47:47" x14ac:dyDescent="0.6">
      <c r="AU3646"/>
    </row>
    <row r="3647" spans="47:47" x14ac:dyDescent="0.6">
      <c r="AU3647"/>
    </row>
    <row r="3648" spans="47:47" x14ac:dyDescent="0.6">
      <c r="AU3648"/>
    </row>
    <row r="3649" spans="47:47" x14ac:dyDescent="0.6">
      <c r="AU3649"/>
    </row>
    <row r="3650" spans="47:47" x14ac:dyDescent="0.6">
      <c r="AU3650"/>
    </row>
    <row r="3651" spans="47:47" x14ac:dyDescent="0.6">
      <c r="AU3651"/>
    </row>
    <row r="3652" spans="47:47" x14ac:dyDescent="0.6">
      <c r="AU3652"/>
    </row>
    <row r="3653" spans="47:47" x14ac:dyDescent="0.6">
      <c r="AU3653"/>
    </row>
    <row r="3654" spans="47:47" x14ac:dyDescent="0.6">
      <c r="AU3654"/>
    </row>
    <row r="3655" spans="47:47" x14ac:dyDescent="0.6">
      <c r="AU3655"/>
    </row>
    <row r="3656" spans="47:47" x14ac:dyDescent="0.6">
      <c r="AU3656"/>
    </row>
    <row r="3657" spans="47:47" x14ac:dyDescent="0.6">
      <c r="AU3657"/>
    </row>
    <row r="3658" spans="47:47" x14ac:dyDescent="0.6">
      <c r="AU3658"/>
    </row>
    <row r="3659" spans="47:47" x14ac:dyDescent="0.6">
      <c r="AU3659"/>
    </row>
    <row r="3660" spans="47:47" x14ac:dyDescent="0.6">
      <c r="AU3660"/>
    </row>
    <row r="3661" spans="47:47" x14ac:dyDescent="0.6">
      <c r="AU3661"/>
    </row>
    <row r="3662" spans="47:47" x14ac:dyDescent="0.6">
      <c r="AU3662"/>
    </row>
    <row r="3663" spans="47:47" x14ac:dyDescent="0.6">
      <c r="AU3663"/>
    </row>
    <row r="3664" spans="47:47" x14ac:dyDescent="0.6">
      <c r="AU3664"/>
    </row>
    <row r="3665" spans="47:47" x14ac:dyDescent="0.6">
      <c r="AU3665"/>
    </row>
    <row r="3666" spans="47:47" x14ac:dyDescent="0.6">
      <c r="AU3666"/>
    </row>
    <row r="3667" spans="47:47" x14ac:dyDescent="0.6">
      <c r="AU3667"/>
    </row>
    <row r="3668" spans="47:47" x14ac:dyDescent="0.6">
      <c r="AU3668"/>
    </row>
    <row r="3669" spans="47:47" x14ac:dyDescent="0.6">
      <c r="AU3669"/>
    </row>
    <row r="3670" spans="47:47" x14ac:dyDescent="0.6">
      <c r="AU3670"/>
    </row>
    <row r="3671" spans="47:47" x14ac:dyDescent="0.6">
      <c r="AU3671"/>
    </row>
    <row r="3672" spans="47:47" x14ac:dyDescent="0.6">
      <c r="AU3672"/>
    </row>
    <row r="3673" spans="47:47" x14ac:dyDescent="0.6">
      <c r="AU3673"/>
    </row>
    <row r="3674" spans="47:47" x14ac:dyDescent="0.6">
      <c r="AU3674"/>
    </row>
    <row r="3675" spans="47:47" x14ac:dyDescent="0.6">
      <c r="AU3675"/>
    </row>
    <row r="3676" spans="47:47" x14ac:dyDescent="0.6">
      <c r="AU3676"/>
    </row>
    <row r="3677" spans="47:47" x14ac:dyDescent="0.6">
      <c r="AU3677"/>
    </row>
    <row r="3678" spans="47:47" x14ac:dyDescent="0.6">
      <c r="AU3678"/>
    </row>
    <row r="3679" spans="47:47" x14ac:dyDescent="0.6">
      <c r="AU3679"/>
    </row>
    <row r="3680" spans="47:47" x14ac:dyDescent="0.6">
      <c r="AU3680"/>
    </row>
    <row r="3681" spans="47:47" x14ac:dyDescent="0.6">
      <c r="AU3681"/>
    </row>
    <row r="3682" spans="47:47" x14ac:dyDescent="0.6">
      <c r="AU3682"/>
    </row>
    <row r="3683" spans="47:47" x14ac:dyDescent="0.6">
      <c r="AU3683"/>
    </row>
    <row r="3684" spans="47:47" x14ac:dyDescent="0.6">
      <c r="AU3684"/>
    </row>
    <row r="3685" spans="47:47" x14ac:dyDescent="0.6">
      <c r="AU3685"/>
    </row>
    <row r="3686" spans="47:47" x14ac:dyDescent="0.6">
      <c r="AU3686"/>
    </row>
    <row r="3687" spans="47:47" x14ac:dyDescent="0.6">
      <c r="AU3687"/>
    </row>
    <row r="3688" spans="47:47" x14ac:dyDescent="0.6">
      <c r="AU3688"/>
    </row>
    <row r="3689" spans="47:47" x14ac:dyDescent="0.6">
      <c r="AU3689"/>
    </row>
    <row r="3690" spans="47:47" x14ac:dyDescent="0.6">
      <c r="AU3690"/>
    </row>
    <row r="3691" spans="47:47" x14ac:dyDescent="0.6">
      <c r="AU3691"/>
    </row>
    <row r="3692" spans="47:47" x14ac:dyDescent="0.6">
      <c r="AU3692"/>
    </row>
    <row r="3693" spans="47:47" x14ac:dyDescent="0.6">
      <c r="AU3693"/>
    </row>
    <row r="3694" spans="47:47" x14ac:dyDescent="0.6">
      <c r="AU3694"/>
    </row>
    <row r="3695" spans="47:47" x14ac:dyDescent="0.6">
      <c r="AU3695"/>
    </row>
    <row r="3696" spans="47:47" x14ac:dyDescent="0.6">
      <c r="AU3696"/>
    </row>
    <row r="3697" spans="47:47" x14ac:dyDescent="0.6">
      <c r="AU3697"/>
    </row>
    <row r="3698" spans="47:47" x14ac:dyDescent="0.6">
      <c r="AU3698"/>
    </row>
    <row r="3699" spans="47:47" x14ac:dyDescent="0.6">
      <c r="AU3699"/>
    </row>
    <row r="3700" spans="47:47" x14ac:dyDescent="0.6">
      <c r="AU3700"/>
    </row>
    <row r="3701" spans="47:47" x14ac:dyDescent="0.6">
      <c r="AU3701"/>
    </row>
    <row r="3702" spans="47:47" x14ac:dyDescent="0.6">
      <c r="AU3702"/>
    </row>
    <row r="3703" spans="47:47" x14ac:dyDescent="0.6">
      <c r="AU3703"/>
    </row>
    <row r="3704" spans="47:47" x14ac:dyDescent="0.6">
      <c r="AU3704"/>
    </row>
    <row r="3705" spans="47:47" x14ac:dyDescent="0.6">
      <c r="AU3705"/>
    </row>
    <row r="3706" spans="47:47" x14ac:dyDescent="0.6">
      <c r="AU3706"/>
    </row>
    <row r="3707" spans="47:47" x14ac:dyDescent="0.6">
      <c r="AU3707"/>
    </row>
    <row r="3708" spans="47:47" x14ac:dyDescent="0.6">
      <c r="AU3708"/>
    </row>
    <row r="3709" spans="47:47" x14ac:dyDescent="0.6">
      <c r="AU3709"/>
    </row>
    <row r="3710" spans="47:47" x14ac:dyDescent="0.6">
      <c r="AU3710"/>
    </row>
    <row r="3711" spans="47:47" x14ac:dyDescent="0.6">
      <c r="AU3711"/>
    </row>
    <row r="3712" spans="47:47" x14ac:dyDescent="0.6">
      <c r="AU3712"/>
    </row>
    <row r="3713" spans="47:47" x14ac:dyDescent="0.6">
      <c r="AU3713"/>
    </row>
    <row r="3714" spans="47:47" x14ac:dyDescent="0.6">
      <c r="AU3714"/>
    </row>
    <row r="3715" spans="47:47" x14ac:dyDescent="0.6">
      <c r="AU3715"/>
    </row>
    <row r="3716" spans="47:47" x14ac:dyDescent="0.6">
      <c r="AU3716"/>
    </row>
    <row r="3717" spans="47:47" x14ac:dyDescent="0.6">
      <c r="AU3717"/>
    </row>
    <row r="3718" spans="47:47" x14ac:dyDescent="0.6">
      <c r="AU3718"/>
    </row>
    <row r="3719" spans="47:47" x14ac:dyDescent="0.6">
      <c r="AU3719"/>
    </row>
    <row r="3720" spans="47:47" x14ac:dyDescent="0.6">
      <c r="AU3720"/>
    </row>
    <row r="3721" spans="47:47" x14ac:dyDescent="0.6">
      <c r="AU3721"/>
    </row>
    <row r="3722" spans="47:47" x14ac:dyDescent="0.6">
      <c r="AU3722"/>
    </row>
    <row r="3723" spans="47:47" x14ac:dyDescent="0.6">
      <c r="AU3723"/>
    </row>
    <row r="3724" spans="47:47" x14ac:dyDescent="0.6">
      <c r="AU3724"/>
    </row>
    <row r="3725" spans="47:47" x14ac:dyDescent="0.6">
      <c r="AU3725"/>
    </row>
    <row r="3726" spans="47:47" x14ac:dyDescent="0.6">
      <c r="AU3726"/>
    </row>
    <row r="3727" spans="47:47" x14ac:dyDescent="0.6">
      <c r="AU3727"/>
    </row>
    <row r="3728" spans="47:47" x14ac:dyDescent="0.6">
      <c r="AU3728"/>
    </row>
    <row r="3729" spans="47:47" x14ac:dyDescent="0.6">
      <c r="AU3729"/>
    </row>
    <row r="3730" spans="47:47" x14ac:dyDescent="0.6">
      <c r="AU3730"/>
    </row>
    <row r="3731" spans="47:47" x14ac:dyDescent="0.6">
      <c r="AU3731"/>
    </row>
    <row r="3732" spans="47:47" x14ac:dyDescent="0.6">
      <c r="AU3732"/>
    </row>
    <row r="3733" spans="47:47" x14ac:dyDescent="0.6">
      <c r="AU3733"/>
    </row>
    <row r="3734" spans="47:47" x14ac:dyDescent="0.6">
      <c r="AU3734"/>
    </row>
    <row r="3735" spans="47:47" x14ac:dyDescent="0.6">
      <c r="AU3735"/>
    </row>
    <row r="3736" spans="47:47" x14ac:dyDescent="0.6">
      <c r="AU3736"/>
    </row>
    <row r="3737" spans="47:47" x14ac:dyDescent="0.6">
      <c r="AU3737"/>
    </row>
    <row r="3738" spans="47:47" x14ac:dyDescent="0.6">
      <c r="AU3738"/>
    </row>
    <row r="3739" spans="47:47" x14ac:dyDescent="0.6">
      <c r="AU3739"/>
    </row>
    <row r="3740" spans="47:47" x14ac:dyDescent="0.6">
      <c r="AU3740"/>
    </row>
    <row r="3741" spans="47:47" x14ac:dyDescent="0.6">
      <c r="AU3741"/>
    </row>
    <row r="3742" spans="47:47" x14ac:dyDescent="0.6">
      <c r="AU3742"/>
    </row>
    <row r="3743" spans="47:47" x14ac:dyDescent="0.6">
      <c r="AU3743"/>
    </row>
    <row r="3744" spans="47:47" x14ac:dyDescent="0.6">
      <c r="AU3744"/>
    </row>
    <row r="3745" spans="47:47" x14ac:dyDescent="0.6">
      <c r="AU3745"/>
    </row>
    <row r="3746" spans="47:47" x14ac:dyDescent="0.6">
      <c r="AU3746"/>
    </row>
    <row r="3747" spans="47:47" x14ac:dyDescent="0.6">
      <c r="AU3747"/>
    </row>
    <row r="3748" spans="47:47" x14ac:dyDescent="0.6">
      <c r="AU3748"/>
    </row>
    <row r="3749" spans="47:47" x14ac:dyDescent="0.6">
      <c r="AU3749"/>
    </row>
    <row r="3750" spans="47:47" x14ac:dyDescent="0.6">
      <c r="AU3750"/>
    </row>
    <row r="3751" spans="47:47" x14ac:dyDescent="0.6">
      <c r="AU3751"/>
    </row>
    <row r="3752" spans="47:47" x14ac:dyDescent="0.6">
      <c r="AU3752"/>
    </row>
    <row r="3753" spans="47:47" x14ac:dyDescent="0.6">
      <c r="AU3753"/>
    </row>
    <row r="3754" spans="47:47" x14ac:dyDescent="0.6">
      <c r="AU3754"/>
    </row>
    <row r="3755" spans="47:47" x14ac:dyDescent="0.6">
      <c r="AU3755"/>
    </row>
    <row r="3756" spans="47:47" x14ac:dyDescent="0.6">
      <c r="AU3756"/>
    </row>
    <row r="3757" spans="47:47" x14ac:dyDescent="0.6">
      <c r="AU3757"/>
    </row>
    <row r="3758" spans="47:47" x14ac:dyDescent="0.6">
      <c r="AU3758"/>
    </row>
    <row r="3759" spans="47:47" x14ac:dyDescent="0.6">
      <c r="AU3759"/>
    </row>
    <row r="3760" spans="47:47" x14ac:dyDescent="0.6">
      <c r="AU3760"/>
    </row>
    <row r="3761" spans="47:47" x14ac:dyDescent="0.6">
      <c r="AU3761"/>
    </row>
    <row r="3762" spans="47:47" x14ac:dyDescent="0.6">
      <c r="AU3762"/>
    </row>
    <row r="3763" spans="47:47" x14ac:dyDescent="0.6">
      <c r="AU3763"/>
    </row>
    <row r="3764" spans="47:47" x14ac:dyDescent="0.6">
      <c r="AU3764"/>
    </row>
    <row r="3765" spans="47:47" x14ac:dyDescent="0.6">
      <c r="AU3765"/>
    </row>
    <row r="3766" spans="47:47" x14ac:dyDescent="0.6">
      <c r="AU3766"/>
    </row>
    <row r="3767" spans="47:47" x14ac:dyDescent="0.6">
      <c r="AU3767"/>
    </row>
    <row r="3768" spans="47:47" x14ac:dyDescent="0.6">
      <c r="AU3768"/>
    </row>
    <row r="3769" spans="47:47" x14ac:dyDescent="0.6">
      <c r="AU3769"/>
    </row>
    <row r="3770" spans="47:47" x14ac:dyDescent="0.6">
      <c r="AU3770"/>
    </row>
    <row r="3771" spans="47:47" x14ac:dyDescent="0.6">
      <c r="AU3771"/>
    </row>
    <row r="3772" spans="47:47" x14ac:dyDescent="0.6">
      <c r="AU3772"/>
    </row>
    <row r="3773" spans="47:47" x14ac:dyDescent="0.6">
      <c r="AU3773"/>
    </row>
    <row r="3774" spans="47:47" x14ac:dyDescent="0.6">
      <c r="AU3774"/>
    </row>
    <row r="3775" spans="47:47" x14ac:dyDescent="0.6">
      <c r="AU3775"/>
    </row>
    <row r="3776" spans="47:47" x14ac:dyDescent="0.6">
      <c r="AU3776"/>
    </row>
    <row r="3777" spans="47:47" x14ac:dyDescent="0.6">
      <c r="AU3777"/>
    </row>
    <row r="3778" spans="47:47" x14ac:dyDescent="0.6">
      <c r="AU3778"/>
    </row>
    <row r="3779" spans="47:47" x14ac:dyDescent="0.6">
      <c r="AU3779"/>
    </row>
    <row r="3780" spans="47:47" x14ac:dyDescent="0.6">
      <c r="AU3780"/>
    </row>
    <row r="3781" spans="47:47" x14ac:dyDescent="0.6">
      <c r="AU3781"/>
    </row>
    <row r="3782" spans="47:47" x14ac:dyDescent="0.6">
      <c r="AU3782"/>
    </row>
    <row r="3783" spans="47:47" x14ac:dyDescent="0.6">
      <c r="AU3783"/>
    </row>
    <row r="3784" spans="47:47" x14ac:dyDescent="0.6">
      <c r="AU3784"/>
    </row>
    <row r="3785" spans="47:47" x14ac:dyDescent="0.6">
      <c r="AU3785"/>
    </row>
    <row r="3786" spans="47:47" x14ac:dyDescent="0.6">
      <c r="AU3786"/>
    </row>
    <row r="3787" spans="47:47" x14ac:dyDescent="0.6">
      <c r="AU3787"/>
    </row>
    <row r="3788" spans="47:47" x14ac:dyDescent="0.6">
      <c r="AU3788"/>
    </row>
    <row r="3789" spans="47:47" x14ac:dyDescent="0.6">
      <c r="AU3789"/>
    </row>
    <row r="3790" spans="47:47" x14ac:dyDescent="0.6">
      <c r="AU3790"/>
    </row>
    <row r="3791" spans="47:47" x14ac:dyDescent="0.6">
      <c r="AU3791"/>
    </row>
    <row r="3792" spans="47:47" x14ac:dyDescent="0.6">
      <c r="AU3792"/>
    </row>
    <row r="3793" spans="47:47" x14ac:dyDescent="0.6">
      <c r="AU3793"/>
    </row>
    <row r="3794" spans="47:47" x14ac:dyDescent="0.6">
      <c r="AU3794"/>
    </row>
    <row r="3795" spans="47:47" x14ac:dyDescent="0.6">
      <c r="AU3795"/>
    </row>
    <row r="3796" spans="47:47" x14ac:dyDescent="0.6">
      <c r="AU3796"/>
    </row>
    <row r="3797" spans="47:47" x14ac:dyDescent="0.6">
      <c r="AU3797"/>
    </row>
    <row r="3798" spans="47:47" x14ac:dyDescent="0.6">
      <c r="AU3798"/>
    </row>
    <row r="3799" spans="47:47" x14ac:dyDescent="0.6">
      <c r="AU3799"/>
    </row>
    <row r="3800" spans="47:47" x14ac:dyDescent="0.6">
      <c r="AU3800"/>
    </row>
    <row r="3801" spans="47:47" x14ac:dyDescent="0.6">
      <c r="AU3801"/>
    </row>
    <row r="3802" spans="47:47" x14ac:dyDescent="0.6">
      <c r="AU3802"/>
    </row>
    <row r="3803" spans="47:47" x14ac:dyDescent="0.6">
      <c r="AU3803"/>
    </row>
    <row r="3804" spans="47:47" x14ac:dyDescent="0.6">
      <c r="AU3804"/>
    </row>
    <row r="3805" spans="47:47" x14ac:dyDescent="0.6">
      <c r="AU3805"/>
    </row>
    <row r="3806" spans="47:47" x14ac:dyDescent="0.6">
      <c r="AU3806"/>
    </row>
    <row r="3807" spans="47:47" x14ac:dyDescent="0.6">
      <c r="AU3807"/>
    </row>
    <row r="3808" spans="47:47" x14ac:dyDescent="0.6">
      <c r="AU3808"/>
    </row>
    <row r="3809" spans="47:47" x14ac:dyDescent="0.6">
      <c r="AU3809"/>
    </row>
    <row r="3810" spans="47:47" x14ac:dyDescent="0.6">
      <c r="AU3810"/>
    </row>
    <row r="3811" spans="47:47" x14ac:dyDescent="0.6">
      <c r="AU3811"/>
    </row>
    <row r="3812" spans="47:47" x14ac:dyDescent="0.6">
      <c r="AU3812"/>
    </row>
    <row r="3813" spans="47:47" x14ac:dyDescent="0.6">
      <c r="AU3813"/>
    </row>
    <row r="3814" spans="47:47" x14ac:dyDescent="0.6">
      <c r="AU3814"/>
    </row>
    <row r="3815" spans="47:47" x14ac:dyDescent="0.6">
      <c r="AU3815"/>
    </row>
    <row r="3816" spans="47:47" x14ac:dyDescent="0.6">
      <c r="AU3816"/>
    </row>
    <row r="3817" spans="47:47" x14ac:dyDescent="0.6">
      <c r="AU3817"/>
    </row>
    <row r="3818" spans="47:47" x14ac:dyDescent="0.6">
      <c r="AU3818"/>
    </row>
    <row r="3819" spans="47:47" x14ac:dyDescent="0.6">
      <c r="AU3819"/>
    </row>
    <row r="3820" spans="47:47" x14ac:dyDescent="0.6">
      <c r="AU3820"/>
    </row>
    <row r="3821" spans="47:47" x14ac:dyDescent="0.6">
      <c r="AU3821"/>
    </row>
    <row r="3822" spans="47:47" x14ac:dyDescent="0.6">
      <c r="AU3822"/>
    </row>
    <row r="3823" spans="47:47" x14ac:dyDescent="0.6">
      <c r="AU3823"/>
    </row>
    <row r="3824" spans="47:47" x14ac:dyDescent="0.6">
      <c r="AU3824"/>
    </row>
    <row r="3825" spans="47:47" x14ac:dyDescent="0.6">
      <c r="AU3825"/>
    </row>
    <row r="3826" spans="47:47" x14ac:dyDescent="0.6">
      <c r="AU3826"/>
    </row>
    <row r="3827" spans="47:47" x14ac:dyDescent="0.6">
      <c r="AU3827"/>
    </row>
    <row r="3828" spans="47:47" x14ac:dyDescent="0.6">
      <c r="AU3828"/>
    </row>
    <row r="3829" spans="47:47" x14ac:dyDescent="0.6">
      <c r="AU3829"/>
    </row>
    <row r="3830" spans="47:47" x14ac:dyDescent="0.6">
      <c r="AU3830"/>
    </row>
    <row r="3831" spans="47:47" x14ac:dyDescent="0.6">
      <c r="AU3831"/>
    </row>
    <row r="3832" spans="47:47" x14ac:dyDescent="0.6">
      <c r="AU3832"/>
    </row>
    <row r="3833" spans="47:47" x14ac:dyDescent="0.6">
      <c r="AU3833"/>
    </row>
    <row r="3834" spans="47:47" x14ac:dyDescent="0.6">
      <c r="AU3834"/>
    </row>
    <row r="3835" spans="47:47" x14ac:dyDescent="0.6">
      <c r="AU3835"/>
    </row>
    <row r="3836" spans="47:47" x14ac:dyDescent="0.6">
      <c r="AU3836"/>
    </row>
    <row r="3837" spans="47:47" x14ac:dyDescent="0.6">
      <c r="AU3837"/>
    </row>
    <row r="3838" spans="47:47" x14ac:dyDescent="0.6">
      <c r="AU3838"/>
    </row>
    <row r="3839" spans="47:47" x14ac:dyDescent="0.6">
      <c r="AU3839"/>
    </row>
    <row r="3840" spans="47:47" x14ac:dyDescent="0.6">
      <c r="AU3840"/>
    </row>
    <row r="3841" spans="47:47" x14ac:dyDescent="0.6">
      <c r="AU3841"/>
    </row>
    <row r="3842" spans="47:47" x14ac:dyDescent="0.6">
      <c r="AU3842"/>
    </row>
    <row r="3843" spans="47:47" x14ac:dyDescent="0.6">
      <c r="AU3843"/>
    </row>
    <row r="3844" spans="47:47" x14ac:dyDescent="0.6">
      <c r="AU3844"/>
    </row>
    <row r="3845" spans="47:47" x14ac:dyDescent="0.6">
      <c r="AU3845"/>
    </row>
    <row r="3846" spans="47:47" x14ac:dyDescent="0.6">
      <c r="AU3846"/>
    </row>
    <row r="3847" spans="47:47" x14ac:dyDescent="0.6">
      <c r="AU3847"/>
    </row>
    <row r="3848" spans="47:47" x14ac:dyDescent="0.6">
      <c r="AU3848"/>
    </row>
    <row r="3849" spans="47:47" x14ac:dyDescent="0.6">
      <c r="AU3849"/>
    </row>
    <row r="3850" spans="47:47" x14ac:dyDescent="0.6">
      <c r="AU3850"/>
    </row>
    <row r="3851" spans="47:47" x14ac:dyDescent="0.6">
      <c r="AU3851"/>
    </row>
    <row r="3852" spans="47:47" x14ac:dyDescent="0.6">
      <c r="AU3852"/>
    </row>
    <row r="3853" spans="47:47" x14ac:dyDescent="0.6">
      <c r="AU3853"/>
    </row>
    <row r="3854" spans="47:47" x14ac:dyDescent="0.6">
      <c r="AU3854"/>
    </row>
    <row r="3855" spans="47:47" x14ac:dyDescent="0.6">
      <c r="AU3855"/>
    </row>
    <row r="3856" spans="47:47" x14ac:dyDescent="0.6">
      <c r="AU3856"/>
    </row>
    <row r="3857" spans="47:47" x14ac:dyDescent="0.6">
      <c r="AU3857"/>
    </row>
    <row r="3858" spans="47:47" x14ac:dyDescent="0.6">
      <c r="AU3858"/>
    </row>
    <row r="3859" spans="47:47" x14ac:dyDescent="0.6">
      <c r="AU3859"/>
    </row>
    <row r="3860" spans="47:47" x14ac:dyDescent="0.6">
      <c r="AU3860"/>
    </row>
    <row r="3861" spans="47:47" x14ac:dyDescent="0.6">
      <c r="AU3861"/>
    </row>
    <row r="3862" spans="47:47" x14ac:dyDescent="0.6">
      <c r="AU3862"/>
    </row>
    <row r="3863" spans="47:47" x14ac:dyDescent="0.6">
      <c r="AU3863"/>
    </row>
    <row r="3864" spans="47:47" x14ac:dyDescent="0.6">
      <c r="AU3864"/>
    </row>
    <row r="3865" spans="47:47" x14ac:dyDescent="0.6">
      <c r="AU3865"/>
    </row>
    <row r="3866" spans="47:47" x14ac:dyDescent="0.6">
      <c r="AU3866"/>
    </row>
    <row r="3867" spans="47:47" x14ac:dyDescent="0.6">
      <c r="AU3867"/>
    </row>
    <row r="3868" spans="47:47" x14ac:dyDescent="0.6">
      <c r="AU3868"/>
    </row>
    <row r="3869" spans="47:47" x14ac:dyDescent="0.6">
      <c r="AU3869"/>
    </row>
    <row r="3870" spans="47:47" x14ac:dyDescent="0.6">
      <c r="AU3870"/>
    </row>
    <row r="3871" spans="47:47" x14ac:dyDescent="0.6">
      <c r="AU3871"/>
    </row>
    <row r="3872" spans="47:47" x14ac:dyDescent="0.6">
      <c r="AU3872"/>
    </row>
    <row r="3873" spans="47:47" x14ac:dyDescent="0.6">
      <c r="AU3873"/>
    </row>
    <row r="3874" spans="47:47" x14ac:dyDescent="0.6">
      <c r="AU3874"/>
    </row>
    <row r="3875" spans="47:47" x14ac:dyDescent="0.6">
      <c r="AU3875"/>
    </row>
    <row r="3876" spans="47:47" x14ac:dyDescent="0.6">
      <c r="AU3876"/>
    </row>
    <row r="3877" spans="47:47" x14ac:dyDescent="0.6">
      <c r="AU3877"/>
    </row>
    <row r="3878" spans="47:47" x14ac:dyDescent="0.6">
      <c r="AU3878"/>
    </row>
    <row r="3879" spans="47:47" x14ac:dyDescent="0.6">
      <c r="AU3879"/>
    </row>
    <row r="3880" spans="47:47" x14ac:dyDescent="0.6">
      <c r="AU3880"/>
    </row>
    <row r="3881" spans="47:47" x14ac:dyDescent="0.6">
      <c r="AU3881"/>
    </row>
    <row r="3882" spans="47:47" x14ac:dyDescent="0.6">
      <c r="AU3882"/>
    </row>
    <row r="3883" spans="47:47" x14ac:dyDescent="0.6">
      <c r="AU3883"/>
    </row>
    <row r="3884" spans="47:47" x14ac:dyDescent="0.6">
      <c r="AU3884"/>
    </row>
    <row r="3885" spans="47:47" x14ac:dyDescent="0.6">
      <c r="AU3885"/>
    </row>
    <row r="3886" spans="47:47" x14ac:dyDescent="0.6">
      <c r="AU3886"/>
    </row>
    <row r="3887" spans="47:47" x14ac:dyDescent="0.6">
      <c r="AU3887"/>
    </row>
    <row r="3888" spans="47:47" x14ac:dyDescent="0.6">
      <c r="AU3888"/>
    </row>
    <row r="3889" spans="47:47" x14ac:dyDescent="0.6">
      <c r="AU3889"/>
    </row>
    <row r="3890" spans="47:47" x14ac:dyDescent="0.6">
      <c r="AU3890"/>
    </row>
    <row r="3891" spans="47:47" x14ac:dyDescent="0.6">
      <c r="AU3891"/>
    </row>
    <row r="3892" spans="47:47" x14ac:dyDescent="0.6">
      <c r="AU3892"/>
    </row>
    <row r="3893" spans="47:47" x14ac:dyDescent="0.6">
      <c r="AU3893"/>
    </row>
    <row r="3894" spans="47:47" x14ac:dyDescent="0.6">
      <c r="AU3894"/>
    </row>
    <row r="3895" spans="47:47" x14ac:dyDescent="0.6">
      <c r="AU3895"/>
    </row>
    <row r="3896" spans="47:47" x14ac:dyDescent="0.6">
      <c r="AU3896"/>
    </row>
    <row r="3897" spans="47:47" x14ac:dyDescent="0.6">
      <c r="AU3897"/>
    </row>
    <row r="3898" spans="47:47" x14ac:dyDescent="0.6">
      <c r="AU3898"/>
    </row>
    <row r="3899" spans="47:47" x14ac:dyDescent="0.6">
      <c r="AU3899"/>
    </row>
    <row r="3900" spans="47:47" x14ac:dyDescent="0.6">
      <c r="AU3900"/>
    </row>
    <row r="3901" spans="47:47" x14ac:dyDescent="0.6">
      <c r="AU3901"/>
    </row>
    <row r="3902" spans="47:47" x14ac:dyDescent="0.6">
      <c r="AU3902"/>
    </row>
    <row r="3903" spans="47:47" x14ac:dyDescent="0.6">
      <c r="AU3903"/>
    </row>
    <row r="3904" spans="47:47" x14ac:dyDescent="0.6">
      <c r="AU3904"/>
    </row>
    <row r="3905" spans="47:47" x14ac:dyDescent="0.6">
      <c r="AU3905"/>
    </row>
    <row r="3906" spans="47:47" x14ac:dyDescent="0.6">
      <c r="AU3906"/>
    </row>
    <row r="3907" spans="47:47" x14ac:dyDescent="0.6">
      <c r="AU3907"/>
    </row>
    <row r="3908" spans="47:47" x14ac:dyDescent="0.6">
      <c r="AU3908"/>
    </row>
    <row r="3909" spans="47:47" x14ac:dyDescent="0.6">
      <c r="AU3909"/>
    </row>
    <row r="3910" spans="47:47" x14ac:dyDescent="0.6">
      <c r="AU3910"/>
    </row>
    <row r="3911" spans="47:47" x14ac:dyDescent="0.6">
      <c r="AU3911"/>
    </row>
    <row r="3912" spans="47:47" x14ac:dyDescent="0.6">
      <c r="AU3912"/>
    </row>
    <row r="3913" spans="47:47" x14ac:dyDescent="0.6">
      <c r="AU3913"/>
    </row>
    <row r="3914" spans="47:47" x14ac:dyDescent="0.6">
      <c r="AU3914"/>
    </row>
    <row r="3915" spans="47:47" x14ac:dyDescent="0.6">
      <c r="AU3915"/>
    </row>
    <row r="3916" spans="47:47" x14ac:dyDescent="0.6">
      <c r="AU3916"/>
    </row>
    <row r="3917" spans="47:47" x14ac:dyDescent="0.6">
      <c r="AU3917"/>
    </row>
    <row r="3918" spans="47:47" x14ac:dyDescent="0.6">
      <c r="AU3918"/>
    </row>
    <row r="3919" spans="47:47" x14ac:dyDescent="0.6">
      <c r="AU3919"/>
    </row>
    <row r="3920" spans="47:47" x14ac:dyDescent="0.6">
      <c r="AU3920"/>
    </row>
    <row r="3921" spans="47:47" x14ac:dyDescent="0.6">
      <c r="AU3921"/>
    </row>
    <row r="3922" spans="47:47" x14ac:dyDescent="0.6">
      <c r="AU3922"/>
    </row>
    <row r="3923" spans="47:47" x14ac:dyDescent="0.6">
      <c r="AU3923"/>
    </row>
    <row r="3924" spans="47:47" x14ac:dyDescent="0.6">
      <c r="AU3924"/>
    </row>
    <row r="3925" spans="47:47" x14ac:dyDescent="0.6">
      <c r="AU3925"/>
    </row>
    <row r="3926" spans="47:47" x14ac:dyDescent="0.6">
      <c r="AU3926"/>
    </row>
    <row r="3927" spans="47:47" x14ac:dyDescent="0.6">
      <c r="AU3927"/>
    </row>
    <row r="3928" spans="47:47" x14ac:dyDescent="0.6">
      <c r="AU3928"/>
    </row>
    <row r="3929" spans="47:47" x14ac:dyDescent="0.6">
      <c r="AU3929"/>
    </row>
    <row r="3930" spans="47:47" x14ac:dyDescent="0.6">
      <c r="AU3930"/>
    </row>
    <row r="3931" spans="47:47" x14ac:dyDescent="0.6">
      <c r="AU3931"/>
    </row>
    <row r="3932" spans="47:47" x14ac:dyDescent="0.6">
      <c r="AU3932"/>
    </row>
    <row r="3933" spans="47:47" x14ac:dyDescent="0.6">
      <c r="AU3933"/>
    </row>
    <row r="3934" spans="47:47" x14ac:dyDescent="0.6">
      <c r="AU3934"/>
    </row>
    <row r="3935" spans="47:47" x14ac:dyDescent="0.6">
      <c r="AU3935"/>
    </row>
    <row r="3936" spans="47:47" x14ac:dyDescent="0.6">
      <c r="AU3936"/>
    </row>
    <row r="3937" spans="47:47" x14ac:dyDescent="0.6">
      <c r="AU3937"/>
    </row>
    <row r="3938" spans="47:47" x14ac:dyDescent="0.6">
      <c r="AU3938"/>
    </row>
    <row r="3939" spans="47:47" x14ac:dyDescent="0.6">
      <c r="AU3939"/>
    </row>
    <row r="3940" spans="47:47" x14ac:dyDescent="0.6">
      <c r="AU3940"/>
    </row>
    <row r="3941" spans="47:47" x14ac:dyDescent="0.6">
      <c r="AU3941"/>
    </row>
    <row r="3942" spans="47:47" x14ac:dyDescent="0.6">
      <c r="AU3942"/>
    </row>
    <row r="3943" spans="47:47" x14ac:dyDescent="0.6">
      <c r="AU3943"/>
    </row>
    <row r="3944" spans="47:47" x14ac:dyDescent="0.6">
      <c r="AU3944"/>
    </row>
    <row r="3945" spans="47:47" x14ac:dyDescent="0.6">
      <c r="AU3945"/>
    </row>
    <row r="3946" spans="47:47" x14ac:dyDescent="0.6">
      <c r="AU3946"/>
    </row>
    <row r="3947" spans="47:47" x14ac:dyDescent="0.6">
      <c r="AU3947"/>
    </row>
    <row r="3948" spans="47:47" x14ac:dyDescent="0.6">
      <c r="AU3948"/>
    </row>
    <row r="3949" spans="47:47" x14ac:dyDescent="0.6">
      <c r="AU3949"/>
    </row>
    <row r="3950" spans="47:47" x14ac:dyDescent="0.6">
      <c r="AU3950"/>
    </row>
    <row r="3951" spans="47:47" x14ac:dyDescent="0.6">
      <c r="AU3951"/>
    </row>
    <row r="3952" spans="47:47" x14ac:dyDescent="0.6">
      <c r="AU3952"/>
    </row>
    <row r="3953" spans="47:47" x14ac:dyDescent="0.6">
      <c r="AU3953"/>
    </row>
    <row r="3954" spans="47:47" x14ac:dyDescent="0.6">
      <c r="AU3954"/>
    </row>
    <row r="3955" spans="47:47" x14ac:dyDescent="0.6">
      <c r="AU3955"/>
    </row>
    <row r="3956" spans="47:47" x14ac:dyDescent="0.6">
      <c r="AU3956"/>
    </row>
    <row r="3957" spans="47:47" x14ac:dyDescent="0.6">
      <c r="AU3957"/>
    </row>
    <row r="3958" spans="47:47" x14ac:dyDescent="0.6">
      <c r="AU3958"/>
    </row>
    <row r="3959" spans="47:47" x14ac:dyDescent="0.6">
      <c r="AU3959"/>
    </row>
    <row r="3960" spans="47:47" x14ac:dyDescent="0.6">
      <c r="AU3960"/>
    </row>
    <row r="3961" spans="47:47" x14ac:dyDescent="0.6">
      <c r="AU3961"/>
    </row>
    <row r="3962" spans="47:47" x14ac:dyDescent="0.6">
      <c r="AU3962"/>
    </row>
    <row r="3963" spans="47:47" x14ac:dyDescent="0.6">
      <c r="AU3963"/>
    </row>
    <row r="3964" spans="47:47" x14ac:dyDescent="0.6">
      <c r="AU3964"/>
    </row>
    <row r="3965" spans="47:47" x14ac:dyDescent="0.6">
      <c r="AU3965"/>
    </row>
    <row r="3966" spans="47:47" x14ac:dyDescent="0.6">
      <c r="AU3966"/>
    </row>
    <row r="3967" spans="47:47" x14ac:dyDescent="0.6">
      <c r="AU3967"/>
    </row>
    <row r="3968" spans="47:47" x14ac:dyDescent="0.6">
      <c r="AU3968"/>
    </row>
    <row r="3969" spans="47:47" x14ac:dyDescent="0.6">
      <c r="AU3969"/>
    </row>
    <row r="3970" spans="47:47" x14ac:dyDescent="0.6">
      <c r="AU3970"/>
    </row>
    <row r="3971" spans="47:47" x14ac:dyDescent="0.6">
      <c r="AU3971"/>
    </row>
    <row r="3972" spans="47:47" x14ac:dyDescent="0.6">
      <c r="AU3972"/>
    </row>
    <row r="3973" spans="47:47" x14ac:dyDescent="0.6">
      <c r="AU3973"/>
    </row>
    <row r="3974" spans="47:47" x14ac:dyDescent="0.6">
      <c r="AU3974"/>
    </row>
    <row r="3975" spans="47:47" x14ac:dyDescent="0.6">
      <c r="AU3975"/>
    </row>
    <row r="3976" spans="47:47" x14ac:dyDescent="0.6">
      <c r="AU3976"/>
    </row>
    <row r="3977" spans="47:47" x14ac:dyDescent="0.6">
      <c r="AU3977"/>
    </row>
    <row r="3978" spans="47:47" x14ac:dyDescent="0.6">
      <c r="AU3978"/>
    </row>
    <row r="3979" spans="47:47" x14ac:dyDescent="0.6">
      <c r="AU3979"/>
    </row>
    <row r="3980" spans="47:47" x14ac:dyDescent="0.6">
      <c r="AU3980"/>
    </row>
    <row r="3981" spans="47:47" x14ac:dyDescent="0.6">
      <c r="AU3981"/>
    </row>
    <row r="3982" spans="47:47" x14ac:dyDescent="0.6">
      <c r="AU3982"/>
    </row>
    <row r="3983" spans="47:47" x14ac:dyDescent="0.6">
      <c r="AU3983"/>
    </row>
    <row r="3984" spans="47:47" x14ac:dyDescent="0.6">
      <c r="AU3984"/>
    </row>
    <row r="3985" spans="47:47" x14ac:dyDescent="0.6">
      <c r="AU3985"/>
    </row>
    <row r="3986" spans="47:47" x14ac:dyDescent="0.6">
      <c r="AU3986"/>
    </row>
    <row r="3987" spans="47:47" x14ac:dyDescent="0.6">
      <c r="AU3987"/>
    </row>
    <row r="3988" spans="47:47" x14ac:dyDescent="0.6">
      <c r="AU3988"/>
    </row>
    <row r="3989" spans="47:47" x14ac:dyDescent="0.6">
      <c r="AU3989"/>
    </row>
    <row r="3990" spans="47:47" x14ac:dyDescent="0.6">
      <c r="AU3990"/>
    </row>
    <row r="3991" spans="47:47" x14ac:dyDescent="0.6">
      <c r="AU3991"/>
    </row>
    <row r="3992" spans="47:47" x14ac:dyDescent="0.6">
      <c r="AU3992"/>
    </row>
    <row r="3993" spans="47:47" x14ac:dyDescent="0.6">
      <c r="AU3993"/>
    </row>
    <row r="3994" spans="47:47" x14ac:dyDescent="0.6">
      <c r="AU3994"/>
    </row>
    <row r="3995" spans="47:47" x14ac:dyDescent="0.6">
      <c r="AU3995"/>
    </row>
    <row r="3996" spans="47:47" x14ac:dyDescent="0.6">
      <c r="AU3996"/>
    </row>
    <row r="3997" spans="47:47" x14ac:dyDescent="0.6">
      <c r="AU3997"/>
    </row>
    <row r="3998" spans="47:47" x14ac:dyDescent="0.6">
      <c r="AU3998"/>
    </row>
    <row r="3999" spans="47:47" x14ac:dyDescent="0.6">
      <c r="AU3999"/>
    </row>
    <row r="4000" spans="47:47" x14ac:dyDescent="0.6">
      <c r="AU4000"/>
    </row>
    <row r="4001" spans="47:47" x14ac:dyDescent="0.6">
      <c r="AU4001"/>
    </row>
    <row r="4002" spans="47:47" x14ac:dyDescent="0.6">
      <c r="AU4002"/>
    </row>
    <row r="4003" spans="47:47" x14ac:dyDescent="0.6">
      <c r="AU4003"/>
    </row>
    <row r="4004" spans="47:47" x14ac:dyDescent="0.6">
      <c r="AU4004"/>
    </row>
    <row r="4005" spans="47:47" x14ac:dyDescent="0.6">
      <c r="AU4005"/>
    </row>
    <row r="4006" spans="47:47" x14ac:dyDescent="0.6">
      <c r="AU4006"/>
    </row>
    <row r="4007" spans="47:47" x14ac:dyDescent="0.6">
      <c r="AU4007"/>
    </row>
    <row r="4008" spans="47:47" x14ac:dyDescent="0.6">
      <c r="AU4008"/>
    </row>
    <row r="4009" spans="47:47" x14ac:dyDescent="0.6">
      <c r="AU4009"/>
    </row>
    <row r="4010" spans="47:47" x14ac:dyDescent="0.6">
      <c r="AU4010"/>
    </row>
    <row r="4011" spans="47:47" x14ac:dyDescent="0.6">
      <c r="AU4011"/>
    </row>
    <row r="4012" spans="47:47" x14ac:dyDescent="0.6">
      <c r="AU4012"/>
    </row>
    <row r="4013" spans="47:47" x14ac:dyDescent="0.6">
      <c r="AU4013"/>
    </row>
    <row r="4014" spans="47:47" x14ac:dyDescent="0.6">
      <c r="AU4014"/>
    </row>
    <row r="4015" spans="47:47" x14ac:dyDescent="0.6">
      <c r="AU4015"/>
    </row>
    <row r="4016" spans="47:47" x14ac:dyDescent="0.6">
      <c r="AU4016"/>
    </row>
    <row r="4017" spans="47:47" x14ac:dyDescent="0.6">
      <c r="AU4017"/>
    </row>
    <row r="4018" spans="47:47" x14ac:dyDescent="0.6">
      <c r="AU4018"/>
    </row>
    <row r="4019" spans="47:47" x14ac:dyDescent="0.6">
      <c r="AU4019"/>
    </row>
    <row r="4020" spans="47:47" x14ac:dyDescent="0.6">
      <c r="AU4020"/>
    </row>
    <row r="4021" spans="47:47" x14ac:dyDescent="0.6">
      <c r="AU4021"/>
    </row>
    <row r="4022" spans="47:47" x14ac:dyDescent="0.6">
      <c r="AU4022"/>
    </row>
    <row r="4023" spans="47:47" x14ac:dyDescent="0.6">
      <c r="AU4023"/>
    </row>
    <row r="4024" spans="47:47" x14ac:dyDescent="0.6">
      <c r="AU4024"/>
    </row>
    <row r="4025" spans="47:47" x14ac:dyDescent="0.6">
      <c r="AU4025"/>
    </row>
    <row r="4026" spans="47:47" x14ac:dyDescent="0.6">
      <c r="AU4026"/>
    </row>
    <row r="4027" spans="47:47" x14ac:dyDescent="0.6">
      <c r="AU4027"/>
    </row>
    <row r="4028" spans="47:47" x14ac:dyDescent="0.6">
      <c r="AU4028"/>
    </row>
    <row r="4029" spans="47:47" x14ac:dyDescent="0.6">
      <c r="AU4029"/>
    </row>
    <row r="4030" spans="47:47" x14ac:dyDescent="0.6">
      <c r="AU4030"/>
    </row>
    <row r="4031" spans="47:47" x14ac:dyDescent="0.6">
      <c r="AU4031"/>
    </row>
    <row r="4032" spans="47:47" x14ac:dyDescent="0.6">
      <c r="AU4032"/>
    </row>
    <row r="4033" spans="47:47" x14ac:dyDescent="0.6">
      <c r="AU4033"/>
    </row>
    <row r="4034" spans="47:47" x14ac:dyDescent="0.6">
      <c r="AU4034"/>
    </row>
    <row r="4035" spans="47:47" x14ac:dyDescent="0.6">
      <c r="AU4035"/>
    </row>
    <row r="4036" spans="47:47" x14ac:dyDescent="0.6">
      <c r="AU4036"/>
    </row>
    <row r="4037" spans="47:47" x14ac:dyDescent="0.6">
      <c r="AU4037"/>
    </row>
    <row r="4038" spans="47:47" x14ac:dyDescent="0.6">
      <c r="AU4038"/>
    </row>
    <row r="4039" spans="47:47" x14ac:dyDescent="0.6">
      <c r="AU4039"/>
    </row>
    <row r="4040" spans="47:47" x14ac:dyDescent="0.6">
      <c r="AU4040"/>
    </row>
    <row r="4041" spans="47:47" x14ac:dyDescent="0.6">
      <c r="AU4041"/>
    </row>
    <row r="4042" spans="47:47" x14ac:dyDescent="0.6">
      <c r="AU4042"/>
    </row>
    <row r="4043" spans="47:47" x14ac:dyDescent="0.6">
      <c r="AU4043"/>
    </row>
    <row r="4044" spans="47:47" x14ac:dyDescent="0.6">
      <c r="AU4044"/>
    </row>
    <row r="4045" spans="47:47" x14ac:dyDescent="0.6">
      <c r="AU4045"/>
    </row>
    <row r="4046" spans="47:47" x14ac:dyDescent="0.6">
      <c r="AU4046"/>
    </row>
    <row r="4047" spans="47:47" x14ac:dyDescent="0.6">
      <c r="AU4047"/>
    </row>
    <row r="4048" spans="47:47" x14ac:dyDescent="0.6">
      <c r="AU4048"/>
    </row>
    <row r="4049" spans="47:47" x14ac:dyDescent="0.6">
      <c r="AU4049"/>
    </row>
    <row r="4050" spans="47:47" x14ac:dyDescent="0.6">
      <c r="AU4050"/>
    </row>
    <row r="4051" spans="47:47" x14ac:dyDescent="0.6">
      <c r="AU4051"/>
    </row>
    <row r="4052" spans="47:47" x14ac:dyDescent="0.6">
      <c r="AU4052"/>
    </row>
    <row r="4053" spans="47:47" x14ac:dyDescent="0.6">
      <c r="AU4053"/>
    </row>
    <row r="4054" spans="47:47" x14ac:dyDescent="0.6">
      <c r="AU4054"/>
    </row>
    <row r="4055" spans="47:47" x14ac:dyDescent="0.6">
      <c r="AU4055"/>
    </row>
    <row r="4056" spans="47:47" x14ac:dyDescent="0.6">
      <c r="AU4056"/>
    </row>
    <row r="4057" spans="47:47" x14ac:dyDescent="0.6">
      <c r="AU4057"/>
    </row>
    <row r="4058" spans="47:47" x14ac:dyDescent="0.6">
      <c r="AU4058"/>
    </row>
    <row r="4059" spans="47:47" x14ac:dyDescent="0.6">
      <c r="AU4059"/>
    </row>
    <row r="4060" spans="47:47" x14ac:dyDescent="0.6">
      <c r="AU4060"/>
    </row>
    <row r="4061" spans="47:47" x14ac:dyDescent="0.6">
      <c r="AU4061"/>
    </row>
    <row r="4062" spans="47:47" x14ac:dyDescent="0.6">
      <c r="AU4062"/>
    </row>
    <row r="4063" spans="47:47" x14ac:dyDescent="0.6">
      <c r="AU4063"/>
    </row>
    <row r="4064" spans="47:47" x14ac:dyDescent="0.6">
      <c r="AU4064"/>
    </row>
    <row r="4065" spans="47:47" x14ac:dyDescent="0.6">
      <c r="AU4065"/>
    </row>
    <row r="4066" spans="47:47" x14ac:dyDescent="0.6">
      <c r="AU4066"/>
    </row>
    <row r="4067" spans="47:47" x14ac:dyDescent="0.6">
      <c r="AU4067"/>
    </row>
    <row r="4068" spans="47:47" x14ac:dyDescent="0.6">
      <c r="AU4068"/>
    </row>
    <row r="4069" spans="47:47" x14ac:dyDescent="0.6">
      <c r="AU4069"/>
    </row>
    <row r="4070" spans="47:47" x14ac:dyDescent="0.6">
      <c r="AU4070"/>
    </row>
    <row r="4071" spans="47:47" x14ac:dyDescent="0.6">
      <c r="AU4071"/>
    </row>
    <row r="4072" spans="47:47" x14ac:dyDescent="0.6">
      <c r="AU4072"/>
    </row>
    <row r="4073" spans="47:47" x14ac:dyDescent="0.6">
      <c r="AU4073"/>
    </row>
    <row r="4074" spans="47:47" x14ac:dyDescent="0.6">
      <c r="AU4074"/>
    </row>
    <row r="4075" spans="47:47" x14ac:dyDescent="0.6">
      <c r="AU4075"/>
    </row>
    <row r="4076" spans="47:47" x14ac:dyDescent="0.6">
      <c r="AU4076"/>
    </row>
    <row r="4077" spans="47:47" x14ac:dyDescent="0.6">
      <c r="AU4077"/>
    </row>
    <row r="4078" spans="47:47" x14ac:dyDescent="0.6">
      <c r="AU4078"/>
    </row>
    <row r="4079" spans="47:47" x14ac:dyDescent="0.6">
      <c r="AU4079"/>
    </row>
    <row r="4080" spans="47:47" x14ac:dyDescent="0.6">
      <c r="AU4080"/>
    </row>
    <row r="4081" spans="47:47" x14ac:dyDescent="0.6">
      <c r="AU4081"/>
    </row>
    <row r="4082" spans="47:47" x14ac:dyDescent="0.6">
      <c r="AU4082"/>
    </row>
    <row r="4083" spans="47:47" x14ac:dyDescent="0.6">
      <c r="AU4083"/>
    </row>
    <row r="4084" spans="47:47" x14ac:dyDescent="0.6">
      <c r="AU4084"/>
    </row>
    <row r="4085" spans="47:47" x14ac:dyDescent="0.6">
      <c r="AU4085"/>
    </row>
    <row r="4086" spans="47:47" x14ac:dyDescent="0.6">
      <c r="AU4086"/>
    </row>
    <row r="4087" spans="47:47" x14ac:dyDescent="0.6">
      <c r="AU4087"/>
    </row>
    <row r="4088" spans="47:47" x14ac:dyDescent="0.6">
      <c r="AU4088"/>
    </row>
    <row r="4089" spans="47:47" x14ac:dyDescent="0.6">
      <c r="AU4089"/>
    </row>
    <row r="4090" spans="47:47" x14ac:dyDescent="0.6">
      <c r="AU4090"/>
    </row>
    <row r="4091" spans="47:47" x14ac:dyDescent="0.6">
      <c r="AU4091"/>
    </row>
    <row r="4092" spans="47:47" x14ac:dyDescent="0.6">
      <c r="AU4092"/>
    </row>
    <row r="4093" spans="47:47" x14ac:dyDescent="0.6">
      <c r="AU4093"/>
    </row>
    <row r="4094" spans="47:47" x14ac:dyDescent="0.6">
      <c r="AU4094"/>
    </row>
    <row r="4095" spans="47:47" x14ac:dyDescent="0.6">
      <c r="AU4095"/>
    </row>
    <row r="4096" spans="47:47" x14ac:dyDescent="0.6">
      <c r="AU4096"/>
    </row>
    <row r="4097" spans="47:47" x14ac:dyDescent="0.6">
      <c r="AU4097"/>
    </row>
  </sheetData>
  <phoneticPr fontId="1" type="noConversion"/>
  <conditionalFormatting sqref="AU2:AU12 AU13:AV19">
    <cfRule type="cellIs" dxfId="2" priority="3" operator="greaterThan">
      <formula>1</formula>
    </cfRule>
  </conditionalFormatting>
  <conditionalFormatting sqref="AU2:AU12 AU13:AV1025">
    <cfRule type="cellIs" dxfId="1" priority="4" operator="greaterThan">
      <formula>1.5</formula>
    </cfRule>
  </conditionalFormatting>
  <conditionalFormatting sqref="AV13:AV19">
    <cfRule type="cellIs" dxfId="0" priority="1" operator="greaterThan">
      <formula>0.005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C102"/>
  <sheetViews>
    <sheetView tabSelected="1" zoomScale="40" zoomScaleNormal="40" workbookViewId="0">
      <selection activeCell="EB42" sqref="EB42"/>
    </sheetView>
  </sheetViews>
  <sheetFormatPr defaultRowHeight="16.5" x14ac:dyDescent="0.6"/>
  <cols>
    <col min="25" max="26" width="10.3125" style="5" customWidth="1"/>
    <col min="27" max="27" width="9.89453125" style="5" customWidth="1"/>
    <col min="29" max="29" width="9.89453125" style="5" customWidth="1"/>
    <col min="33" max="33" width="9.89453125" style="5" customWidth="1"/>
    <col min="34" max="34" width="12.20703125" style="5" customWidth="1"/>
    <col min="35" max="35" width="10.5234375" style="5" customWidth="1"/>
    <col min="36" max="36" width="10.3125" style="5" customWidth="1"/>
    <col min="37" max="37" width="9.68359375" style="5" customWidth="1"/>
    <col min="39" max="39" width="10.83984375" style="5" customWidth="1"/>
    <col min="44" max="44" width="10.1015625" style="5" customWidth="1"/>
  </cols>
  <sheetData>
    <row r="1" spans="26:133" x14ac:dyDescent="0.6">
      <c r="DT1">
        <v>3.0000000000000001E-3</v>
      </c>
      <c r="DU1">
        <v>0</v>
      </c>
      <c r="DV1">
        <v>0</v>
      </c>
    </row>
    <row r="2" spans="26:133" ht="16.8" customHeight="1" thickBot="1" x14ac:dyDescent="0.65">
      <c r="DT2">
        <f>0</f>
        <v>0</v>
      </c>
    </row>
    <row r="3" spans="26:133" ht="16.8" customHeight="1" thickBot="1" x14ac:dyDescent="0.65">
      <c r="Z3" s="20" t="s">
        <v>63</v>
      </c>
      <c r="AA3"/>
      <c r="AC3"/>
      <c r="BH3">
        <v>465</v>
      </c>
      <c r="BI3">
        <v>319</v>
      </c>
      <c r="BJ3">
        <v>257</v>
      </c>
      <c r="BL3">
        <f t="shared" ref="BL3:BL17" si="0">ROUND((BH3-3)/4,0)</f>
        <v>116</v>
      </c>
      <c r="BM3">
        <f t="shared" ref="BM3:BM17" si="1">ROUND((BI3-3)/4,0)</f>
        <v>79</v>
      </c>
      <c r="BN3">
        <f t="shared" ref="BN3:BN17" si="2">ROUND((BJ3-3)/4,0)</f>
        <v>64</v>
      </c>
      <c r="DT3">
        <f t="shared" ref="DT3:DT34" si="3">DT2+6</f>
        <v>6</v>
      </c>
      <c r="DU3">
        <f>DT$1*COS(RADIANS(DT3))+DU$1</f>
        <v>2.9835656861048197E-3</v>
      </c>
      <c r="DV3">
        <f>$DT$1*SIN(RADIANS($DT3))+$DU$1</f>
        <v>3.1358538980296043E-4</v>
      </c>
      <c r="DX3" s="22"/>
      <c r="DY3" s="23" t="s">
        <v>64</v>
      </c>
      <c r="DZ3" s="42" t="s">
        <v>7</v>
      </c>
      <c r="EA3" s="42" t="s">
        <v>8</v>
      </c>
      <c r="EB3" s="24" t="s">
        <v>9</v>
      </c>
      <c r="EC3" s="25" t="s">
        <v>10</v>
      </c>
    </row>
    <row r="4" spans="26:133" x14ac:dyDescent="0.6">
      <c r="Z4" s="4" t="s">
        <v>65</v>
      </c>
      <c r="AA4" s="6" t="s">
        <v>0</v>
      </c>
      <c r="AB4" s="13" t="s">
        <v>1</v>
      </c>
      <c r="AC4" s="6" t="s">
        <v>2</v>
      </c>
      <c r="AD4" s="14" t="s">
        <v>66</v>
      </c>
      <c r="BH4">
        <v>813</v>
      </c>
      <c r="BI4">
        <v>613</v>
      </c>
      <c r="BJ4">
        <v>529</v>
      </c>
      <c r="BL4">
        <f t="shared" si="0"/>
        <v>203</v>
      </c>
      <c r="BM4">
        <f t="shared" si="1"/>
        <v>153</v>
      </c>
      <c r="BN4">
        <f t="shared" si="2"/>
        <v>132</v>
      </c>
      <c r="DT4">
        <f t="shared" si="3"/>
        <v>12</v>
      </c>
      <c r="DU4">
        <f t="shared" ref="DU3:DU34" si="4">DT$1*COS(RADIANS(DT4))+DU$1</f>
        <v>2.9344428022014171E-3</v>
      </c>
      <c r="DV4">
        <f t="shared" ref="DV3:DV34" si="5">$DT$1*SIN(RADIANS($DT4))+$DU$1</f>
        <v>6.2373507245327801E-4</v>
      </c>
      <c r="DX4" s="44" t="s">
        <v>67</v>
      </c>
      <c r="DY4" s="26" t="s">
        <v>68</v>
      </c>
      <c r="DZ4" s="41">
        <v>0.31269999999999998</v>
      </c>
      <c r="EA4" s="41">
        <v>0.3291</v>
      </c>
      <c r="EB4" s="27">
        <f t="shared" ref="EB4:EB23" si="6">4*DZ4/(-2*$DZ4+12*$EA4+3)</f>
        <v>0.1977924665549195</v>
      </c>
      <c r="EC4" s="27">
        <f t="shared" ref="EC4:EC23" si="7">9*EA4/(-2*$DZ4+12*$EA4+3)</f>
        <v>0.46837344634555172</v>
      </c>
    </row>
    <row r="5" spans="26:133" x14ac:dyDescent="0.6">
      <c r="Z5" s="8" t="s">
        <v>7</v>
      </c>
      <c r="AA5">
        <f>Data!H2</f>
        <v>0.64007458469161971</v>
      </c>
      <c r="AB5">
        <f>Data!H3</f>
        <v>0.29999999999999993</v>
      </c>
      <c r="AC5">
        <f>Data!H4</f>
        <v>0.15001666259576105</v>
      </c>
      <c r="AD5" s="15">
        <f>Data!H45</f>
        <v>0.31277887371045238</v>
      </c>
      <c r="BH5">
        <v>733</v>
      </c>
      <c r="BI5">
        <v>547</v>
      </c>
      <c r="BJ5">
        <v>509</v>
      </c>
      <c r="BL5">
        <f t="shared" si="0"/>
        <v>183</v>
      </c>
      <c r="BM5">
        <f t="shared" si="1"/>
        <v>136</v>
      </c>
      <c r="BN5">
        <f t="shared" si="2"/>
        <v>127</v>
      </c>
      <c r="DT5">
        <f t="shared" si="3"/>
        <v>18</v>
      </c>
      <c r="DU5">
        <f t="shared" si="4"/>
        <v>2.8531695488854605E-3</v>
      </c>
      <c r="DV5">
        <f t="shared" si="5"/>
        <v>9.2705098312484218E-4</v>
      </c>
      <c r="DX5" s="45"/>
      <c r="DY5" s="28" t="s">
        <v>69</v>
      </c>
      <c r="DZ5" s="41">
        <v>0.64</v>
      </c>
      <c r="EA5" s="41">
        <v>0.33</v>
      </c>
      <c r="EB5" s="27">
        <f t="shared" si="6"/>
        <v>0.45070422535211269</v>
      </c>
      <c r="EC5" s="27">
        <f t="shared" si="7"/>
        <v>0.522887323943662</v>
      </c>
    </row>
    <row r="6" spans="26:133" x14ac:dyDescent="0.6">
      <c r="Z6" s="16" t="s">
        <v>8</v>
      </c>
      <c r="AA6" s="17">
        <f>Data!I10</f>
        <v>0.3291839237372452</v>
      </c>
      <c r="AB6" s="18">
        <f>Data!I3</f>
        <v>0.59999999999999987</v>
      </c>
      <c r="AC6" s="17">
        <f>Data!I4</f>
        <v>6.0006616138536958E-2</v>
      </c>
      <c r="AD6" s="19">
        <f>Data!I45</f>
        <v>0.32918349974768513</v>
      </c>
      <c r="BH6">
        <v>519</v>
      </c>
      <c r="BI6">
        <v>633</v>
      </c>
      <c r="BJ6">
        <v>212</v>
      </c>
      <c r="BL6">
        <f t="shared" si="0"/>
        <v>129</v>
      </c>
      <c r="BM6">
        <f t="shared" si="1"/>
        <v>158</v>
      </c>
      <c r="BN6">
        <f t="shared" si="2"/>
        <v>52</v>
      </c>
      <c r="DT6">
        <f t="shared" si="3"/>
        <v>24</v>
      </c>
      <c r="DU6">
        <f t="shared" si="4"/>
        <v>2.7406363729278026E-3</v>
      </c>
      <c r="DV6">
        <f>$DT$1*SIN(RADIANS($DT6))+$DU$1</f>
        <v>1.2202099292274006E-3</v>
      </c>
      <c r="DX6" s="45"/>
      <c r="DY6" s="29" t="s">
        <v>70</v>
      </c>
      <c r="DZ6" s="41">
        <v>0.3</v>
      </c>
      <c r="EA6" s="41">
        <v>0.6</v>
      </c>
      <c r="EB6" s="27">
        <f t="shared" si="6"/>
        <v>0.125</v>
      </c>
      <c r="EC6" s="27">
        <f t="shared" si="7"/>
        <v>0.5625</v>
      </c>
    </row>
    <row r="7" spans="26:133" x14ac:dyDescent="0.6">
      <c r="AA7"/>
      <c r="AC7"/>
      <c r="BH7">
        <v>395</v>
      </c>
      <c r="BI7">
        <v>629</v>
      </c>
      <c r="BJ7">
        <v>650</v>
      </c>
      <c r="BL7">
        <f t="shared" si="0"/>
        <v>98</v>
      </c>
      <c r="BM7">
        <f t="shared" si="1"/>
        <v>157</v>
      </c>
      <c r="BN7">
        <f t="shared" si="2"/>
        <v>162</v>
      </c>
      <c r="DT7">
        <f t="shared" si="3"/>
        <v>30</v>
      </c>
      <c r="DU7">
        <f t="shared" si="4"/>
        <v>2.5980762113533163E-3</v>
      </c>
      <c r="DV7">
        <f t="shared" si="5"/>
        <v>1.4999999999999998E-3</v>
      </c>
      <c r="DX7" s="46"/>
      <c r="DY7" s="30" t="s">
        <v>71</v>
      </c>
      <c r="DZ7" s="41">
        <v>0.15</v>
      </c>
      <c r="EA7" s="41">
        <v>0.06</v>
      </c>
      <c r="EB7" s="27">
        <f t="shared" si="6"/>
        <v>0.17543859649122806</v>
      </c>
      <c r="EC7" s="27">
        <f t="shared" si="7"/>
        <v>0.15789473684210528</v>
      </c>
    </row>
    <row r="8" spans="26:133" x14ac:dyDescent="0.6">
      <c r="AA8"/>
      <c r="AC8"/>
      <c r="BH8">
        <v>646</v>
      </c>
      <c r="BI8">
        <v>553</v>
      </c>
      <c r="BJ8">
        <v>776</v>
      </c>
      <c r="BL8">
        <f t="shared" si="0"/>
        <v>161</v>
      </c>
      <c r="BM8">
        <f t="shared" si="1"/>
        <v>138</v>
      </c>
      <c r="BN8">
        <f t="shared" si="2"/>
        <v>193</v>
      </c>
      <c r="DT8">
        <f t="shared" si="3"/>
        <v>36</v>
      </c>
      <c r="DU8">
        <f t="shared" si="4"/>
        <v>2.4270509831248424E-3</v>
      </c>
      <c r="DV8">
        <f t="shared" si="5"/>
        <v>1.7633557568774196E-3</v>
      </c>
      <c r="DX8" s="44" t="s">
        <v>72</v>
      </c>
      <c r="DY8" s="31" t="s">
        <v>68</v>
      </c>
      <c r="DZ8" s="40">
        <v>0.31269999999999998</v>
      </c>
      <c r="EA8" s="40">
        <v>0.32900148050666228</v>
      </c>
      <c r="EB8" s="27">
        <f t="shared" si="6"/>
        <v>0.19782945075541106</v>
      </c>
      <c r="EC8" s="27">
        <f t="shared" si="7"/>
        <v>0.46832078643839997</v>
      </c>
    </row>
    <row r="9" spans="26:133" x14ac:dyDescent="0.6">
      <c r="Z9" s="20" t="s">
        <v>73</v>
      </c>
      <c r="AA9"/>
      <c r="AC9"/>
      <c r="BH9">
        <v>361</v>
      </c>
      <c r="BI9">
        <v>435</v>
      </c>
      <c r="BJ9">
        <v>261</v>
      </c>
      <c r="BL9">
        <f t="shared" si="0"/>
        <v>90</v>
      </c>
      <c r="BM9">
        <f t="shared" si="1"/>
        <v>108</v>
      </c>
      <c r="BN9">
        <f t="shared" si="2"/>
        <v>65</v>
      </c>
      <c r="DT9">
        <f t="shared" si="3"/>
        <v>42</v>
      </c>
      <c r="DU9">
        <f t="shared" si="4"/>
        <v>2.229434476432183E-3</v>
      </c>
      <c r="DV9">
        <f t="shared" si="5"/>
        <v>2.0073918190765747E-3</v>
      </c>
      <c r="DX9" s="45"/>
      <c r="DY9" s="28" t="s">
        <v>69</v>
      </c>
      <c r="DZ9" s="41">
        <v>0.64</v>
      </c>
      <c r="EA9" s="41">
        <v>0.33</v>
      </c>
      <c r="EB9" s="27">
        <f t="shared" si="6"/>
        <v>0.45070422535211269</v>
      </c>
      <c r="EC9" s="27">
        <f t="shared" si="7"/>
        <v>0.522887323943662</v>
      </c>
    </row>
    <row r="10" spans="26:133" x14ac:dyDescent="0.6">
      <c r="Z10" s="4" t="s">
        <v>65</v>
      </c>
      <c r="AA10" s="6" t="s">
        <v>0</v>
      </c>
      <c r="AB10" s="13" t="s">
        <v>1</v>
      </c>
      <c r="AC10" s="6" t="s">
        <v>2</v>
      </c>
      <c r="AD10" s="14" t="s">
        <v>66</v>
      </c>
      <c r="BH10">
        <v>792</v>
      </c>
      <c r="BI10">
        <v>345</v>
      </c>
      <c r="BJ10">
        <v>338</v>
      </c>
      <c r="BL10">
        <f t="shared" si="0"/>
        <v>197</v>
      </c>
      <c r="BM10">
        <f t="shared" si="1"/>
        <v>86</v>
      </c>
      <c r="BN10">
        <f t="shared" si="2"/>
        <v>84</v>
      </c>
      <c r="DT10">
        <f t="shared" si="3"/>
        <v>48</v>
      </c>
      <c r="DU10">
        <f t="shared" si="4"/>
        <v>2.0073918190765747E-3</v>
      </c>
      <c r="DV10">
        <f t="shared" si="5"/>
        <v>2.229434476432183E-3</v>
      </c>
      <c r="DX10" s="45"/>
      <c r="DY10" s="31" t="s">
        <v>70</v>
      </c>
      <c r="DZ10" s="41">
        <v>0.21</v>
      </c>
      <c r="EA10" s="41">
        <v>0.71</v>
      </c>
      <c r="EB10" s="27">
        <f t="shared" si="6"/>
        <v>7.567567567567568E-2</v>
      </c>
      <c r="EC10" s="27">
        <f t="shared" si="7"/>
        <v>0.57567567567567568</v>
      </c>
    </row>
    <row r="11" spans="26:133" x14ac:dyDescent="0.6">
      <c r="Z11" s="8" t="s">
        <v>7</v>
      </c>
      <c r="AA11">
        <f>Data!R2</f>
        <v>0.68813411476269293</v>
      </c>
      <c r="AB11">
        <f>Data!R3</f>
        <v>0.2094441839681031</v>
      </c>
      <c r="AC11">
        <f>Data!S4</f>
        <v>4.8771005995136736E-2</v>
      </c>
      <c r="AD11" s="15">
        <f>Data!R45</f>
        <v>0.2968166517571677</v>
      </c>
      <c r="BH11">
        <v>413</v>
      </c>
      <c r="BI11">
        <v>784</v>
      </c>
      <c r="BJ11">
        <v>389</v>
      </c>
      <c r="BL11">
        <f t="shared" si="0"/>
        <v>103</v>
      </c>
      <c r="BM11">
        <f t="shared" si="1"/>
        <v>195</v>
      </c>
      <c r="BN11">
        <f t="shared" si="2"/>
        <v>97</v>
      </c>
      <c r="DT11">
        <f t="shared" si="3"/>
        <v>54</v>
      </c>
      <c r="DU11">
        <f t="shared" si="4"/>
        <v>1.7633557568774196E-3</v>
      </c>
      <c r="DV11">
        <f t="shared" si="5"/>
        <v>2.4270509831248424E-3</v>
      </c>
      <c r="DX11" s="46"/>
      <c r="DY11" s="30" t="s">
        <v>71</v>
      </c>
      <c r="DZ11" s="41">
        <v>0.15</v>
      </c>
      <c r="EA11" s="41">
        <v>0.06</v>
      </c>
      <c r="EB11" s="27">
        <f t="shared" si="6"/>
        <v>0.17543859649122806</v>
      </c>
      <c r="EC11" s="27">
        <f t="shared" si="7"/>
        <v>0.15789473684210528</v>
      </c>
    </row>
    <row r="12" spans="26:133" ht="16.5" customHeight="1" x14ac:dyDescent="0.6">
      <c r="Z12" s="16" t="s">
        <v>8</v>
      </c>
      <c r="AA12" s="17">
        <f>Data!S2</f>
        <v>0.30635196450883029</v>
      </c>
      <c r="AB12" s="18">
        <f>Data!S3</f>
        <v>0.71909625701569591</v>
      </c>
      <c r="AC12" s="17">
        <f>Data!T4</f>
        <v>0.18141198503867823</v>
      </c>
      <c r="AD12" s="19">
        <f>Data!S45</f>
        <v>0.30967048190282548</v>
      </c>
      <c r="BH12">
        <v>370</v>
      </c>
      <c r="BI12">
        <v>446</v>
      </c>
      <c r="BJ12">
        <v>727</v>
      </c>
      <c r="BL12">
        <f t="shared" si="0"/>
        <v>92</v>
      </c>
      <c r="BM12">
        <f t="shared" si="1"/>
        <v>111</v>
      </c>
      <c r="BN12">
        <f t="shared" si="2"/>
        <v>181</v>
      </c>
      <c r="DT12">
        <f t="shared" si="3"/>
        <v>60</v>
      </c>
      <c r="DU12">
        <f t="shared" si="4"/>
        <v>1.5000000000000005E-3</v>
      </c>
      <c r="DV12">
        <f t="shared" si="5"/>
        <v>2.5980762113533159E-3</v>
      </c>
      <c r="DX12" s="47" t="s">
        <v>74</v>
      </c>
      <c r="DY12" s="31" t="s">
        <v>68</v>
      </c>
      <c r="DZ12" s="41">
        <v>0.31269999999999998</v>
      </c>
      <c r="EA12" s="41">
        <v>0.32900000000000001</v>
      </c>
      <c r="EB12" s="27">
        <f t="shared" si="6"/>
        <v>0.19783000664283679</v>
      </c>
      <c r="EC12" s="27">
        <f t="shared" si="7"/>
        <v>0.46831999493879101</v>
      </c>
    </row>
    <row r="13" spans="26:133" x14ac:dyDescent="0.6">
      <c r="AA13"/>
      <c r="AC13"/>
      <c r="BH13">
        <v>462</v>
      </c>
      <c r="BI13">
        <v>224</v>
      </c>
      <c r="BJ13">
        <v>229</v>
      </c>
      <c r="BL13">
        <f t="shared" si="0"/>
        <v>115</v>
      </c>
      <c r="BM13">
        <f t="shared" si="1"/>
        <v>55</v>
      </c>
      <c r="BN13">
        <f t="shared" si="2"/>
        <v>57</v>
      </c>
      <c r="DT13">
        <f t="shared" si="3"/>
        <v>66</v>
      </c>
      <c r="DU13">
        <f t="shared" si="4"/>
        <v>1.2202099292274006E-3</v>
      </c>
      <c r="DV13">
        <f t="shared" si="5"/>
        <v>2.7406363729278026E-3</v>
      </c>
      <c r="DX13" s="45"/>
      <c r="DY13" s="32" t="s">
        <v>69</v>
      </c>
      <c r="DZ13" s="41">
        <v>0.70799999999999996</v>
      </c>
      <c r="EA13" s="41">
        <v>0.29199999999999998</v>
      </c>
      <c r="EB13" s="27">
        <f t="shared" si="6"/>
        <v>0.55660377358490576</v>
      </c>
      <c r="EC13" s="27">
        <f t="shared" si="7"/>
        <v>0.51650943396226412</v>
      </c>
    </row>
    <row r="14" spans="26:133" x14ac:dyDescent="0.6">
      <c r="AA14"/>
      <c r="AC14"/>
      <c r="BH14">
        <v>262</v>
      </c>
      <c r="BI14">
        <v>554</v>
      </c>
      <c r="BJ14">
        <v>280</v>
      </c>
      <c r="BL14">
        <f t="shared" si="0"/>
        <v>65</v>
      </c>
      <c r="BM14">
        <f t="shared" si="1"/>
        <v>138</v>
      </c>
      <c r="BN14">
        <f t="shared" si="2"/>
        <v>69</v>
      </c>
      <c r="DT14">
        <f t="shared" si="3"/>
        <v>72</v>
      </c>
      <c r="DU14">
        <f t="shared" si="4"/>
        <v>9.270509831248424E-4</v>
      </c>
      <c r="DV14">
        <f t="shared" si="5"/>
        <v>2.8531695488854605E-3</v>
      </c>
      <c r="DX14" s="45"/>
      <c r="DY14" s="33" t="s">
        <v>70</v>
      </c>
      <c r="DZ14" s="41">
        <v>0.17</v>
      </c>
      <c r="EA14" s="41">
        <v>0.79700000000000004</v>
      </c>
      <c r="EB14" s="27">
        <f t="shared" si="6"/>
        <v>5.5628272251308904E-2</v>
      </c>
      <c r="EC14" s="27">
        <f t="shared" si="7"/>
        <v>0.58679646596858637</v>
      </c>
    </row>
    <row r="15" spans="26:133" x14ac:dyDescent="0.6">
      <c r="Z15" s="20" t="s">
        <v>75</v>
      </c>
      <c r="AA15"/>
      <c r="AC15"/>
      <c r="BH15">
        <v>239</v>
      </c>
      <c r="BI15">
        <v>265</v>
      </c>
      <c r="BJ15">
        <v>498</v>
      </c>
      <c r="BL15">
        <f t="shared" si="0"/>
        <v>59</v>
      </c>
      <c r="BM15">
        <f t="shared" si="1"/>
        <v>66</v>
      </c>
      <c r="BN15">
        <f t="shared" si="2"/>
        <v>124</v>
      </c>
      <c r="DT15">
        <f t="shared" si="3"/>
        <v>78</v>
      </c>
      <c r="DU15">
        <f t="shared" si="4"/>
        <v>6.2373507245327834E-4</v>
      </c>
      <c r="DV15">
        <f t="shared" si="5"/>
        <v>2.9344428022014166E-3</v>
      </c>
      <c r="DX15" s="46"/>
      <c r="DY15" s="34" t="s">
        <v>71</v>
      </c>
      <c r="DZ15" s="41">
        <v>0.13100000000000001</v>
      </c>
      <c r="EA15" s="41">
        <v>4.5999999999999999E-2</v>
      </c>
      <c r="EB15" s="27">
        <f t="shared" si="6"/>
        <v>0.15927051671732523</v>
      </c>
      <c r="EC15" s="27">
        <f t="shared" si="7"/>
        <v>0.12583586626139817</v>
      </c>
    </row>
    <row r="16" spans="26:133" x14ac:dyDescent="0.6">
      <c r="Z16" s="31"/>
      <c r="AA16" s="31" t="s">
        <v>0</v>
      </c>
      <c r="AB16" s="43" t="s">
        <v>1</v>
      </c>
      <c r="AC16" s="31" t="s">
        <v>2</v>
      </c>
      <c r="AD16" s="43" t="s">
        <v>66</v>
      </c>
      <c r="BH16">
        <v>976</v>
      </c>
      <c r="BI16">
        <v>619</v>
      </c>
      <c r="BJ16">
        <v>320</v>
      </c>
      <c r="BL16">
        <f t="shared" si="0"/>
        <v>243</v>
      </c>
      <c r="BM16">
        <f t="shared" si="1"/>
        <v>154</v>
      </c>
      <c r="BN16">
        <f t="shared" si="2"/>
        <v>79</v>
      </c>
      <c r="DT16">
        <f t="shared" si="3"/>
        <v>84</v>
      </c>
      <c r="DU16">
        <f t="shared" si="4"/>
        <v>3.1358538980296038E-4</v>
      </c>
      <c r="DV16">
        <f>$DT$1*SIN(RADIANS($DT16))+$DU$1</f>
        <v>2.9835656861048197E-3</v>
      </c>
      <c r="DX16" s="44" t="s">
        <v>76</v>
      </c>
      <c r="DY16" s="36" t="s">
        <v>68</v>
      </c>
      <c r="DZ16" s="35">
        <f>Data!R45</f>
        <v>0.2968166517571677</v>
      </c>
      <c r="EA16" s="35">
        <f>Data!S45</f>
        <v>0.30967048190282548</v>
      </c>
      <c r="EB16" s="27">
        <f t="shared" si="6"/>
        <v>0.19392136858453235</v>
      </c>
      <c r="EC16" s="27">
        <f t="shared" si="7"/>
        <v>0.45521832227729508</v>
      </c>
    </row>
    <row r="17" spans="23:133" x14ac:dyDescent="0.6">
      <c r="Z17" s="43" t="s">
        <v>7</v>
      </c>
      <c r="AA17" s="31">
        <f>ROUND(Data!AE2,4)</f>
        <v>0.63959999999999995</v>
      </c>
      <c r="AB17" s="31">
        <f>ROUND(Data!AF2,4)</f>
        <v>0.3301</v>
      </c>
      <c r="AC17" s="31">
        <f>ROUND(Data!AG2,4)</f>
        <v>0.45029999999999998</v>
      </c>
      <c r="AD17" s="31">
        <f>ROUND(Data!AH2,4)</f>
        <v>0.52290000000000003</v>
      </c>
      <c r="BH17">
        <v>628</v>
      </c>
      <c r="BI17">
        <v>416</v>
      </c>
      <c r="BJ17">
        <v>673</v>
      </c>
      <c r="BL17">
        <f t="shared" si="0"/>
        <v>156</v>
      </c>
      <c r="BM17">
        <f t="shared" si="1"/>
        <v>103</v>
      </c>
      <c r="BN17">
        <f t="shared" si="2"/>
        <v>168</v>
      </c>
      <c r="DT17">
        <f t="shared" si="3"/>
        <v>90</v>
      </c>
      <c r="DU17">
        <f t="shared" si="4"/>
        <v>1.8377226823629301E-19</v>
      </c>
      <c r="DV17">
        <f t="shared" si="5"/>
        <v>3.0000000000000001E-3</v>
      </c>
      <c r="DX17" s="45"/>
      <c r="DY17" s="37" t="s">
        <v>69</v>
      </c>
      <c r="DZ17" s="35">
        <f>Data!R2</f>
        <v>0.68813411476269293</v>
      </c>
      <c r="EA17" s="35">
        <f>Data!S2</f>
        <v>0.30635196450883029</v>
      </c>
      <c r="EB17" s="27">
        <f t="shared" si="6"/>
        <v>0.51935087752491227</v>
      </c>
      <c r="EC17" s="27">
        <f t="shared" si="7"/>
        <v>0.52022470027012391</v>
      </c>
    </row>
    <row r="18" spans="23:133" ht="12.6" customHeight="1" x14ac:dyDescent="0.6">
      <c r="Z18" s="43" t="s">
        <v>8</v>
      </c>
      <c r="AA18" s="31">
        <f>ROUND(Data!AE3,4)</f>
        <v>0.30209999999999998</v>
      </c>
      <c r="AB18" s="31">
        <f>ROUND(Data!AF3,4)</f>
        <v>0.60009999999999997</v>
      </c>
      <c r="AC18" s="31">
        <f>ROUND(Data!AG3,4)</f>
        <v>0.12590000000000001</v>
      </c>
      <c r="AD18" s="31">
        <f>ROUND(Data!AH3,4)</f>
        <v>0.56279999999999997</v>
      </c>
      <c r="DT18">
        <f t="shared" si="3"/>
        <v>96</v>
      </c>
      <c r="DU18">
        <f t="shared" si="4"/>
        <v>-3.1358538980296065E-4</v>
      </c>
      <c r="DV18">
        <f t="shared" si="5"/>
        <v>2.9835656861048197E-3</v>
      </c>
      <c r="DX18" s="45"/>
      <c r="DY18" s="38" t="s">
        <v>70</v>
      </c>
      <c r="DZ18" s="35">
        <f>Data!R3</f>
        <v>0.2094441839681031</v>
      </c>
      <c r="EA18" s="35">
        <f>Data!S3</f>
        <v>0.71909625701569591</v>
      </c>
      <c r="EB18" s="27">
        <f t="shared" si="6"/>
        <v>7.4732988703813896E-2</v>
      </c>
      <c r="EC18" s="27">
        <f t="shared" si="7"/>
        <v>0.57731599764336028</v>
      </c>
    </row>
    <row r="19" spans="23:133" x14ac:dyDescent="0.6">
      <c r="DT19">
        <f t="shared" si="3"/>
        <v>102</v>
      </c>
      <c r="DU19">
        <f t="shared" si="4"/>
        <v>-6.2373507245327801E-4</v>
      </c>
      <c r="DV19">
        <f t="shared" si="5"/>
        <v>2.9344428022014171E-3</v>
      </c>
      <c r="DX19" s="46"/>
      <c r="DY19" s="39" t="s">
        <v>71</v>
      </c>
      <c r="DZ19" s="35">
        <f>Data!R4</f>
        <v>0.14907951815058787</v>
      </c>
      <c r="EA19" s="35">
        <f>Data!S4</f>
        <v>4.8771005995136736E-2</v>
      </c>
      <c r="EB19" s="27">
        <f t="shared" si="6"/>
        <v>0.18141198503867823</v>
      </c>
      <c r="EC19" s="27">
        <f t="shared" si="7"/>
        <v>0.13353411333266588</v>
      </c>
    </row>
    <row r="20" spans="23:133" x14ac:dyDescent="0.6">
      <c r="DT20">
        <f t="shared" si="3"/>
        <v>108</v>
      </c>
      <c r="DU20">
        <f t="shared" si="4"/>
        <v>-9.2705098312484207E-4</v>
      </c>
      <c r="DV20">
        <f t="shared" si="5"/>
        <v>2.853169548885461E-3</v>
      </c>
      <c r="DX20" s="44" t="s">
        <v>77</v>
      </c>
      <c r="DY20" s="31" t="s">
        <v>68</v>
      </c>
      <c r="DZ20" s="35">
        <f>Data!AE45</f>
        <v>0.31282535353536745</v>
      </c>
      <c r="EA20" s="35">
        <f>Data!AF45</f>
        <v>0.32931807625398252</v>
      </c>
      <c r="EB20" s="27">
        <f t="shared" si="6"/>
        <v>0.19779774558620133</v>
      </c>
      <c r="EC20" s="27">
        <f t="shared" si="7"/>
        <v>0.46850850718220527</v>
      </c>
    </row>
    <row r="21" spans="23:133" x14ac:dyDescent="0.6">
      <c r="DT21">
        <f t="shared" si="3"/>
        <v>114</v>
      </c>
      <c r="DU21">
        <f t="shared" si="4"/>
        <v>-1.2202099292274008E-3</v>
      </c>
      <c r="DV21">
        <f t="shared" si="5"/>
        <v>2.7406363729278026E-3</v>
      </c>
      <c r="DX21" s="45"/>
      <c r="DY21" s="28" t="s">
        <v>69</v>
      </c>
      <c r="DZ21" s="35">
        <f>Data!AE2</f>
        <v>0.63962692708904412</v>
      </c>
      <c r="EA21" s="35">
        <f>Data!AF2</f>
        <v>0.33013338210330023</v>
      </c>
      <c r="EB21" s="27">
        <f t="shared" si="6"/>
        <v>0.45025547180543551</v>
      </c>
      <c r="EC21" s="27">
        <f t="shared" si="7"/>
        <v>0.52288263626859932</v>
      </c>
    </row>
    <row r="22" spans="23:133" x14ac:dyDescent="0.6">
      <c r="DT22">
        <f t="shared" si="3"/>
        <v>120</v>
      </c>
      <c r="DU22">
        <f t="shared" si="4"/>
        <v>-1.4999999999999994E-3</v>
      </c>
      <c r="DV22">
        <f t="shared" si="5"/>
        <v>2.5980762113533163E-3</v>
      </c>
      <c r="DX22" s="45"/>
      <c r="DY22" s="29" t="s">
        <v>70</v>
      </c>
      <c r="DZ22" s="35">
        <f>Data!AE3</f>
        <v>0.30206571302760998</v>
      </c>
      <c r="EA22" s="35">
        <f>Data!AF3</f>
        <v>0.60005700254472316</v>
      </c>
      <c r="EB22" s="27">
        <f t="shared" si="6"/>
        <v>0.12590592704573911</v>
      </c>
      <c r="EC22" s="27">
        <f t="shared" si="7"/>
        <v>0.56275552747770519</v>
      </c>
    </row>
    <row r="23" spans="23:133" x14ac:dyDescent="0.6">
      <c r="DT23">
        <f t="shared" si="3"/>
        <v>126</v>
      </c>
      <c r="DU23">
        <f t="shared" si="4"/>
        <v>-1.7633557568774191E-3</v>
      </c>
      <c r="DV23">
        <f t="shared" si="5"/>
        <v>2.4270509831248424E-3</v>
      </c>
      <c r="DX23" s="46"/>
      <c r="DY23" s="30" t="s">
        <v>71</v>
      </c>
      <c r="DZ23" s="35">
        <f>Data!AE4</f>
        <v>0.14992398071528462</v>
      </c>
      <c r="EA23" s="35">
        <f>Data!AF4</f>
        <v>5.9883451387924072E-2</v>
      </c>
      <c r="EB23" s="27">
        <f t="shared" si="6"/>
        <v>0.17541362099237856</v>
      </c>
      <c r="EC23" s="27">
        <f t="shared" si="7"/>
        <v>0.15764548966457195</v>
      </c>
    </row>
    <row r="24" spans="23:133" x14ac:dyDescent="0.6">
      <c r="W24" s="21" t="s">
        <v>3</v>
      </c>
      <c r="DT24">
        <f t="shared" si="3"/>
        <v>132</v>
      </c>
      <c r="DU24">
        <f t="shared" si="4"/>
        <v>-2.0073918190765747E-3</v>
      </c>
      <c r="DV24">
        <f t="shared" si="5"/>
        <v>2.229434476432183E-3</v>
      </c>
    </row>
    <row r="25" spans="23:133" x14ac:dyDescent="0.6">
      <c r="W25" s="7">
        <v>2.2000000000000002</v>
      </c>
      <c r="DT25">
        <f t="shared" si="3"/>
        <v>138</v>
      </c>
      <c r="DU25">
        <f t="shared" si="4"/>
        <v>-2.2294344764321821E-3</v>
      </c>
      <c r="DV25">
        <f t="shared" si="5"/>
        <v>2.0073918190765751E-3</v>
      </c>
    </row>
    <row r="26" spans="23:133" ht="15.3" customHeight="1" x14ac:dyDescent="0.6">
      <c r="DT26">
        <f t="shared" si="3"/>
        <v>144</v>
      </c>
      <c r="DU26">
        <f t="shared" si="4"/>
        <v>-2.427050983124842E-3</v>
      </c>
      <c r="DV26">
        <f t="shared" si="5"/>
        <v>1.7633557568774198E-3</v>
      </c>
    </row>
    <row r="27" spans="23:133" x14ac:dyDescent="0.6">
      <c r="DT27">
        <f t="shared" si="3"/>
        <v>150</v>
      </c>
      <c r="DU27">
        <f t="shared" si="4"/>
        <v>-2.5980762113533163E-3</v>
      </c>
      <c r="DV27">
        <f t="shared" si="5"/>
        <v>1.4999999999999998E-3</v>
      </c>
    </row>
    <row r="28" spans="23:133" x14ac:dyDescent="0.6">
      <c r="DT28">
        <f t="shared" si="3"/>
        <v>156</v>
      </c>
      <c r="DU28">
        <f t="shared" si="4"/>
        <v>-2.7406363729278022E-3</v>
      </c>
      <c r="DV28">
        <f t="shared" si="5"/>
        <v>1.2202099292274013E-3</v>
      </c>
    </row>
    <row r="29" spans="23:133" x14ac:dyDescent="0.6">
      <c r="DT29">
        <f t="shared" si="3"/>
        <v>162</v>
      </c>
      <c r="DU29">
        <f t="shared" si="4"/>
        <v>-2.8531695488854605E-3</v>
      </c>
      <c r="DV29">
        <f t="shared" si="5"/>
        <v>9.270509831248425E-4</v>
      </c>
    </row>
    <row r="30" spans="23:133" x14ac:dyDescent="0.6">
      <c r="DT30">
        <f t="shared" si="3"/>
        <v>168</v>
      </c>
      <c r="DU30">
        <f t="shared" si="4"/>
        <v>-2.9344428022014171E-3</v>
      </c>
      <c r="DV30">
        <f t="shared" si="5"/>
        <v>6.2373507245327791E-4</v>
      </c>
    </row>
    <row r="31" spans="23:133" x14ac:dyDescent="0.6">
      <c r="DT31">
        <f t="shared" si="3"/>
        <v>174</v>
      </c>
      <c r="DU31">
        <f t="shared" si="4"/>
        <v>-2.9835656861048197E-3</v>
      </c>
      <c r="DV31">
        <f t="shared" si="5"/>
        <v>3.1358538980296119E-4</v>
      </c>
    </row>
    <row r="32" spans="23:133" x14ac:dyDescent="0.6">
      <c r="DT32">
        <f t="shared" si="3"/>
        <v>180</v>
      </c>
      <c r="DU32">
        <f t="shared" si="4"/>
        <v>-3.0000000000000001E-3</v>
      </c>
      <c r="DV32">
        <f t="shared" si="5"/>
        <v>3.6754453647258602E-19</v>
      </c>
    </row>
    <row r="33" spans="1:126" x14ac:dyDescent="0.6">
      <c r="DT33">
        <f t="shared" si="3"/>
        <v>186</v>
      </c>
      <c r="DU33">
        <f t="shared" si="4"/>
        <v>-2.9835656861048197E-3</v>
      </c>
      <c r="DV33">
        <f t="shared" si="5"/>
        <v>-3.1358538980296049E-4</v>
      </c>
    </row>
    <row r="34" spans="1:126" x14ac:dyDescent="0.6">
      <c r="DT34">
        <f t="shared" si="3"/>
        <v>192</v>
      </c>
      <c r="DU34">
        <f t="shared" si="4"/>
        <v>-2.9344428022014166E-3</v>
      </c>
      <c r="DV34">
        <f t="shared" si="5"/>
        <v>-6.2373507245327856E-4</v>
      </c>
    </row>
    <row r="35" spans="1:126" x14ac:dyDescent="0.6">
      <c r="DT35">
        <f t="shared" ref="DT35:DT62" si="8">DT34+6</f>
        <v>198</v>
      </c>
      <c r="DU35">
        <f t="shared" ref="DU35:DU66" si="9">DT$1*COS(RADIANS(DT35))+DU$1</f>
        <v>-2.853169548885461E-3</v>
      </c>
      <c r="DV35">
        <f t="shared" ref="DV35:DV62" si="10">$DT$1*SIN(RADIANS($DT35))+$DU$1</f>
        <v>-9.2705098312484185E-4</v>
      </c>
    </row>
    <row r="36" spans="1:126" x14ac:dyDescent="0.6">
      <c r="DT36">
        <f t="shared" si="8"/>
        <v>204</v>
      </c>
      <c r="DU36">
        <f t="shared" si="9"/>
        <v>-2.7406363729278026E-3</v>
      </c>
      <c r="DV36">
        <f t="shared" si="10"/>
        <v>-1.2202099292274006E-3</v>
      </c>
    </row>
    <row r="37" spans="1:126" x14ac:dyDescent="0.6">
      <c r="DT37">
        <f t="shared" si="8"/>
        <v>210</v>
      </c>
      <c r="DU37">
        <f t="shared" si="9"/>
        <v>-2.5980762113533159E-3</v>
      </c>
      <c r="DV37">
        <f t="shared" si="10"/>
        <v>-1.5000000000000005E-3</v>
      </c>
    </row>
    <row r="38" spans="1:126" x14ac:dyDescent="0.6">
      <c r="DT38">
        <f t="shared" si="8"/>
        <v>216</v>
      </c>
      <c r="DU38">
        <f t="shared" si="9"/>
        <v>-2.4270509831248429E-3</v>
      </c>
      <c r="DV38">
        <f t="shared" si="10"/>
        <v>-1.7633557568774191E-3</v>
      </c>
    </row>
    <row r="39" spans="1:126" x14ac:dyDescent="0.6">
      <c r="DT39">
        <f t="shared" si="8"/>
        <v>222</v>
      </c>
      <c r="DU39">
        <f t="shared" si="9"/>
        <v>-2.229434476432183E-3</v>
      </c>
      <c r="DV39">
        <f t="shared" si="10"/>
        <v>-2.0073918190765747E-3</v>
      </c>
    </row>
    <row r="40" spans="1:126" x14ac:dyDescent="0.6">
      <c r="DT40">
        <f t="shared" si="8"/>
        <v>228</v>
      </c>
      <c r="DU40">
        <f t="shared" si="9"/>
        <v>-2.0073918190765742E-3</v>
      </c>
      <c r="DV40">
        <f t="shared" si="10"/>
        <v>-2.229434476432183E-3</v>
      </c>
    </row>
    <row r="41" spans="1:126" x14ac:dyDescent="0.6">
      <c r="DT41">
        <f t="shared" si="8"/>
        <v>234</v>
      </c>
      <c r="DU41">
        <f t="shared" si="9"/>
        <v>-1.7633557568774198E-3</v>
      </c>
      <c r="DV41">
        <f t="shared" si="10"/>
        <v>-2.427050983124842E-3</v>
      </c>
    </row>
    <row r="42" spans="1:126" x14ac:dyDescent="0.6">
      <c r="DT42">
        <f t="shared" si="8"/>
        <v>240</v>
      </c>
      <c r="DU42">
        <f t="shared" si="9"/>
        <v>-1.5000000000000013E-3</v>
      </c>
      <c r="DV42">
        <f t="shared" si="10"/>
        <v>-2.598076211353315E-3</v>
      </c>
    </row>
    <row r="43" spans="1:126" x14ac:dyDescent="0.6">
      <c r="DT43">
        <f t="shared" si="8"/>
        <v>246</v>
      </c>
      <c r="DU43">
        <f t="shared" si="9"/>
        <v>-1.2202099292274004E-3</v>
      </c>
      <c r="DV43">
        <f t="shared" si="10"/>
        <v>-2.7406363729278031E-3</v>
      </c>
    </row>
    <row r="44" spans="1:126" x14ac:dyDescent="0.6">
      <c r="DT44">
        <f t="shared" si="8"/>
        <v>252</v>
      </c>
      <c r="DU44">
        <f t="shared" si="9"/>
        <v>-9.2705098312484272E-4</v>
      </c>
      <c r="DV44">
        <f t="shared" si="10"/>
        <v>-2.8531695488854605E-3</v>
      </c>
    </row>
    <row r="45" spans="1:126" x14ac:dyDescent="0.6">
      <c r="DT45">
        <f t="shared" si="8"/>
        <v>258</v>
      </c>
      <c r="DU45">
        <f t="shared" si="9"/>
        <v>-6.2373507245327942E-4</v>
      </c>
      <c r="DV45">
        <f t="shared" si="10"/>
        <v>-2.9344428022014166E-3</v>
      </c>
    </row>
    <row r="46" spans="1:126" x14ac:dyDescent="0.6">
      <c r="DT46">
        <f t="shared" si="8"/>
        <v>264</v>
      </c>
      <c r="DU46">
        <f t="shared" si="9"/>
        <v>-3.1358538980296011E-4</v>
      </c>
      <c r="DV46">
        <f t="shared" si="10"/>
        <v>-2.9835656861048202E-3</v>
      </c>
    </row>
    <row r="47" spans="1:126" x14ac:dyDescent="0.6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DT47">
        <f t="shared" si="8"/>
        <v>270</v>
      </c>
      <c r="DU47">
        <f t="shared" si="9"/>
        <v>-5.51316804708879E-19</v>
      </c>
      <c r="DV47">
        <f t="shared" si="10"/>
        <v>-3.0000000000000001E-3</v>
      </c>
    </row>
    <row r="48" spans="1:126" x14ac:dyDescent="0.6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DT48">
        <f t="shared" si="8"/>
        <v>276</v>
      </c>
      <c r="DU48">
        <f t="shared" si="9"/>
        <v>3.1358538980295897E-4</v>
      </c>
      <c r="DV48">
        <f t="shared" si="10"/>
        <v>-2.9835656861048202E-3</v>
      </c>
    </row>
    <row r="49" spans="1:131" x14ac:dyDescent="0.6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DT49">
        <f t="shared" si="8"/>
        <v>282</v>
      </c>
      <c r="DU49">
        <f t="shared" si="9"/>
        <v>6.2373507245327834E-4</v>
      </c>
      <c r="DV49">
        <f t="shared" si="10"/>
        <v>-2.9344428022014166E-3</v>
      </c>
    </row>
    <row r="50" spans="1:131" x14ac:dyDescent="0.6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DT50">
        <f t="shared" si="8"/>
        <v>288</v>
      </c>
      <c r="DU50">
        <f t="shared" si="9"/>
        <v>9.2705098312484174E-4</v>
      </c>
      <c r="DV50">
        <f t="shared" si="10"/>
        <v>-2.853169548885461E-3</v>
      </c>
    </row>
    <row r="51" spans="1:131" x14ac:dyDescent="0.6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DT51">
        <f t="shared" si="8"/>
        <v>294</v>
      </c>
      <c r="DU51">
        <f t="shared" si="9"/>
        <v>1.2202099292273993E-3</v>
      </c>
      <c r="DV51">
        <f t="shared" si="10"/>
        <v>-2.7406363729278035E-3</v>
      </c>
    </row>
    <row r="52" spans="1:131" x14ac:dyDescent="0.6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X52" t="s">
        <v>78</v>
      </c>
      <c r="DT52">
        <f t="shared" si="8"/>
        <v>300</v>
      </c>
      <c r="DU52">
        <f t="shared" si="9"/>
        <v>1.5000000000000005E-3</v>
      </c>
      <c r="DV52">
        <f t="shared" si="10"/>
        <v>-2.5980762113533159E-3</v>
      </c>
      <c r="EA52" s="9"/>
    </row>
    <row r="53" spans="1:131" x14ac:dyDescent="0.6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DT53">
        <f t="shared" si="8"/>
        <v>306</v>
      </c>
      <c r="DU53">
        <f t="shared" si="9"/>
        <v>1.7633557568774187E-3</v>
      </c>
      <c r="DV53">
        <f t="shared" si="10"/>
        <v>-2.4270509831248429E-3</v>
      </c>
    </row>
    <row r="54" spans="1:131" x14ac:dyDescent="0.6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DT54">
        <f t="shared" si="8"/>
        <v>312</v>
      </c>
      <c r="DU54">
        <f t="shared" si="9"/>
        <v>2.0073918190765734E-3</v>
      </c>
      <c r="DV54">
        <f t="shared" si="10"/>
        <v>-2.2294344764321838E-3</v>
      </c>
    </row>
    <row r="55" spans="1:131" x14ac:dyDescent="0.6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DT55">
        <f t="shared" si="8"/>
        <v>318</v>
      </c>
      <c r="DU55">
        <f t="shared" si="9"/>
        <v>2.229434476432183E-3</v>
      </c>
      <c r="DV55">
        <f t="shared" si="10"/>
        <v>-2.0073918190765742E-3</v>
      </c>
    </row>
    <row r="56" spans="1:131" x14ac:dyDescent="0.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DT56">
        <f t="shared" si="8"/>
        <v>324</v>
      </c>
      <c r="DU56">
        <f t="shared" si="9"/>
        <v>2.427050983124842E-3</v>
      </c>
      <c r="DV56">
        <f t="shared" si="10"/>
        <v>-1.7633557568774202E-3</v>
      </c>
    </row>
    <row r="57" spans="1:131" x14ac:dyDescent="0.6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DT57">
        <f t="shared" si="8"/>
        <v>330</v>
      </c>
      <c r="DU57">
        <f t="shared" si="9"/>
        <v>2.598076211353315E-3</v>
      </c>
      <c r="DV57">
        <f t="shared" si="10"/>
        <v>-1.5000000000000013E-3</v>
      </c>
    </row>
    <row r="58" spans="1:131" x14ac:dyDescent="0.6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DT58">
        <f t="shared" si="8"/>
        <v>336</v>
      </c>
      <c r="DU58">
        <f t="shared" si="9"/>
        <v>2.7406363729278031E-3</v>
      </c>
      <c r="DV58">
        <f t="shared" si="10"/>
        <v>-1.2202099292274004E-3</v>
      </c>
    </row>
    <row r="59" spans="1:131" x14ac:dyDescent="0.6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DT59">
        <f t="shared" si="8"/>
        <v>342</v>
      </c>
      <c r="DU59">
        <f t="shared" si="9"/>
        <v>2.8531695488854605E-3</v>
      </c>
      <c r="DV59">
        <f t="shared" si="10"/>
        <v>-9.2705098312484283E-4</v>
      </c>
    </row>
    <row r="60" spans="1:131" x14ac:dyDescent="0.6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DT60">
        <f t="shared" si="8"/>
        <v>348</v>
      </c>
      <c r="DU60">
        <f t="shared" si="9"/>
        <v>2.9344428022014166E-3</v>
      </c>
      <c r="DV60">
        <f t="shared" si="10"/>
        <v>-6.2373507245327964E-4</v>
      </c>
    </row>
    <row r="61" spans="1:131" x14ac:dyDescent="0.6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DT61">
        <f t="shared" si="8"/>
        <v>354</v>
      </c>
      <c r="DU61">
        <f t="shared" si="9"/>
        <v>2.9835656861048197E-3</v>
      </c>
      <c r="DV61">
        <f t="shared" si="10"/>
        <v>-3.1358538980296027E-4</v>
      </c>
    </row>
    <row r="62" spans="1:131" x14ac:dyDescent="0.6">
      <c r="A62" s="10"/>
      <c r="B62" s="10"/>
      <c r="C62" s="10"/>
      <c r="D62" s="10" t="s">
        <v>3</v>
      </c>
      <c r="E62" s="10" t="s">
        <v>12</v>
      </c>
      <c r="F62" s="10" t="s">
        <v>79</v>
      </c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DT62">
        <f t="shared" si="8"/>
        <v>360</v>
      </c>
      <c r="DU62">
        <f t="shared" si="9"/>
        <v>3.0000000000000001E-3</v>
      </c>
      <c r="DV62">
        <f t="shared" si="10"/>
        <v>-7.3508907294517203E-19</v>
      </c>
    </row>
    <row r="63" spans="1:131" x14ac:dyDescent="0.6">
      <c r="A63" s="10"/>
      <c r="B63" s="10"/>
      <c r="D63" s="10">
        <f>POWER(Data!B9/Data!B$19,W$25)</f>
        <v>0</v>
      </c>
      <c r="E63" s="10">
        <f>(Data!P9-MIN(Data!P$9:P$19))/(MAX(Data!P$9:P$19)-MIN(Data!P$9:P$19))</f>
        <v>0</v>
      </c>
      <c r="F63" s="10">
        <f>(Data!AC9-MIN(Data!AC$9:AC$19))/(MAX(Data!AC$9:AC$19)-MIN(Data!AC$9:AC$19))</f>
        <v>0</v>
      </c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</row>
    <row r="64" spans="1:131" x14ac:dyDescent="0.6">
      <c r="A64" s="10"/>
      <c r="B64" s="10"/>
      <c r="D64" s="10">
        <f>POWER(Data!B10/Data!B$19,W$25)</f>
        <v>6.2689381304291952E-3</v>
      </c>
      <c r="E64" s="10">
        <f>(Data!P10-MIN(Data!P$9:P$19))/(MAX(Data!P$9:P$19)-MIN(Data!P$9:P$19))</f>
        <v>6.6020763730657095E-3</v>
      </c>
      <c r="F64" s="10">
        <f>(Data!AC10-MIN(Data!AC$9:AC$19))/(MAX(Data!AC$9:AC$19)-MIN(Data!AC$9:AC$19))</f>
        <v>4.9614485236845231E-3</v>
      </c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</row>
    <row r="65" spans="1:17" x14ac:dyDescent="0.6">
      <c r="A65" s="10"/>
      <c r="B65" s="10"/>
      <c r="D65" s="10">
        <f>POWER(Data!B11/Data!B$19,W$25)</f>
        <v>2.9116026109407507E-2</v>
      </c>
      <c r="E65" s="10">
        <f>(Data!P11-MIN(Data!P$9:P$19))/(MAX(Data!P$9:P$19)-MIN(Data!P$9:P$19))</f>
        <v>3.0769236999652123E-2</v>
      </c>
      <c r="F65" s="10">
        <f>(Data!AC11-MIN(Data!AC$9:AC$19))/(MAX(Data!AC$9:AC$19)-MIN(Data!AC$9:AC$19))</f>
        <v>2.7652513269071134E-2</v>
      </c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</row>
    <row r="66" spans="1:17" x14ac:dyDescent="0.6">
      <c r="A66" s="10"/>
      <c r="B66" s="10"/>
      <c r="D66" s="10">
        <f>POWER(Data!B12/Data!B$19,W$25)</f>
        <v>7.0790997494355842E-2</v>
      </c>
      <c r="E66" s="10">
        <f>(Data!P12-MIN(Data!P$9:P$19))/(MAX(Data!P$9:P$19)-MIN(Data!P$9:P$19))</f>
        <v>7.5197821329646058E-2</v>
      </c>
      <c r="F66" s="10">
        <f>(Data!AC12-MIN(Data!AC$9:AC$19))/(MAX(Data!AC$9:AC$19)-MIN(Data!AC$9:AC$19))</f>
        <v>6.9965356961875974E-2</v>
      </c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</row>
    <row r="67" spans="1:17" x14ac:dyDescent="0.6">
      <c r="A67" s="10"/>
      <c r="B67" s="10"/>
      <c r="D67" s="10">
        <f>POWER(Data!B13/Data!B$19,W$25)</f>
        <v>0.13306532022690484</v>
      </c>
      <c r="E67" s="10">
        <f>(Data!P13-MIN(Data!P$9:P$19))/(MAX(Data!P$9:P$19)-MIN(Data!P$9:P$19))</f>
        <v>0.14090216272774411</v>
      </c>
      <c r="F67" s="10">
        <f>(Data!AC13-MIN(Data!AC$9:AC$19))/(MAX(Data!AC$9:AC$19)-MIN(Data!AC$9:AC$19))</f>
        <v>0.13261821947195318</v>
      </c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</row>
    <row r="68" spans="1:17" x14ac:dyDescent="0.6">
      <c r="A68" s="10"/>
      <c r="B68" s="10"/>
      <c r="D68" s="10">
        <f>POWER(Data!B14/Data!B$19,W$25)</f>
        <v>0.21810595328822674</v>
      </c>
      <c r="E68" s="10">
        <f>(Data!P14-MIN(Data!P$9:P$19))/(MAX(Data!P$9:P$19)-MIN(Data!P$9:P$19))</f>
        <v>0.22951958477398415</v>
      </c>
      <c r="F68" s="10">
        <f>(Data!AC14-MIN(Data!AC$9:AC$19))/(MAX(Data!AC$9:AC$19)-MIN(Data!AC$9:AC$19))</f>
        <v>0.21648350761526275</v>
      </c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</row>
    <row r="69" spans="1:17" x14ac:dyDescent="0.6">
      <c r="A69" s="10"/>
      <c r="B69" s="10"/>
      <c r="D69" s="10">
        <f>POWER(Data!B15/Data!B$19,W$25)</f>
        <v>0.32527000948146317</v>
      </c>
      <c r="E69" s="10">
        <f>(Data!P15-MIN(Data!P$9:P$19))/(MAX(Data!P$9:P$19)-MIN(Data!P$9:P$19))</f>
        <v>0.3391722073198043</v>
      </c>
      <c r="F69" s="10">
        <f>(Data!AC15-MIN(Data!AC$9:AC$19))/(MAX(Data!AC$9:AC$19)-MIN(Data!AC$9:AC$19))</f>
        <v>0.32278565201069598</v>
      </c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</row>
    <row r="70" spans="1:17" x14ac:dyDescent="0.6">
      <c r="A70" s="10"/>
      <c r="B70" s="10"/>
      <c r="D70" s="10">
        <f>POWER(Data!B16/Data!B$19,W$25)</f>
        <v>0.45612329703557236</v>
      </c>
      <c r="E70" s="10">
        <f>(Data!P16-MIN(Data!P$9:P$19))/(MAX(Data!P$9:P$19)-MIN(Data!P$9:P$19))</f>
        <v>0.47097074834826597</v>
      </c>
      <c r="F70" s="10">
        <f>(Data!AC16-MIN(Data!AC$9:AC$19))/(MAX(Data!AC$9:AC$19)-MIN(Data!AC$9:AC$19))</f>
        <v>0.45419683334413996</v>
      </c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</row>
    <row r="71" spans="1:17" x14ac:dyDescent="0.6">
      <c r="A71" s="10"/>
      <c r="B71" s="10"/>
      <c r="D71" s="10">
        <f>POWER(Data!B17/Data!B$19,W$25)</f>
        <v>0.6114076578071973</v>
      </c>
      <c r="E71" s="10">
        <f>(Data!P17-MIN(Data!P$9:P$19))/(MAX(Data!P$9:P$19)-MIN(Data!P$9:P$19))</f>
        <v>0.62643144320036892</v>
      </c>
      <c r="F71" s="10">
        <f>(Data!AC17-MIN(Data!AC$9:AC$19))/(MAX(Data!AC$9:AC$19)-MIN(Data!AC$9:AC$19))</f>
        <v>0.60793759411071147</v>
      </c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</row>
    <row r="72" spans="1:17" x14ac:dyDescent="0.6">
      <c r="A72" s="10"/>
      <c r="B72" s="10"/>
      <c r="D72" s="10">
        <f>POWER(Data!B18/Data!B$19,W$25)</f>
        <v>0.79367882242467269</v>
      </c>
      <c r="E72" s="10">
        <f>(Data!P18-MIN(Data!P$9:P$19))/(MAX(Data!P$9:P$19)-MIN(Data!P$9:P$19))</f>
        <v>0.80600813653569658</v>
      </c>
      <c r="F72" s="10">
        <f>(Data!AC18-MIN(Data!AC$9:AC$19))/(MAX(Data!AC$9:AC$19)-MIN(Data!AC$9:AC$19))</f>
        <v>0.79633739408327309</v>
      </c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</row>
    <row r="73" spans="1:17" x14ac:dyDescent="0.6">
      <c r="A73" s="10"/>
      <c r="B73" s="10"/>
      <c r="D73" s="10">
        <f>POWER(Data!B19/Data!B$19,W$25)</f>
        <v>1</v>
      </c>
      <c r="E73" s="10">
        <f>(Data!P19-MIN(Data!P$9:P$19))/(MAX(Data!P$9:P$19)-MIN(Data!P$9:P$19))</f>
        <v>1</v>
      </c>
      <c r="F73" s="10">
        <f>(Data!AC19-MIN(Data!AC$9:AC$19))/(MAX(Data!AC$9:AC$19)-MIN(Data!AC$9:AC$19))</f>
        <v>1</v>
      </c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</row>
    <row r="74" spans="1:17" x14ac:dyDescent="0.6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</row>
    <row r="75" spans="1:17" x14ac:dyDescent="0.6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</row>
    <row r="76" spans="1:17" x14ac:dyDescent="0.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</row>
    <row r="77" spans="1:17" x14ac:dyDescent="0.6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</row>
    <row r="78" spans="1:17" x14ac:dyDescent="0.6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</row>
    <row r="79" spans="1:17" x14ac:dyDescent="0.6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</row>
    <row r="80" spans="1:17" x14ac:dyDescent="0.6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</row>
    <row r="81" spans="1:17" x14ac:dyDescent="0.6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</row>
    <row r="82" spans="1:17" x14ac:dyDescent="0.6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</row>
    <row r="83" spans="1:17" x14ac:dyDescent="0.6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</row>
    <row r="84" spans="1:17" x14ac:dyDescent="0.6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</row>
    <row r="85" spans="1:17" x14ac:dyDescent="0.6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</row>
    <row r="86" spans="1:17" x14ac:dyDescent="0.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</row>
    <row r="87" spans="1:17" x14ac:dyDescent="0.6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</row>
    <row r="88" spans="1:17" x14ac:dyDescent="0.6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</row>
    <row r="89" spans="1:17" x14ac:dyDescent="0.6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</row>
    <row r="90" spans="1:17" x14ac:dyDescent="0.6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</row>
    <row r="91" spans="1:17" x14ac:dyDescent="0.6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</row>
    <row r="92" spans="1:17" x14ac:dyDescent="0.6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</row>
    <row r="93" spans="1:17" x14ac:dyDescent="0.6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</row>
    <row r="94" spans="1:17" x14ac:dyDescent="0.6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</row>
    <row r="95" spans="1:17" x14ac:dyDescent="0.6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</row>
    <row r="96" spans="1:17" x14ac:dyDescent="0.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</row>
    <row r="97" spans="1:17" x14ac:dyDescent="0.6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</row>
    <row r="98" spans="1:17" x14ac:dyDescent="0.6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</row>
    <row r="99" spans="1:17" x14ac:dyDescent="0.6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</row>
    <row r="100" spans="1:17" x14ac:dyDescent="0.6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</row>
    <row r="101" spans="1:17" x14ac:dyDescent="0.6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</row>
    <row r="102" spans="1:17" x14ac:dyDescent="0.6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</row>
  </sheetData>
  <mergeCells count="5">
    <mergeCell ref="DX20:DX23"/>
    <mergeCell ref="DX4:DX7"/>
    <mergeCell ref="DX8:DX11"/>
    <mergeCell ref="DX12:DX15"/>
    <mergeCell ref="DX16:DX19"/>
  </mergeCells>
  <phoneticPr fontId="1" type="noConversion"/>
  <pageMargins left="0.7" right="0.7" top="0.75" bottom="0.75" header="0.3" footer="0.3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X18:AR64"/>
  <sheetViews>
    <sheetView topLeftCell="F1" zoomScale="55" zoomScaleNormal="55" workbookViewId="0">
      <selection activeCell="AM31" sqref="AM31"/>
    </sheetView>
  </sheetViews>
  <sheetFormatPr defaultRowHeight="16.5" x14ac:dyDescent="0.6"/>
  <cols>
    <col min="25" max="26" width="10.3125" style="5" customWidth="1"/>
    <col min="27" max="27" width="9.89453125" style="5" customWidth="1"/>
    <col min="29" max="29" width="9.89453125" style="5" customWidth="1"/>
    <col min="33" max="33" width="9.89453125" style="5" customWidth="1"/>
    <col min="34" max="34" width="12.20703125" style="5" customWidth="1"/>
    <col min="35" max="35" width="10.5234375" style="5" customWidth="1"/>
    <col min="36" max="36" width="10.3125" style="5" customWidth="1"/>
    <col min="37" max="37" width="9.68359375" style="5" customWidth="1"/>
    <col min="44" max="44" width="10.1015625" style="5" customWidth="1"/>
  </cols>
  <sheetData>
    <row r="18" ht="12.6" customHeight="1" x14ac:dyDescent="0.6"/>
    <row r="26" ht="15.3" customHeight="1" x14ac:dyDescent="0.6"/>
    <row r="52" spans="24:42" x14ac:dyDescent="0.6">
      <c r="X52" t="s">
        <v>78</v>
      </c>
    </row>
    <row r="64" spans="24:42" x14ac:dyDescent="0.6">
      <c r="AP64" s="9" t="s">
        <v>56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Data</vt:lpstr>
      <vt:lpstr>Data_Inverse_Sort</vt:lpstr>
      <vt:lpstr>DICOM_Data</vt:lpstr>
      <vt:lpstr>Gamma &amp; EBU Color</vt:lpstr>
      <vt:lpstr>DICOM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陳承彥</dc:creator>
  <cp:lastModifiedBy>承彥 陳</cp:lastModifiedBy>
  <dcterms:created xsi:type="dcterms:W3CDTF">2022-10-20T00:23:44Z</dcterms:created>
  <dcterms:modified xsi:type="dcterms:W3CDTF">2024-03-19T08:39:21Z</dcterms:modified>
</cp:coreProperties>
</file>