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198f166e64b1fd2/Área de Trabalho/dados_tcc/"/>
    </mc:Choice>
  </mc:AlternateContent>
  <xr:revisionPtr revIDLastSave="60" documentId="13_ncr:1_{D44DA70F-A6ED-4D12-B692-FC6D87F2ADB2}" xr6:coauthVersionLast="47" xr6:coauthVersionMax="47" xr10:uidLastSave="{991ABCAB-EA70-4DAE-A6C9-905C9CA9ED9C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Sheet1!$A$1:$Y$96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1" l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19" i="1"/>
  <c r="T23" i="1"/>
  <c r="T22" i="1"/>
  <c r="T21" i="1"/>
  <c r="T20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19" i="1"/>
  <c r="R23" i="1"/>
  <c r="R22" i="1"/>
  <c r="R21" i="1"/>
  <c r="R20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19" i="1"/>
  <c r="P23" i="1"/>
  <c r="P22" i="1"/>
  <c r="P21" i="1"/>
  <c r="P20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19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19" i="1"/>
  <c r="L23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19" i="1"/>
  <c r="C23" i="1"/>
  <c r="C22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95" i="1"/>
  <c r="I94" i="1"/>
  <c r="I93" i="1"/>
  <c r="I92" i="1"/>
  <c r="I91" i="1"/>
  <c r="I90" i="1"/>
  <c r="I89" i="1"/>
  <c r="I88" i="1"/>
  <c r="I87" i="1"/>
  <c r="I86" i="1"/>
  <c r="I84" i="1"/>
  <c r="I83" i="1"/>
  <c r="I82" i="1"/>
  <c r="I81" i="1"/>
  <c r="I80" i="1"/>
  <c r="I78" i="1"/>
  <c r="I77" i="1"/>
  <c r="I76" i="1"/>
  <c r="I74" i="1"/>
  <c r="I73" i="1"/>
  <c r="I72" i="1"/>
  <c r="I71" i="1"/>
  <c r="I70" i="1"/>
  <c r="I69" i="1"/>
  <c r="I68" i="1"/>
  <c r="I66" i="1"/>
  <c r="I65" i="1"/>
  <c r="I63" i="1"/>
  <c r="I62" i="1"/>
  <c r="I60" i="1"/>
  <c r="I59" i="1"/>
  <c r="I57" i="1"/>
  <c r="I56" i="1"/>
  <c r="I55" i="1"/>
  <c r="I54" i="1"/>
  <c r="I53" i="1"/>
  <c r="I52" i="1"/>
  <c r="I51" i="1"/>
  <c r="I50" i="1"/>
  <c r="I49" i="1"/>
  <c r="I47" i="1"/>
  <c r="I44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19" i="1"/>
  <c r="I23" i="1"/>
  <c r="I21" i="1"/>
  <c r="I20" i="1"/>
  <c r="I18" i="1"/>
  <c r="I17" i="1"/>
  <c r="I15" i="1"/>
  <c r="I14" i="1"/>
  <c r="I13" i="1"/>
  <c r="I11" i="1"/>
  <c r="I10" i="1"/>
  <c r="I9" i="1"/>
  <c r="I8" i="1"/>
  <c r="I7" i="1"/>
  <c r="I6" i="1"/>
  <c r="I5" i="1"/>
  <c r="I4" i="1"/>
  <c r="I3" i="1"/>
  <c r="H3" i="1"/>
  <c r="H95" i="1"/>
  <c r="H94" i="1"/>
  <c r="H93" i="1"/>
  <c r="H92" i="1"/>
  <c r="H91" i="1"/>
  <c r="H90" i="1"/>
  <c r="H89" i="1"/>
  <c r="H88" i="1"/>
  <c r="H87" i="1"/>
  <c r="H86" i="1"/>
  <c r="H84" i="1"/>
  <c r="H83" i="1"/>
  <c r="H82" i="1"/>
  <c r="H81" i="1"/>
  <c r="H80" i="1"/>
  <c r="H78" i="1"/>
  <c r="H77" i="1"/>
  <c r="H76" i="1"/>
  <c r="H74" i="1"/>
  <c r="H73" i="1"/>
  <c r="H72" i="1"/>
  <c r="H71" i="1"/>
  <c r="H70" i="1"/>
  <c r="H69" i="1"/>
  <c r="H68" i="1"/>
  <c r="H66" i="1"/>
  <c r="H65" i="1"/>
  <c r="H63" i="1"/>
  <c r="H62" i="1"/>
  <c r="H60" i="1"/>
  <c r="H59" i="1"/>
  <c r="H57" i="1"/>
  <c r="H56" i="1"/>
  <c r="H55" i="1"/>
  <c r="H54" i="1"/>
  <c r="H53" i="1"/>
  <c r="H52" i="1"/>
  <c r="H51" i="1"/>
  <c r="H50" i="1"/>
  <c r="H49" i="1"/>
  <c r="H47" i="1"/>
  <c r="H44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7" i="1"/>
  <c r="H26" i="1"/>
  <c r="H25" i="1"/>
  <c r="H19" i="1"/>
  <c r="H23" i="1"/>
  <c r="H21" i="1"/>
  <c r="H20" i="1"/>
  <c r="H18" i="1"/>
  <c r="H17" i="1"/>
  <c r="H15" i="1"/>
  <c r="H14" i="1"/>
  <c r="H13" i="1"/>
  <c r="H11" i="1"/>
  <c r="H10" i="1"/>
  <c r="H9" i="1"/>
  <c r="H8" i="1"/>
  <c r="H7" i="1"/>
  <c r="H6" i="1"/>
  <c r="H5" i="1"/>
  <c r="H4" i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19" i="1"/>
  <c r="X19" i="1" s="1"/>
  <c r="W23" i="1"/>
  <c r="X23" i="1" s="1"/>
  <c r="W22" i="1"/>
  <c r="X22" i="1" s="1"/>
  <c r="W21" i="1"/>
  <c r="X21" i="1" s="1"/>
  <c r="W20" i="1"/>
  <c r="X20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  <c r="D48" i="1"/>
  <c r="I48" i="1" s="1"/>
  <c r="D45" i="1"/>
  <c r="I45" i="1" s="1"/>
  <c r="E48" i="1"/>
  <c r="H48" i="1" s="1"/>
  <c r="E45" i="1"/>
  <c r="H45" i="1" s="1"/>
</calcChain>
</file>

<file path=xl/sharedStrings.xml><?xml version="1.0" encoding="utf-8"?>
<sst xmlns="http://schemas.openxmlformats.org/spreadsheetml/2006/main" count="119" uniqueCount="119">
  <si>
    <t>Nome_do_bairro</t>
  </si>
  <si>
    <t>distribuicao_geral_agua</t>
  </si>
  <si>
    <t>agua_encanada_dentro_casa</t>
  </si>
  <si>
    <t>rede_geral_esgoto</t>
  </si>
  <si>
    <t>domicilios_coleta_lixo</t>
  </si>
  <si>
    <t>rendimento_nominal_mensal_percapita</t>
  </si>
  <si>
    <t>qnt_domicilios_2010</t>
  </si>
  <si>
    <t>qnt_populacao_2010</t>
  </si>
  <si>
    <t>qnt_domicilios_2022</t>
  </si>
  <si>
    <t>qnt_populacao_2022</t>
  </si>
  <si>
    <t>quantidade_alvaras</t>
  </si>
  <si>
    <t>ABERTA DOS MORROS</t>
  </si>
  <si>
    <t>AGRONOMIA</t>
  </si>
  <si>
    <t>ANCHIETA</t>
  </si>
  <si>
    <t>ARQUIPÉLAGO</t>
  </si>
  <si>
    <t>AUXILIADORA</t>
  </si>
  <si>
    <t>AZENHA</t>
  </si>
  <si>
    <t>BELA VISTA</t>
  </si>
  <si>
    <t>BELÉM NOVO</t>
  </si>
  <si>
    <t>BELÉM VELHO</t>
  </si>
  <si>
    <t>BOA VISTA</t>
  </si>
  <si>
    <t>BOA VISTA DO SUL</t>
  </si>
  <si>
    <t>BOM FIM</t>
  </si>
  <si>
    <t>BOM JESUS</t>
  </si>
  <si>
    <t>CAMAQUÃ</t>
  </si>
  <si>
    <t>CAMPO NOVO</t>
  </si>
  <si>
    <t>CASCATA</t>
  </si>
  <si>
    <t>CAVALHADA</t>
  </si>
  <si>
    <t>CENTRO HISTÓRICO</t>
  </si>
  <si>
    <t>CHAPÉU DO SOL</t>
  </si>
  <si>
    <t>CHÁCARA DAS PEDRAS</t>
  </si>
  <si>
    <t>CIDADE BAIXA</t>
  </si>
  <si>
    <t>COSTA E SILVA</t>
  </si>
  <si>
    <t>CRISTAL</t>
  </si>
  <si>
    <t>CRISTO REDENTOR</t>
  </si>
  <si>
    <t>ESPÍRITO SANTO</t>
  </si>
  <si>
    <t>EXTREMA</t>
  </si>
  <si>
    <t>FARRAPOS</t>
  </si>
  <si>
    <t>FARROUPILHA</t>
  </si>
  <si>
    <t>FLORESTA</t>
  </si>
  <si>
    <t>GLÓRIA</t>
  </si>
  <si>
    <t>GUARUJÁ</t>
  </si>
  <si>
    <t>HIGIENÓPOLIS</t>
  </si>
  <si>
    <t>HUMAITÁ</t>
  </si>
  <si>
    <t>HÍPICA</t>
  </si>
  <si>
    <t>INDEPENDÊNCIA</t>
  </si>
  <si>
    <t>IPANEMA</t>
  </si>
  <si>
    <t>JARDIM BOTÂNICO</t>
  </si>
  <si>
    <t>JARDIM CARVALHO</t>
  </si>
  <si>
    <t>JARDIM EUROPA</t>
  </si>
  <si>
    <t>JARDIM FLORESTA</t>
  </si>
  <si>
    <t>JARDIM ISABEL</t>
  </si>
  <si>
    <t>JARDIM LEOPOLDINA</t>
  </si>
  <si>
    <t>JARDIM LINDÓIA</t>
  </si>
  <si>
    <t>JARDIM SÃO PEDRO</t>
  </si>
  <si>
    <t>JARDIM DO SALSO</t>
  </si>
  <si>
    <t>LAGEADO</t>
  </si>
  <si>
    <t>LAMI</t>
  </si>
  <si>
    <t>LOMBA DO PINHEIRO</t>
  </si>
  <si>
    <t>MEDIANEIRA</t>
  </si>
  <si>
    <t>MOINHOS DE VENTO</t>
  </si>
  <si>
    <t>MORRO SANTANA</t>
  </si>
  <si>
    <t>MÁRIO QUINTANA</t>
  </si>
  <si>
    <t>NAVEGANTES</t>
  </si>
  <si>
    <t>NONOAI</t>
  </si>
  <si>
    <t>PARQUE SANTA FÉ</t>
  </si>
  <si>
    <t>PARTENON</t>
  </si>
  <si>
    <t>PASSO DA AREIA</t>
  </si>
  <si>
    <t>PASSO DAS PEDRAS</t>
  </si>
  <si>
    <t>PEDRA REDONDA</t>
  </si>
  <si>
    <t>PETRÓPOLIS</t>
  </si>
  <si>
    <t>PITINGA</t>
  </si>
  <si>
    <t>PONTA GROSSA</t>
  </si>
  <si>
    <t>PRAIA DE BELAS</t>
  </si>
  <si>
    <t>RESTINGA</t>
  </si>
  <si>
    <t>RIO BRANCO</t>
  </si>
  <si>
    <t>RUBEM BERTA</t>
  </si>
  <si>
    <t>SANTA CECÍLIA</t>
  </si>
  <si>
    <t>SANTA MARIA GORETTI</t>
  </si>
  <si>
    <t>SANTA ROSA DE LIMA</t>
  </si>
  <si>
    <t>SANTA TEREZA</t>
  </si>
  <si>
    <t>SANTANA</t>
  </si>
  <si>
    <t>SANTO ANTÔNIO</t>
  </si>
  <si>
    <t>SARANDI</t>
  </si>
  <si>
    <t>SERRARIA</t>
  </si>
  <si>
    <t>SÃO CAETANO</t>
  </si>
  <si>
    <t>SÃO GERALDO</t>
  </si>
  <si>
    <t>SÃO JOÃO</t>
  </si>
  <si>
    <t>SÃO SEBASTIÃO</t>
  </si>
  <si>
    <t>SÉTIMO CÉU</t>
  </si>
  <si>
    <t>TERESÓPOLIS</t>
  </si>
  <si>
    <t>TRISTEZA</t>
  </si>
  <si>
    <t>TRÊS FIGUEIRAS</t>
  </si>
  <si>
    <t>VILA CONCEIÇÃO</t>
  </si>
  <si>
    <t>VILA IPIRANGA</t>
  </si>
  <si>
    <t>VILA JARDIM</t>
  </si>
  <si>
    <t>VILA JOÃO PESSOA</t>
  </si>
  <si>
    <t>VILA NOVA</t>
  </si>
  <si>
    <t>VILA SÃO JOSÉ</t>
  </si>
  <si>
    <t>quantidade_ocorrencias</t>
  </si>
  <si>
    <t>JARDIM ITU</t>
  </si>
  <si>
    <t>JARDIM SABARÁ</t>
  </si>
  <si>
    <t>quantidade_ocorrencias_2023</t>
  </si>
  <si>
    <t>quantidade_ocorrencias_2022</t>
  </si>
  <si>
    <t>qnt_domicilios_particulares_2022</t>
  </si>
  <si>
    <t>percentual_pop</t>
  </si>
  <si>
    <t>percentual_dom</t>
  </si>
  <si>
    <t>area_km2</t>
  </si>
  <si>
    <t>densidade_demografica</t>
  </si>
  <si>
    <t>proporcao_distribuicao_agua</t>
  </si>
  <si>
    <t>proporcao_agua_encanada</t>
  </si>
  <si>
    <t>proporcao_rede_geral_esgoto</t>
  </si>
  <si>
    <t>proporcao_coleta_lixo</t>
  </si>
  <si>
    <t>rendimento_nominal_mensal_percapita_atual</t>
  </si>
  <si>
    <t>quantidade_ocorrencias_percapita</t>
  </si>
  <si>
    <t>CEL. APARICIO BORGES</t>
  </si>
  <si>
    <t>MENINO DEUS</t>
  </si>
  <si>
    <t>MONTSERRAT</t>
  </si>
  <si>
    <t>VILA  ASSUNÇÃO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</si>
</sst>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2" fontId="0" fillId="4" borderId="0" xfId="0" applyNumberFormat="1" applyFill="1"/>
    <xf numFmtId="2" fontId="1" fillId="4" borderId="1" xfId="0" applyNumberFormat="1" applyFont="1" applyFill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3" xfId="0" applyNumberFormat="1" applyBorder="1"/>
    <xf numFmtId="2" fontId="0" fillId="3" borderId="0" xfId="0" applyNumberFormat="1" applyFill="1"/>
    <xf numFmtId="2" fontId="1" fillId="5" borderId="1" xfId="0" applyNumberFormat="1" applyFont="1" applyFill="1" applyBorder="1" applyAlignment="1">
      <alignment horizontal="center" vertical="top"/>
    </xf>
    <xf numFmtId="2" fontId="0" fillId="5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"/>
  <sheetViews>
    <sheetView tabSelected="1" topLeftCell="A24" workbookViewId="0">
      <selection activeCell="A3" sqref="A3:A95"/>
    </sheetView>
  </sheetViews>
  <sheetFormatPr defaultRowHeight="15" x14ac:dyDescent="0.25"/>
  <cols>
    <col min="1" max="1" width="26.42578125" bestFit="1" customWidth="1"/>
    <col min="2" max="3" width="26.42578125" style="4" customWidth="1"/>
    <col min="4" max="5" width="19.42578125" style="4" bestFit="1" customWidth="1"/>
    <col min="6" max="7" width="21.7109375" style="4" bestFit="1" customWidth="1"/>
    <col min="8" max="8" width="21.7109375" style="4" customWidth="1"/>
    <col min="9" max="9" width="18.5703125" style="10" customWidth="1"/>
    <col min="10" max="10" width="31.28515625" style="4" bestFit="1" customWidth="1"/>
    <col min="11" max="11" width="22.42578125" style="4" bestFit="1" customWidth="1"/>
    <col min="12" max="12" width="27.140625" style="11" bestFit="1" customWidth="1"/>
    <col min="13" max="13" width="26.85546875" style="4" bestFit="1" customWidth="1"/>
    <col min="14" max="14" width="26.85546875" style="11" customWidth="1"/>
    <col min="15" max="15" width="17.85546875" style="4" bestFit="1" customWidth="1"/>
    <col min="16" max="16" width="31.42578125" style="11" customWidth="1"/>
    <col min="17" max="17" width="21.85546875" style="4" customWidth="1"/>
    <col min="18" max="18" width="21.85546875" style="11" customWidth="1"/>
    <col min="19" max="19" width="37.42578125" style="4" bestFit="1" customWidth="1"/>
    <col min="20" max="20" width="47.5703125" style="6" customWidth="1"/>
    <col min="21" max="21" width="27.85546875" style="4" bestFit="1" customWidth="1"/>
    <col min="22" max="23" width="31.85546875" style="4" customWidth="1"/>
    <col min="24" max="24" width="31.85546875" style="13" customWidth="1"/>
    <col min="25" max="25" width="20.42578125" style="4" customWidth="1"/>
  </cols>
  <sheetData>
    <row r="1" spans="1:25" x14ac:dyDescent="0.25">
      <c r="A1" s="1" t="s">
        <v>0</v>
      </c>
      <c r="B1" s="5" t="s">
        <v>107</v>
      </c>
      <c r="C1" s="5" t="s">
        <v>108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105</v>
      </c>
      <c r="I1" s="3" t="s">
        <v>106</v>
      </c>
      <c r="J1" s="8" t="s">
        <v>104</v>
      </c>
      <c r="K1" s="3" t="s">
        <v>1</v>
      </c>
      <c r="L1" s="9" t="s">
        <v>109</v>
      </c>
      <c r="M1" s="3" t="s">
        <v>2</v>
      </c>
      <c r="N1" s="9" t="s">
        <v>110</v>
      </c>
      <c r="O1" s="3" t="s">
        <v>3</v>
      </c>
      <c r="P1" s="9" t="s">
        <v>111</v>
      </c>
      <c r="Q1" s="3" t="s">
        <v>4</v>
      </c>
      <c r="R1" s="9" t="s">
        <v>112</v>
      </c>
      <c r="S1" s="3" t="s">
        <v>5</v>
      </c>
      <c r="T1" s="7" t="s">
        <v>113</v>
      </c>
      <c r="U1" s="3" t="s">
        <v>103</v>
      </c>
      <c r="V1" s="3" t="s">
        <v>102</v>
      </c>
      <c r="W1" s="3" t="s">
        <v>99</v>
      </c>
      <c r="X1" s="12" t="s">
        <v>114</v>
      </c>
      <c r="Y1" s="3" t="s">
        <v>10</v>
      </c>
    </row>
    <row r="2" spans="1:25" x14ac:dyDescent="0.25">
      <c r="A2" s="2" t="s">
        <v>11</v>
      </c>
      <c r="B2" s="4">
        <v>3.7585291000000001</v>
      </c>
      <c r="C2" s="4">
        <f>G2/B2</f>
        <v>2621.7703090286036</v>
      </c>
      <c r="F2" s="4">
        <v>4222</v>
      </c>
      <c r="G2" s="4">
        <v>9854</v>
      </c>
      <c r="J2" s="4">
        <v>3763</v>
      </c>
      <c r="K2" s="4">
        <v>3622</v>
      </c>
      <c r="L2" s="11">
        <f>K2/J2</f>
        <v>0.96252989635928776</v>
      </c>
      <c r="M2" s="4">
        <v>3628</v>
      </c>
      <c r="N2" s="11">
        <f>M2/J2</f>
        <v>0.96412436885463726</v>
      </c>
      <c r="O2" s="4">
        <v>2389</v>
      </c>
      <c r="P2" s="11">
        <f>O2/J2</f>
        <v>0.63486579856497471</v>
      </c>
      <c r="Q2" s="4">
        <v>3726</v>
      </c>
      <c r="R2" s="11">
        <f>Q2/J2</f>
        <v>0.99016741961201171</v>
      </c>
      <c r="S2" s="4">
        <v>1974.694666666667</v>
      </c>
      <c r="T2" s="6">
        <f>(S2*1.495)+S2</f>
        <v>4926.8631933333345</v>
      </c>
      <c r="U2" s="4">
        <v>987</v>
      </c>
      <c r="V2" s="4">
        <v>1205</v>
      </c>
      <c r="W2" s="4">
        <f>SUM(U2,V2)</f>
        <v>2192</v>
      </c>
      <c r="X2" s="13">
        <f>W2/G2</f>
        <v>0.22244773695961031</v>
      </c>
      <c r="Y2" s="4">
        <v>329</v>
      </c>
    </row>
    <row r="3" spans="1:25" x14ac:dyDescent="0.25">
      <c r="A3" t="s">
        <v>12</v>
      </c>
      <c r="B3" s="4">
        <v>8.8603682999999993</v>
      </c>
      <c r="C3" s="4">
        <f>G3/B3</f>
        <v>302.13191025027709</v>
      </c>
      <c r="D3" s="4">
        <v>3680</v>
      </c>
      <c r="E3" s="4">
        <v>11948</v>
      </c>
      <c r="F3" s="4">
        <v>1181</v>
      </c>
      <c r="G3" s="4">
        <v>2677</v>
      </c>
      <c r="H3" s="4">
        <f>(G3-E3)/E3</f>
        <v>-0.77594576498158685</v>
      </c>
      <c r="I3" s="10">
        <f>(F3-D3)/D3</f>
        <v>-0.67907608695652177</v>
      </c>
      <c r="J3" s="4">
        <v>969</v>
      </c>
      <c r="K3" s="4">
        <v>887</v>
      </c>
      <c r="L3" s="11">
        <f>K3/J3</f>
        <v>0.91537667698658409</v>
      </c>
      <c r="M3" s="4">
        <v>891</v>
      </c>
      <c r="N3" s="11">
        <f>M3/J3</f>
        <v>0.91950464396284826</v>
      </c>
      <c r="O3" s="4">
        <v>642</v>
      </c>
      <c r="P3" s="11">
        <f>O3/J3</f>
        <v>0.66253869969040247</v>
      </c>
      <c r="Q3" s="4">
        <v>887</v>
      </c>
      <c r="R3" s="11">
        <f>Q3/J3</f>
        <v>0.91537667698658409</v>
      </c>
      <c r="S3" s="4">
        <v>1148.913125</v>
      </c>
      <c r="T3" s="6">
        <f>(S3*1.495)+S3</f>
        <v>2866.5382468750004</v>
      </c>
      <c r="U3" s="4">
        <v>1126</v>
      </c>
      <c r="V3" s="4">
        <v>1257</v>
      </c>
      <c r="W3" s="4">
        <f>SUM(U3,V3)</f>
        <v>2383</v>
      </c>
      <c r="X3" s="13">
        <f>W3/G3</f>
        <v>0.8901755696675383</v>
      </c>
      <c r="Y3" s="4">
        <v>203</v>
      </c>
    </row>
    <row r="4" spans="1:25" x14ac:dyDescent="0.25">
      <c r="A4" t="s">
        <v>13</v>
      </c>
      <c r="B4" s="4">
        <v>10.011512</v>
      </c>
      <c r="C4" s="4">
        <f>G4/B4</f>
        <v>79.009044787640477</v>
      </c>
      <c r="D4" s="4">
        <v>49</v>
      </c>
      <c r="E4" s="4">
        <v>147</v>
      </c>
      <c r="F4" s="4">
        <v>345</v>
      </c>
      <c r="G4" s="4">
        <v>791</v>
      </c>
      <c r="H4" s="4">
        <f>(G4-E4)/E4</f>
        <v>4.3809523809523814</v>
      </c>
      <c r="I4" s="10">
        <f>(F4-D4)/D4</f>
        <v>6.0408163265306118</v>
      </c>
      <c r="J4" s="4">
        <v>288</v>
      </c>
      <c r="K4" s="4">
        <v>273</v>
      </c>
      <c r="L4" s="11">
        <f>K4/J4</f>
        <v>0.94791666666666663</v>
      </c>
      <c r="M4" s="4">
        <v>268</v>
      </c>
      <c r="N4" s="11">
        <f>M4/J4</f>
        <v>0.93055555555555558</v>
      </c>
      <c r="O4" s="4">
        <v>95</v>
      </c>
      <c r="P4" s="11">
        <f>O4/J4</f>
        <v>0.3298611111111111</v>
      </c>
      <c r="Q4" s="4">
        <v>268</v>
      </c>
      <c r="R4" s="11">
        <f>Q4/J4</f>
        <v>0.93055555555555558</v>
      </c>
      <c r="S4" s="4">
        <v>1148.22</v>
      </c>
      <c r="T4" s="6">
        <f>(S4*1.495)+S4</f>
        <v>2864.8089</v>
      </c>
      <c r="U4" s="4">
        <v>285</v>
      </c>
      <c r="V4" s="4">
        <v>729</v>
      </c>
      <c r="W4" s="4">
        <f>SUM(U4,V4)</f>
        <v>1014</v>
      </c>
      <c r="X4" s="13">
        <f>W4/G4</f>
        <v>1.2819216182048041</v>
      </c>
      <c r="Y4" s="4">
        <v>1429</v>
      </c>
    </row>
    <row r="5" spans="1:25" x14ac:dyDescent="0.25">
      <c r="A5" t="s">
        <v>14</v>
      </c>
      <c r="B5" s="4">
        <v>66.095158400000003</v>
      </c>
      <c r="C5" s="4">
        <f>G5/B5</f>
        <v>96.996514649399799</v>
      </c>
      <c r="D5" s="4">
        <v>2573</v>
      </c>
      <c r="E5" s="4">
        <v>8311</v>
      </c>
      <c r="F5" s="4">
        <v>2852</v>
      </c>
      <c r="G5" s="4">
        <v>6411</v>
      </c>
      <c r="H5" s="4">
        <f>(G5-E5)/E5</f>
        <v>-0.22861268198772711</v>
      </c>
      <c r="I5" s="10">
        <f>(F5-D5)/D5</f>
        <v>0.10843373493975904</v>
      </c>
      <c r="J5" s="4">
        <v>2272</v>
      </c>
      <c r="K5" s="4">
        <v>2252</v>
      </c>
      <c r="L5" s="11">
        <f>K5/J5</f>
        <v>0.99119718309859151</v>
      </c>
      <c r="M5" s="4">
        <v>2255</v>
      </c>
      <c r="N5" s="11">
        <f>M5/J5</f>
        <v>0.99251760563380287</v>
      </c>
      <c r="O5" s="4">
        <v>117</v>
      </c>
      <c r="P5" s="11">
        <f>O5/J5</f>
        <v>5.1496478873239437E-2</v>
      </c>
      <c r="Q5" s="4">
        <v>2252</v>
      </c>
      <c r="R5" s="11">
        <f>Q5/J5</f>
        <v>0.99119718309859151</v>
      </c>
      <c r="S5" s="4">
        <v>900.98799999999994</v>
      </c>
      <c r="T5" s="6">
        <f>(S5*1.495)+S5</f>
        <v>2247.96506</v>
      </c>
      <c r="U5" s="4">
        <v>259</v>
      </c>
      <c r="V5" s="4">
        <v>333</v>
      </c>
      <c r="W5" s="4">
        <f>SUM(U5,V5)</f>
        <v>592</v>
      </c>
      <c r="X5" s="13">
        <f>W5/G5</f>
        <v>9.2341288410544384E-2</v>
      </c>
      <c r="Y5" s="4">
        <v>58</v>
      </c>
    </row>
    <row r="6" spans="1:25" x14ac:dyDescent="0.25">
      <c r="A6" t="s">
        <v>15</v>
      </c>
      <c r="B6" s="4">
        <v>0.84390690000000002</v>
      </c>
      <c r="C6" s="4">
        <f>G6/B6</f>
        <v>10556.851709590241</v>
      </c>
      <c r="D6" s="4">
        <v>4235</v>
      </c>
      <c r="E6" s="4">
        <v>9659</v>
      </c>
      <c r="F6" s="4">
        <v>5690</v>
      </c>
      <c r="G6" s="4">
        <v>8909</v>
      </c>
      <c r="H6" s="4">
        <f>(G6-E6)/E6</f>
        <v>-7.7647789626255306E-2</v>
      </c>
      <c r="I6" s="10">
        <f>(F6-D6)/D6</f>
        <v>0.34356552538370722</v>
      </c>
      <c r="J6" s="4">
        <v>4505</v>
      </c>
      <c r="K6" s="4">
        <v>4503</v>
      </c>
      <c r="L6" s="11">
        <f>K6/J6</f>
        <v>0.99955604883462823</v>
      </c>
      <c r="M6" s="4">
        <v>4500</v>
      </c>
      <c r="N6" s="11">
        <f>M6/J6</f>
        <v>0.99889012208657046</v>
      </c>
      <c r="O6" s="4">
        <v>4478</v>
      </c>
      <c r="P6" s="11">
        <f>O6/J6</f>
        <v>0.99400665926748055</v>
      </c>
      <c r="Q6" s="4">
        <v>4499</v>
      </c>
      <c r="R6" s="11">
        <f>Q6/J6</f>
        <v>0.99866814650388458</v>
      </c>
      <c r="S6" s="4">
        <v>4388.2974999999997</v>
      </c>
      <c r="T6" s="6">
        <f>(S6*1.495)+S6</f>
        <v>10948.802262499999</v>
      </c>
      <c r="U6" s="4">
        <v>909</v>
      </c>
      <c r="V6" s="4">
        <v>1050</v>
      </c>
      <c r="W6" s="4">
        <f>SUM(U6,V6)</f>
        <v>1959</v>
      </c>
      <c r="X6" s="13">
        <f>W6/G6</f>
        <v>0.21988999887753957</v>
      </c>
      <c r="Y6" s="4">
        <v>3591</v>
      </c>
    </row>
    <row r="7" spans="1:25" x14ac:dyDescent="0.25">
      <c r="A7" t="s">
        <v>16</v>
      </c>
      <c r="B7" s="4">
        <v>1.3896124000000001</v>
      </c>
      <c r="C7" s="4">
        <f>G7/B7</f>
        <v>8681.5575335971371</v>
      </c>
      <c r="D7" s="4">
        <v>5800</v>
      </c>
      <c r="E7" s="4">
        <v>13408</v>
      </c>
      <c r="F7" s="4">
        <v>8060</v>
      </c>
      <c r="G7" s="4">
        <v>12064</v>
      </c>
      <c r="H7" s="4">
        <f>(G7-E7)/E7</f>
        <v>-0.10023866348448687</v>
      </c>
      <c r="I7" s="10">
        <f>(F7-D7)/D7</f>
        <v>0.3896551724137931</v>
      </c>
      <c r="J7" s="4">
        <v>6177</v>
      </c>
      <c r="K7" s="4">
        <v>6176</v>
      </c>
      <c r="L7" s="11">
        <f>K7/J7</f>
        <v>0.99983810911445681</v>
      </c>
      <c r="M7" s="4">
        <v>6176</v>
      </c>
      <c r="N7" s="11">
        <f>M7/J7</f>
        <v>0.99983810911445681</v>
      </c>
      <c r="O7" s="4">
        <v>6145</v>
      </c>
      <c r="P7" s="11">
        <f>O7/J7</f>
        <v>0.9948194916626194</v>
      </c>
      <c r="Q7" s="4">
        <v>6164</v>
      </c>
      <c r="R7" s="11">
        <f>Q7/J7</f>
        <v>0.99789541848793917</v>
      </c>
      <c r="S7" s="4">
        <v>2689.5068965517239</v>
      </c>
      <c r="T7" s="6">
        <f>(S7*1.495)+S7</f>
        <v>6710.319706896551</v>
      </c>
      <c r="U7" s="4">
        <v>1640</v>
      </c>
      <c r="V7" s="4">
        <v>2075</v>
      </c>
      <c r="W7" s="4">
        <f>SUM(U7,V7)</f>
        <v>3715</v>
      </c>
      <c r="X7" s="13">
        <f>W7/G7</f>
        <v>0.30794098143236076</v>
      </c>
      <c r="Y7" s="4">
        <v>4139</v>
      </c>
    </row>
    <row r="8" spans="1:25" x14ac:dyDescent="0.25">
      <c r="A8" t="s">
        <v>17</v>
      </c>
      <c r="B8" s="4">
        <v>1.0254555999999999</v>
      </c>
      <c r="C8" s="4">
        <f>G8/B8</f>
        <v>11525.608714799549</v>
      </c>
      <c r="D8" s="4">
        <v>4496</v>
      </c>
      <c r="E8" s="4">
        <v>11125</v>
      </c>
      <c r="F8" s="4">
        <v>6285</v>
      </c>
      <c r="G8" s="4">
        <v>11819</v>
      </c>
      <c r="H8" s="4">
        <f>(G8-E8)/E8</f>
        <v>6.238202247191011E-2</v>
      </c>
      <c r="I8" s="10">
        <f>(F8-D8)/D8</f>
        <v>0.39790925266903915</v>
      </c>
      <c r="J8" s="4">
        <v>5244</v>
      </c>
      <c r="K8" s="4">
        <v>5241</v>
      </c>
      <c r="L8" s="11">
        <f>K8/J8</f>
        <v>0.99942791762013727</v>
      </c>
      <c r="M8" s="4">
        <v>5244</v>
      </c>
      <c r="N8" s="11">
        <f>M8/J8</f>
        <v>1</v>
      </c>
      <c r="O8" s="4">
        <v>5159</v>
      </c>
      <c r="P8" s="11">
        <f>O8/J8</f>
        <v>0.98379099923722346</v>
      </c>
      <c r="Q8" s="4">
        <v>5240</v>
      </c>
      <c r="R8" s="11">
        <f>Q8/J8</f>
        <v>0.9992372234935164</v>
      </c>
      <c r="S8" s="4">
        <v>7965.9257894736838</v>
      </c>
      <c r="T8" s="6">
        <f>(S8*1.495)+S8</f>
        <v>19874.984844736842</v>
      </c>
      <c r="U8" s="4">
        <v>458</v>
      </c>
      <c r="V8" s="4">
        <v>498</v>
      </c>
      <c r="W8" s="4">
        <f>SUM(U8,V8)</f>
        <v>956</v>
      </c>
      <c r="X8" s="13">
        <f>W8/G8</f>
        <v>8.0886707843303152E-2</v>
      </c>
      <c r="Y8" s="4">
        <v>596</v>
      </c>
    </row>
    <row r="9" spans="1:25" x14ac:dyDescent="0.25">
      <c r="A9" t="s">
        <v>18</v>
      </c>
      <c r="B9" s="4">
        <v>15.005728299999999</v>
      </c>
      <c r="C9" s="4">
        <f>G9/B9</f>
        <v>656.48263136951505</v>
      </c>
      <c r="D9" s="4">
        <v>4351</v>
      </c>
      <c r="E9" s="4">
        <v>13133</v>
      </c>
      <c r="F9" s="4">
        <v>4446</v>
      </c>
      <c r="G9" s="4">
        <v>9851</v>
      </c>
      <c r="H9" s="4">
        <f>(G9-E9)/E9</f>
        <v>-0.24990481991928729</v>
      </c>
      <c r="I9" s="10">
        <f>(F9-D9)/D9</f>
        <v>2.1834061135371178E-2</v>
      </c>
      <c r="J9" s="4">
        <v>3732</v>
      </c>
      <c r="K9" s="4">
        <v>3668</v>
      </c>
      <c r="L9" s="11">
        <f>K9/J9</f>
        <v>0.98285101822079313</v>
      </c>
      <c r="M9" s="4">
        <v>3684</v>
      </c>
      <c r="N9" s="11">
        <f>M9/J9</f>
        <v>0.98713826366559487</v>
      </c>
      <c r="O9" s="4">
        <v>2962</v>
      </c>
      <c r="P9" s="11">
        <f>O9/J9</f>
        <v>0.7936763129689175</v>
      </c>
      <c r="Q9" s="4">
        <v>3721</v>
      </c>
      <c r="R9" s="11">
        <f>Q9/J9</f>
        <v>0.99705251875669887</v>
      </c>
      <c r="S9" s="4">
        <v>1751.4172000000001</v>
      </c>
      <c r="T9" s="6">
        <f>(S9*1.495)+S9</f>
        <v>4369.785914</v>
      </c>
      <c r="U9" s="4">
        <v>703</v>
      </c>
      <c r="V9" s="4">
        <v>877</v>
      </c>
      <c r="W9" s="4">
        <f>SUM(U9,V9)</f>
        <v>1580</v>
      </c>
      <c r="X9" s="13">
        <f>W9/G9</f>
        <v>0.16038980814130546</v>
      </c>
      <c r="Y9" s="4">
        <v>598</v>
      </c>
    </row>
    <row r="10" spans="1:25" x14ac:dyDescent="0.25">
      <c r="A10" t="s">
        <v>19</v>
      </c>
      <c r="B10" s="4">
        <v>9.6439480999999994</v>
      </c>
      <c r="C10" s="4">
        <f>G10/B10</f>
        <v>1129.5166551134801</v>
      </c>
      <c r="D10" s="4">
        <v>2855</v>
      </c>
      <c r="E10" s="4">
        <v>8785</v>
      </c>
      <c r="F10" s="4">
        <v>5697</v>
      </c>
      <c r="G10" s="4">
        <v>10893</v>
      </c>
      <c r="H10" s="4">
        <f>(G10-E10)/E10</f>
        <v>0.23995446784291405</v>
      </c>
      <c r="I10" s="10">
        <f>(F10-D10)/D10</f>
        <v>0.99544658493870408</v>
      </c>
      <c r="J10" s="4">
        <v>4073</v>
      </c>
      <c r="K10" s="4">
        <v>3912</v>
      </c>
      <c r="L10" s="11">
        <f>K10/J10</f>
        <v>0.96047139700466488</v>
      </c>
      <c r="M10" s="4">
        <v>4035</v>
      </c>
      <c r="N10" s="11">
        <f>M10/J10</f>
        <v>0.99067026761600785</v>
      </c>
      <c r="O10" s="4">
        <v>1890</v>
      </c>
      <c r="P10" s="11">
        <f>O10/J10</f>
        <v>0.46403142646697765</v>
      </c>
      <c r="Q10" s="4">
        <v>4026</v>
      </c>
      <c r="R10" s="11">
        <f>Q10/J10</f>
        <v>0.98846059415664134</v>
      </c>
      <c r="S10" s="4">
        <v>1185.169090909091</v>
      </c>
      <c r="T10" s="6">
        <f>(S10*1.495)+S10</f>
        <v>2956.9968818181824</v>
      </c>
      <c r="U10" s="4">
        <v>473</v>
      </c>
      <c r="V10" s="4">
        <v>601</v>
      </c>
      <c r="W10" s="4">
        <f>SUM(U10,V10)</f>
        <v>1074</v>
      </c>
      <c r="X10" s="13">
        <f>W10/G10</f>
        <v>9.8595428256678608E-2</v>
      </c>
      <c r="Y10" s="4">
        <v>184</v>
      </c>
    </row>
    <row r="11" spans="1:25" x14ac:dyDescent="0.25">
      <c r="A11" t="s">
        <v>20</v>
      </c>
      <c r="B11" s="4">
        <v>1.6774597</v>
      </c>
      <c r="C11" s="4">
        <f>G11/B11</f>
        <v>5516.6750056648161</v>
      </c>
      <c r="D11" s="4">
        <v>3568</v>
      </c>
      <c r="E11" s="4">
        <v>8679</v>
      </c>
      <c r="F11" s="4">
        <v>5135</v>
      </c>
      <c r="G11" s="4">
        <v>9254</v>
      </c>
      <c r="H11" s="4">
        <f>(G11-E11)/E11</f>
        <v>6.625187233552253E-2</v>
      </c>
      <c r="I11" s="10">
        <f>(F11-D11)/D11</f>
        <v>0.43918161434977576</v>
      </c>
      <c r="J11" s="4">
        <v>4216</v>
      </c>
      <c r="K11" s="4">
        <v>4214</v>
      </c>
      <c r="L11" s="11">
        <f>K11/J11</f>
        <v>0.99952561669829221</v>
      </c>
      <c r="M11" s="4">
        <v>4215</v>
      </c>
      <c r="N11" s="11">
        <f>M11/J11</f>
        <v>0.9997628083491461</v>
      </c>
      <c r="O11" s="4">
        <v>3622</v>
      </c>
      <c r="P11" s="11">
        <f>O11/J11</f>
        <v>0.85910815939278939</v>
      </c>
      <c r="Q11" s="4">
        <v>4208</v>
      </c>
      <c r="R11" s="11">
        <f>Q11/J11</f>
        <v>0.99810246679316883</v>
      </c>
      <c r="S11" s="4">
        <v>5779.17875</v>
      </c>
      <c r="T11" s="6">
        <f>(S11*1.495)+S11</f>
        <v>14419.050981250002</v>
      </c>
      <c r="U11" s="4">
        <v>607</v>
      </c>
      <c r="V11" s="4">
        <v>767</v>
      </c>
      <c r="W11" s="4">
        <f>SUM(U11,V11)</f>
        <v>1374</v>
      </c>
      <c r="X11" s="13">
        <f>W11/G11</f>
        <v>0.14847633455802897</v>
      </c>
      <c r="Y11" s="4">
        <v>1558</v>
      </c>
    </row>
    <row r="12" spans="1:25" x14ac:dyDescent="0.25">
      <c r="A12" s="2" t="s">
        <v>21</v>
      </c>
      <c r="B12" s="4">
        <v>24.452573300000001</v>
      </c>
      <c r="C12" s="4">
        <f>G12/B12</f>
        <v>110.54051313282434</v>
      </c>
      <c r="F12" s="4">
        <v>1349</v>
      </c>
      <c r="G12" s="4">
        <v>2703</v>
      </c>
      <c r="J12" s="4">
        <v>1053</v>
      </c>
      <c r="K12" s="4">
        <v>898</v>
      </c>
      <c r="L12" s="11">
        <f>K12/J12</f>
        <v>0.85280151946818616</v>
      </c>
      <c r="M12" s="4">
        <v>1014</v>
      </c>
      <c r="N12" s="11">
        <f>M12/J12</f>
        <v>0.96296296296296291</v>
      </c>
      <c r="O12" s="4">
        <v>244</v>
      </c>
      <c r="P12" s="11">
        <f>O12/J12</f>
        <v>0.23171889838556506</v>
      </c>
      <c r="Q12" s="4">
        <v>1034</v>
      </c>
      <c r="R12" s="11">
        <f>Q12/J12</f>
        <v>0.98195631528964866</v>
      </c>
      <c r="S12" s="4">
        <v>1042.621538461538</v>
      </c>
      <c r="T12" s="6">
        <f>(S12*1.495)+S12</f>
        <v>2601.3407384615375</v>
      </c>
      <c r="U12" s="4">
        <v>3</v>
      </c>
      <c r="V12" s="4">
        <v>6</v>
      </c>
      <c r="W12" s="4">
        <f>SUM(U12,V12)</f>
        <v>9</v>
      </c>
      <c r="X12" s="13">
        <f>W12/G12</f>
        <v>3.3296337402885681E-3</v>
      </c>
      <c r="Y12" s="4">
        <v>54</v>
      </c>
    </row>
    <row r="13" spans="1:25" x14ac:dyDescent="0.25">
      <c r="A13" t="s">
        <v>22</v>
      </c>
      <c r="B13" s="4">
        <v>0.48186699999999999</v>
      </c>
      <c r="C13" s="4">
        <f>G13/B13</f>
        <v>21084.656139557181</v>
      </c>
      <c r="D13" s="4">
        <v>5808</v>
      </c>
      <c r="E13" s="4">
        <v>11582</v>
      </c>
      <c r="F13" s="4">
        <v>7535</v>
      </c>
      <c r="G13" s="4">
        <v>10160</v>
      </c>
      <c r="H13" s="4">
        <f>(G13-E13)/E13</f>
        <v>-0.1227767225004317</v>
      </c>
      <c r="I13" s="10">
        <f>(F13-D13)/D13</f>
        <v>0.29734848484848486</v>
      </c>
      <c r="J13" s="4">
        <v>5831</v>
      </c>
      <c r="K13" s="4">
        <v>5830</v>
      </c>
      <c r="L13" s="11">
        <f>K13/J13</f>
        <v>0.99982850282970326</v>
      </c>
      <c r="M13" s="4">
        <v>5829</v>
      </c>
      <c r="N13" s="11">
        <f>M13/J13</f>
        <v>0.99965700565940663</v>
      </c>
      <c r="O13" s="4">
        <v>5745</v>
      </c>
      <c r="P13" s="11">
        <f>O13/J13</f>
        <v>0.98525124335448466</v>
      </c>
      <c r="Q13" s="4">
        <v>5823</v>
      </c>
      <c r="R13" s="11">
        <f>Q13/J13</f>
        <v>0.99862802263762651</v>
      </c>
      <c r="S13" s="4">
        <v>3670.138928571429</v>
      </c>
      <c r="T13" s="6">
        <f>(S13*1.495)+S13</f>
        <v>9156.9966267857162</v>
      </c>
      <c r="U13" s="4">
        <v>919</v>
      </c>
      <c r="V13" s="4">
        <v>1209</v>
      </c>
      <c r="W13" s="4">
        <f>SUM(U13,V13)</f>
        <v>2128</v>
      </c>
      <c r="X13" s="13">
        <f>W13/G13</f>
        <v>0.20944881889763781</v>
      </c>
      <c r="Y13" s="4">
        <v>2096</v>
      </c>
    </row>
    <row r="14" spans="1:25" x14ac:dyDescent="0.25">
      <c r="A14" t="s">
        <v>23</v>
      </c>
      <c r="B14" s="4">
        <v>2.0964219000000002</v>
      </c>
      <c r="C14" s="4">
        <f>G14/B14</f>
        <v>11729.032214364865</v>
      </c>
      <c r="D14" s="4">
        <v>8248</v>
      </c>
      <c r="E14" s="4">
        <v>26635</v>
      </c>
      <c r="F14" s="4">
        <v>10453</v>
      </c>
      <c r="G14" s="4">
        <v>24589</v>
      </c>
      <c r="H14" s="4">
        <f>(G14-E14)/E14</f>
        <v>-7.6816219260371688E-2</v>
      </c>
      <c r="I14" s="10">
        <f>(F14-D14)/D14</f>
        <v>0.26733753637245394</v>
      </c>
      <c r="J14" s="4">
        <v>8967</v>
      </c>
      <c r="K14" s="4">
        <v>8927</v>
      </c>
      <c r="L14" s="11">
        <f>K14/J14</f>
        <v>0.99553919928627188</v>
      </c>
      <c r="M14" s="4">
        <v>8926</v>
      </c>
      <c r="N14" s="11">
        <f>M14/J14</f>
        <v>0.99542767926842868</v>
      </c>
      <c r="O14" s="4">
        <v>7337</v>
      </c>
      <c r="P14" s="11">
        <f>O14/J14</f>
        <v>0.81822237091557937</v>
      </c>
      <c r="Q14" s="4">
        <v>8882</v>
      </c>
      <c r="R14" s="11">
        <f>Q14/J14</f>
        <v>0.99052079848332775</v>
      </c>
      <c r="S14" s="4">
        <v>1193.990769230769</v>
      </c>
      <c r="T14" s="6">
        <f>(S14*1.495)+S14</f>
        <v>2979.0069692307688</v>
      </c>
      <c r="U14" s="4">
        <v>1267</v>
      </c>
      <c r="V14" s="4">
        <v>1591</v>
      </c>
      <c r="W14" s="4">
        <f>SUM(U14,V14)</f>
        <v>2858</v>
      </c>
      <c r="X14" s="13">
        <f>W14/G14</f>
        <v>0.11623083492618651</v>
      </c>
      <c r="Y14" s="4">
        <v>780</v>
      </c>
    </row>
    <row r="15" spans="1:25" x14ac:dyDescent="0.25">
      <c r="A15" t="s">
        <v>24</v>
      </c>
      <c r="B15" s="4">
        <v>1.9099831</v>
      </c>
      <c r="C15" s="4">
        <f>G15/B15</f>
        <v>9390.1354415125443</v>
      </c>
      <c r="D15" s="4">
        <v>7145</v>
      </c>
      <c r="E15" s="4">
        <v>20068</v>
      </c>
      <c r="F15" s="4">
        <v>8788</v>
      </c>
      <c r="G15" s="4">
        <v>17935</v>
      </c>
      <c r="H15" s="4">
        <f>(G15-E15)/E15</f>
        <v>-0.10628861869643214</v>
      </c>
      <c r="I15" s="10">
        <f>(F15-D15)/D15</f>
        <v>0.22995101469559132</v>
      </c>
      <c r="J15" s="4">
        <v>7511</v>
      </c>
      <c r="K15" s="4">
        <v>7482</v>
      </c>
      <c r="L15" s="11">
        <f>K15/J15</f>
        <v>0.99613899613899615</v>
      </c>
      <c r="M15" s="4">
        <v>7500</v>
      </c>
      <c r="N15" s="11">
        <f>M15/J15</f>
        <v>0.99853548129410197</v>
      </c>
      <c r="O15" s="4">
        <v>6636</v>
      </c>
      <c r="P15" s="11">
        <f>O15/J15</f>
        <v>0.88350419384902146</v>
      </c>
      <c r="Q15" s="4">
        <v>7496</v>
      </c>
      <c r="R15" s="11">
        <f>Q15/J15</f>
        <v>0.99800292903741183</v>
      </c>
      <c r="S15" s="4">
        <v>1868.5013333333329</v>
      </c>
      <c r="T15" s="6">
        <f>(S15*1.495)+S15</f>
        <v>4661.9108266666663</v>
      </c>
      <c r="U15" s="4">
        <v>907</v>
      </c>
      <c r="V15" s="4">
        <v>1167</v>
      </c>
      <c r="W15" s="4">
        <f>SUM(U15,V15)</f>
        <v>2074</v>
      </c>
      <c r="X15" s="13">
        <f>W15/G15</f>
        <v>0.11563981042654028</v>
      </c>
      <c r="Y15" s="4">
        <v>1302</v>
      </c>
    </row>
    <row r="16" spans="1:25" x14ac:dyDescent="0.25">
      <c r="A16" s="2" t="s">
        <v>25</v>
      </c>
      <c r="B16" s="4">
        <v>3.5687799</v>
      </c>
      <c r="C16" s="4">
        <f>G16/B16</f>
        <v>2449.8568824600252</v>
      </c>
      <c r="F16" s="4">
        <v>4068</v>
      </c>
      <c r="G16" s="4">
        <v>8743</v>
      </c>
      <c r="J16" s="4">
        <v>3385</v>
      </c>
      <c r="K16" s="4">
        <v>3378</v>
      </c>
      <c r="L16" s="11">
        <f>K16/J16</f>
        <v>0.99793205317577549</v>
      </c>
      <c r="M16" s="4">
        <v>3377</v>
      </c>
      <c r="N16" s="11">
        <f>M16/J16</f>
        <v>0.99763663220088628</v>
      </c>
      <c r="O16" s="4">
        <v>2562</v>
      </c>
      <c r="P16" s="11">
        <f>O16/J16</f>
        <v>0.75686853766617435</v>
      </c>
      <c r="Q16" s="4">
        <v>3375</v>
      </c>
      <c r="R16" s="11">
        <f>Q16/J16</f>
        <v>0.99704579025110784</v>
      </c>
      <c r="S16" s="4">
        <v>2457.2902463624341</v>
      </c>
      <c r="T16" s="6">
        <f>(S16*1.495)+S16</f>
        <v>6130.9391646742733</v>
      </c>
      <c r="U16" s="4">
        <v>659</v>
      </c>
      <c r="V16" s="4">
        <v>664</v>
      </c>
      <c r="W16" s="4">
        <f>SUM(U16,V16)</f>
        <v>1323</v>
      </c>
      <c r="X16" s="13">
        <f>W16/G16</f>
        <v>0.15132105684547639</v>
      </c>
      <c r="Y16" s="4">
        <v>152</v>
      </c>
    </row>
    <row r="17" spans="1:25" x14ac:dyDescent="0.25">
      <c r="A17" t="s">
        <v>26</v>
      </c>
      <c r="B17" s="4">
        <v>5.3697822999999998</v>
      </c>
      <c r="C17" s="4">
        <f>G17/B17</f>
        <v>1719.6227861974965</v>
      </c>
      <c r="D17" s="4">
        <v>7359</v>
      </c>
      <c r="E17" s="4">
        <v>23121</v>
      </c>
      <c r="F17" s="4">
        <v>4416</v>
      </c>
      <c r="G17" s="4">
        <v>9234</v>
      </c>
      <c r="H17" s="4">
        <f>(G17-E17)/E17</f>
        <v>-0.60062281043207477</v>
      </c>
      <c r="I17" s="10">
        <f>(F17-D17)/D17</f>
        <v>-0.39991846718304119</v>
      </c>
      <c r="J17" s="4">
        <v>3533</v>
      </c>
      <c r="K17" s="4">
        <v>3464</v>
      </c>
      <c r="L17" s="11">
        <f>K17/J17</f>
        <v>0.98046985564675915</v>
      </c>
      <c r="M17" s="4">
        <v>3501</v>
      </c>
      <c r="N17" s="11">
        <f>M17/J17</f>
        <v>0.99094254174922158</v>
      </c>
      <c r="O17" s="4">
        <v>2796</v>
      </c>
      <c r="P17" s="11">
        <f>O17/J17</f>
        <v>0.79139541466176055</v>
      </c>
      <c r="Q17" s="4">
        <v>3509</v>
      </c>
      <c r="R17" s="11">
        <f>Q17/J17</f>
        <v>0.99320690631191622</v>
      </c>
      <c r="S17" s="4">
        <v>1004.539393939394</v>
      </c>
      <c r="T17" s="6">
        <f>(S17*1.495)+S17</f>
        <v>2506.3257878787881</v>
      </c>
      <c r="U17" s="4">
        <v>878</v>
      </c>
      <c r="V17" s="4">
        <v>1093</v>
      </c>
      <c r="W17" s="4">
        <f>SUM(U17,V17)</f>
        <v>1971</v>
      </c>
      <c r="X17" s="13">
        <f>W17/G17</f>
        <v>0.21345029239766081</v>
      </c>
      <c r="Y17" s="4">
        <v>87</v>
      </c>
    </row>
    <row r="18" spans="1:25" x14ac:dyDescent="0.25">
      <c r="A18" t="s">
        <v>27</v>
      </c>
      <c r="B18" s="4">
        <v>3.7799505</v>
      </c>
      <c r="C18" s="4">
        <f>G18/B18</f>
        <v>6669.1349529577174</v>
      </c>
      <c r="D18" s="4">
        <v>6960</v>
      </c>
      <c r="E18" s="4">
        <v>18466</v>
      </c>
      <c r="F18" s="4">
        <v>12888</v>
      </c>
      <c r="G18" s="4">
        <v>25209</v>
      </c>
      <c r="H18" s="4">
        <f>(G18-E18)/E18</f>
        <v>0.36515758691649519</v>
      </c>
      <c r="I18" s="10">
        <f>(F18-D18)/D18</f>
        <v>0.85172413793103452</v>
      </c>
      <c r="J18" s="4">
        <v>10709</v>
      </c>
      <c r="K18" s="4">
        <v>10672</v>
      </c>
      <c r="L18" s="11">
        <f>K18/J18</f>
        <v>0.99654496218134281</v>
      </c>
      <c r="M18" s="4">
        <v>10677</v>
      </c>
      <c r="N18" s="11">
        <f>M18/J18</f>
        <v>0.99701185918386404</v>
      </c>
      <c r="O18" s="4">
        <v>9225</v>
      </c>
      <c r="P18" s="11">
        <f>O18/J18</f>
        <v>0.86142496965169479</v>
      </c>
      <c r="Q18" s="4">
        <v>10647</v>
      </c>
      <c r="R18" s="11">
        <f>Q18/J18</f>
        <v>0.99421047716873656</v>
      </c>
      <c r="S18" s="4">
        <v>2054.2115625000001</v>
      </c>
      <c r="T18" s="6">
        <f>(S18*1.495)+S18</f>
        <v>5125.2578484375008</v>
      </c>
      <c r="U18" s="4">
        <v>1780</v>
      </c>
      <c r="V18" s="4">
        <v>2299</v>
      </c>
      <c r="W18" s="4">
        <f>SUM(U18,V18)</f>
        <v>4079</v>
      </c>
      <c r="X18" s="13">
        <f>W18/G18</f>
        <v>0.16180729104684835</v>
      </c>
      <c r="Y18" s="4">
        <v>2526</v>
      </c>
    </row>
    <row r="19" spans="1:25" x14ac:dyDescent="0.25">
      <c r="A19" s="14" t="s">
        <v>115</v>
      </c>
      <c r="B19" s="4">
        <v>2.8633443999999999</v>
      </c>
      <c r="C19" s="4">
        <f>G19/B19</f>
        <v>6623.7229444002614</v>
      </c>
      <c r="D19" s="4">
        <v>6518</v>
      </c>
      <c r="E19" s="4">
        <v>20985</v>
      </c>
      <c r="F19" s="4">
        <v>6627</v>
      </c>
      <c r="G19" s="4">
        <v>18966</v>
      </c>
      <c r="H19" s="4">
        <f>(G19-E19)/E19</f>
        <v>-9.6211579699785554E-2</v>
      </c>
      <c r="I19" s="10">
        <f>(F19-D19)/D19</f>
        <v>1.6722921141454433E-2</v>
      </c>
      <c r="J19" s="4">
        <v>6032</v>
      </c>
      <c r="K19" s="4">
        <v>6000</v>
      </c>
      <c r="L19" s="11">
        <f>K19/J19</f>
        <v>0.99469496021220161</v>
      </c>
      <c r="M19" s="4">
        <v>5998</v>
      </c>
      <c r="N19" s="11">
        <f>M19/J19</f>
        <v>0.99436339522546424</v>
      </c>
      <c r="O19" s="4">
        <v>4360</v>
      </c>
      <c r="P19" s="11">
        <f>O19/J19</f>
        <v>0.72281167108753319</v>
      </c>
      <c r="Q19" s="4">
        <v>5974</v>
      </c>
      <c r="R19" s="11">
        <f>Q19/J19</f>
        <v>0.99038461538461542</v>
      </c>
      <c r="S19" s="4">
        <v>1232.1387500000001</v>
      </c>
      <c r="T19" s="6">
        <f>(S19*1.495)+S19</f>
        <v>3074.1861812500001</v>
      </c>
      <c r="U19" s="4">
        <v>870</v>
      </c>
      <c r="V19" s="4">
        <v>1123</v>
      </c>
      <c r="W19" s="4">
        <f>SUM(U19,V19)</f>
        <v>1993</v>
      </c>
      <c r="X19" s="13">
        <f>W19/G19</f>
        <v>0.1050827797110619</v>
      </c>
      <c r="Y19" s="4">
        <v>133</v>
      </c>
    </row>
    <row r="20" spans="1:25" x14ac:dyDescent="0.25">
      <c r="A20" t="s">
        <v>28</v>
      </c>
      <c r="B20" s="4">
        <v>2.4265679000000002</v>
      </c>
      <c r="C20" s="4">
        <f>G20/B20</f>
        <v>12597.628115001438</v>
      </c>
      <c r="D20" s="4">
        <v>20017</v>
      </c>
      <c r="E20" s="4">
        <v>38297</v>
      </c>
      <c r="F20" s="4">
        <v>25568</v>
      </c>
      <c r="G20" s="4">
        <v>30569</v>
      </c>
      <c r="H20" s="4">
        <f>(G20-E20)/E20</f>
        <v>-0.20179126302321332</v>
      </c>
      <c r="I20" s="10">
        <f>(F20-D20)/D20</f>
        <v>0.27731428285956938</v>
      </c>
      <c r="J20" s="4">
        <v>17744</v>
      </c>
      <c r="K20" s="4">
        <v>17740</v>
      </c>
      <c r="L20" s="11">
        <f>K20/J20</f>
        <v>0.99977457168620376</v>
      </c>
      <c r="M20" s="4">
        <v>17735</v>
      </c>
      <c r="N20" s="11">
        <f>M20/J20</f>
        <v>0.99949278629395855</v>
      </c>
      <c r="O20" s="4">
        <v>17683</v>
      </c>
      <c r="P20" s="11">
        <f>O20/J20</f>
        <v>0.99656221821460778</v>
      </c>
      <c r="Q20" s="4">
        <v>17719</v>
      </c>
      <c r="R20" s="11">
        <f>Q20/J20</f>
        <v>0.9985910730387737</v>
      </c>
      <c r="S20" s="4">
        <v>3021.181578947369</v>
      </c>
      <c r="T20" s="6">
        <f>(S20*1.495)+S20</f>
        <v>7537.8480394736853</v>
      </c>
      <c r="U20" s="4">
        <v>10355</v>
      </c>
      <c r="V20" s="4">
        <v>12370</v>
      </c>
      <c r="W20" s="4">
        <f>SUM(U20,V20)</f>
        <v>22725</v>
      </c>
      <c r="X20" s="13">
        <f>W20/G20</f>
        <v>0.74340017664954694</v>
      </c>
      <c r="Y20" s="4">
        <v>19299</v>
      </c>
    </row>
    <row r="21" spans="1:25" x14ac:dyDescent="0.25">
      <c r="A21" t="s">
        <v>30</v>
      </c>
      <c r="B21" s="4">
        <v>1.0839852000000001</v>
      </c>
      <c r="C21" s="4">
        <f>G21/B21</f>
        <v>5202.1005452841973</v>
      </c>
      <c r="D21" s="4">
        <v>2761</v>
      </c>
      <c r="E21" s="4">
        <v>7440</v>
      </c>
      <c r="F21" s="4">
        <v>2856</v>
      </c>
      <c r="G21" s="4">
        <v>5639</v>
      </c>
      <c r="H21" s="4">
        <f>(G21-E21)/E21</f>
        <v>-0.24206989247311828</v>
      </c>
      <c r="I21" s="10">
        <f>(F21-D21)/D21</f>
        <v>3.4407823252444764E-2</v>
      </c>
      <c r="J21" s="4">
        <v>2358</v>
      </c>
      <c r="K21" s="4">
        <v>2358</v>
      </c>
      <c r="L21" s="11">
        <f>K21/J21</f>
        <v>1</v>
      </c>
      <c r="M21" s="4">
        <v>2357</v>
      </c>
      <c r="N21" s="11">
        <f>M21/J21</f>
        <v>0.99957591178965222</v>
      </c>
      <c r="O21" s="4">
        <v>2186</v>
      </c>
      <c r="P21" s="11">
        <f>O21/J21</f>
        <v>0.92705682782018661</v>
      </c>
      <c r="Q21" s="4">
        <v>2350</v>
      </c>
      <c r="R21" s="11">
        <f>Q21/J21</f>
        <v>0.99660729431721795</v>
      </c>
      <c r="S21" s="4">
        <v>5962.81</v>
      </c>
      <c r="T21" s="6">
        <f>(S21*1.495)+S21</f>
        <v>14877.210950000001</v>
      </c>
      <c r="U21" s="4">
        <v>204</v>
      </c>
      <c r="V21" s="4">
        <v>441</v>
      </c>
      <c r="W21" s="4">
        <f>SUM(U21,V21)</f>
        <v>645</v>
      </c>
      <c r="X21" s="13">
        <f>W21/G21</f>
        <v>0.11438198262103209</v>
      </c>
      <c r="Y21" s="4">
        <v>869</v>
      </c>
    </row>
    <row r="22" spans="1:25" x14ac:dyDescent="0.25">
      <c r="A22" s="2" t="s">
        <v>29</v>
      </c>
      <c r="B22" s="4">
        <v>5.9734037000000004</v>
      </c>
      <c r="C22" s="4">
        <f>G22/B22</f>
        <v>928.6162929185582</v>
      </c>
      <c r="F22" s="4">
        <v>2391</v>
      </c>
      <c r="G22" s="4">
        <v>5547</v>
      </c>
      <c r="J22" s="4">
        <v>2108</v>
      </c>
      <c r="K22" s="4">
        <v>2073</v>
      </c>
      <c r="L22" s="11">
        <f>K22/J22</f>
        <v>0.98339658444022771</v>
      </c>
      <c r="M22" s="4">
        <v>2096</v>
      </c>
      <c r="N22" s="11">
        <f>M22/J22</f>
        <v>0.9943074003795066</v>
      </c>
      <c r="O22" s="4">
        <v>1513</v>
      </c>
      <c r="P22" s="11">
        <f>O22/J22</f>
        <v>0.717741935483871</v>
      </c>
      <c r="Q22" s="4">
        <v>2103</v>
      </c>
      <c r="R22" s="11">
        <f>Q22/J22</f>
        <v>0.99762808349146115</v>
      </c>
      <c r="S22" s="4">
        <v>1367.3906741880339</v>
      </c>
      <c r="T22" s="6">
        <f>(S22*1.495)+S22</f>
        <v>3411.6397320991446</v>
      </c>
      <c r="U22" s="4">
        <v>410</v>
      </c>
      <c r="V22" s="4">
        <v>371</v>
      </c>
      <c r="W22" s="4">
        <f>SUM(U22,V22)</f>
        <v>781</v>
      </c>
      <c r="X22" s="13">
        <f>W22/G22</f>
        <v>0.14079682711375519</v>
      </c>
      <c r="Y22" s="4">
        <v>47</v>
      </c>
    </row>
    <row r="23" spans="1:25" x14ac:dyDescent="0.25">
      <c r="A23" t="s">
        <v>31</v>
      </c>
      <c r="B23" s="4">
        <v>0.76001589999999997</v>
      </c>
      <c r="C23" s="4">
        <f>G23/B23</f>
        <v>17123.325972522416</v>
      </c>
      <c r="D23" s="4">
        <v>8892</v>
      </c>
      <c r="E23" s="4">
        <v>16360</v>
      </c>
      <c r="F23" s="4">
        <v>10185</v>
      </c>
      <c r="G23" s="4">
        <v>13014</v>
      </c>
      <c r="H23" s="4">
        <f>(G23-E23)/E23</f>
        <v>-0.20452322738386308</v>
      </c>
      <c r="I23" s="10">
        <f>(F23-D23)/D23</f>
        <v>0.14541160593792174</v>
      </c>
      <c r="J23" s="4">
        <v>7702</v>
      </c>
      <c r="K23" s="4">
        <v>7701</v>
      </c>
      <c r="L23" s="11">
        <f>K23/J23</f>
        <v>0.99987016359387171</v>
      </c>
      <c r="M23" s="4">
        <v>7693</v>
      </c>
      <c r="N23" s="11">
        <f>M23/J23</f>
        <v>0.99883147234484548</v>
      </c>
      <c r="O23" s="4">
        <v>7665</v>
      </c>
      <c r="P23" s="11">
        <f>O23/J23</f>
        <v>0.99519605297325375</v>
      </c>
      <c r="Q23" s="4">
        <v>7696</v>
      </c>
      <c r="R23" s="11">
        <f>Q23/J23</f>
        <v>0.99922098156323036</v>
      </c>
      <c r="S23" s="4">
        <v>2802.4414285714288</v>
      </c>
      <c r="T23" s="6">
        <f>(S23*1.495)+S23</f>
        <v>6992.0913642857158</v>
      </c>
      <c r="U23" s="4">
        <v>2213</v>
      </c>
      <c r="V23" s="4">
        <v>2725</v>
      </c>
      <c r="W23" s="4">
        <f>SUM(U23,V23)</f>
        <v>4938</v>
      </c>
      <c r="X23" s="13">
        <f>W23/G23</f>
        <v>0.37943752881512216</v>
      </c>
      <c r="Y23" s="4">
        <v>2774</v>
      </c>
    </row>
    <row r="24" spans="1:25" x14ac:dyDescent="0.25">
      <c r="A24" s="2" t="s">
        <v>32</v>
      </c>
      <c r="B24" s="4">
        <v>1.7852304000000001</v>
      </c>
      <c r="C24" s="4">
        <f>G24/B24</f>
        <v>7609.6620357798074</v>
      </c>
      <c r="F24" s="4">
        <v>6034</v>
      </c>
      <c r="G24" s="4">
        <v>13585</v>
      </c>
      <c r="J24" s="4">
        <v>5098</v>
      </c>
      <c r="K24" s="4">
        <v>5092</v>
      </c>
      <c r="L24" s="11">
        <f>K24/J24</f>
        <v>0.99882306786975283</v>
      </c>
      <c r="M24" s="4">
        <v>5091</v>
      </c>
      <c r="N24" s="11">
        <f>M24/J24</f>
        <v>0.9986269125147117</v>
      </c>
      <c r="O24" s="4">
        <v>3554</v>
      </c>
      <c r="P24" s="11">
        <f>O24/J24</f>
        <v>0.69713613181639855</v>
      </c>
      <c r="Q24" s="4">
        <v>5090</v>
      </c>
      <c r="R24" s="11">
        <f>Q24/J24</f>
        <v>0.99843075715967045</v>
      </c>
      <c r="S24" s="4">
        <v>1511.607943925233</v>
      </c>
      <c r="T24" s="6">
        <f>(S24*1.495)+S24</f>
        <v>3771.4618200934565</v>
      </c>
      <c r="U24" s="4">
        <v>110</v>
      </c>
      <c r="V24" s="4">
        <v>322</v>
      </c>
      <c r="W24" s="4">
        <f>SUM(U24,V24)</f>
        <v>432</v>
      </c>
      <c r="X24" s="13">
        <f>W24/G24</f>
        <v>3.1799779168200218E-2</v>
      </c>
      <c r="Y24" s="4">
        <v>187</v>
      </c>
    </row>
    <row r="25" spans="1:25" x14ac:dyDescent="0.25">
      <c r="A25" t="s">
        <v>33</v>
      </c>
      <c r="B25" s="4">
        <v>4.1365366000000003</v>
      </c>
      <c r="C25" s="4">
        <f>G25/B25</f>
        <v>6007.6828523649465</v>
      </c>
      <c r="D25" s="4">
        <v>7017</v>
      </c>
      <c r="E25" s="4">
        <v>19111</v>
      </c>
      <c r="F25" s="4">
        <v>12352</v>
      </c>
      <c r="G25" s="4">
        <v>24851</v>
      </c>
      <c r="H25" s="4">
        <f>(G25-E25)/E25</f>
        <v>0.30035058343362464</v>
      </c>
      <c r="I25" s="10">
        <f>(F25-D25)/D25</f>
        <v>0.76029642297278044</v>
      </c>
      <c r="J25" s="4">
        <v>10228</v>
      </c>
      <c r="K25" s="4">
        <v>10190</v>
      </c>
      <c r="L25" s="11">
        <f>K25/J25</f>
        <v>0.99628470864294094</v>
      </c>
      <c r="M25" s="4">
        <v>10176</v>
      </c>
      <c r="N25" s="11">
        <f>M25/J25</f>
        <v>0.99491591709034022</v>
      </c>
      <c r="O25" s="4">
        <v>8389</v>
      </c>
      <c r="P25" s="11">
        <f>O25/J25</f>
        <v>0.820199452483379</v>
      </c>
      <c r="Q25" s="4">
        <v>10179</v>
      </c>
      <c r="R25" s="11">
        <f>Q25/J25</f>
        <v>0.99520922956589752</v>
      </c>
      <c r="S25" s="4">
        <v>2476.6822222222222</v>
      </c>
      <c r="T25" s="6">
        <f>(S25*1.495)+S25</f>
        <v>6179.3221444444443</v>
      </c>
      <c r="U25" s="4">
        <v>1488</v>
      </c>
      <c r="V25" s="4">
        <v>2192</v>
      </c>
      <c r="W25" s="4">
        <f>SUM(U25,V25)</f>
        <v>3680</v>
      </c>
      <c r="X25" s="13">
        <f>W25/G25</f>
        <v>0.14808257212989417</v>
      </c>
      <c r="Y25" s="4">
        <v>2007</v>
      </c>
    </row>
    <row r="26" spans="1:25" x14ac:dyDescent="0.25">
      <c r="A26" t="s">
        <v>34</v>
      </c>
      <c r="B26" s="4">
        <v>1.4321333000000001</v>
      </c>
      <c r="C26" s="4">
        <f>G26/B26</f>
        <v>10574.434656327034</v>
      </c>
      <c r="D26" s="4">
        <v>6694</v>
      </c>
      <c r="E26" s="4">
        <v>16360</v>
      </c>
      <c r="F26" s="4">
        <v>8848</v>
      </c>
      <c r="G26" s="4">
        <v>15144</v>
      </c>
      <c r="H26" s="4">
        <f>(G26-E26)/E26</f>
        <v>-7.4327628361858189E-2</v>
      </c>
      <c r="I26" s="10">
        <f>(F26-D26)/D26</f>
        <v>0.32178069913355245</v>
      </c>
      <c r="J26" s="4">
        <v>7185</v>
      </c>
      <c r="K26" s="4">
        <v>7184</v>
      </c>
      <c r="L26" s="11">
        <f>K26/J26</f>
        <v>0.99986082115518438</v>
      </c>
      <c r="M26" s="4">
        <v>7183</v>
      </c>
      <c r="N26" s="11">
        <f>M26/J26</f>
        <v>0.99972164231036886</v>
      </c>
      <c r="O26" s="4">
        <v>6926</v>
      </c>
      <c r="P26" s="11">
        <f>O26/J26</f>
        <v>0.96395267919276273</v>
      </c>
      <c r="Q26" s="4">
        <v>7172</v>
      </c>
      <c r="R26" s="11">
        <f>Q26/J26</f>
        <v>0.99819067501739733</v>
      </c>
      <c r="S26" s="4">
        <v>2676.3087500000001</v>
      </c>
      <c r="T26" s="6">
        <f>(S26*1.495)+S26</f>
        <v>6677.3903312500006</v>
      </c>
      <c r="U26" s="4">
        <v>1460</v>
      </c>
      <c r="V26" s="4">
        <v>1557</v>
      </c>
      <c r="W26" s="4">
        <f>SUM(U26,V26)</f>
        <v>3017</v>
      </c>
      <c r="X26" s="13">
        <f>W26/G26</f>
        <v>0.19922081352350765</v>
      </c>
      <c r="Y26" s="4">
        <v>2998</v>
      </c>
    </row>
    <row r="27" spans="1:25" x14ac:dyDescent="0.25">
      <c r="A27" t="s">
        <v>35</v>
      </c>
      <c r="B27" s="4">
        <v>1.5963438999999999</v>
      </c>
      <c r="C27" s="4">
        <f>G27/B27</f>
        <v>3102.7148974603783</v>
      </c>
      <c r="D27" s="4">
        <v>1830</v>
      </c>
      <c r="E27" s="4">
        <v>5594</v>
      </c>
      <c r="F27" s="4">
        <v>2318</v>
      </c>
      <c r="G27" s="4">
        <v>4953</v>
      </c>
      <c r="H27" s="4">
        <f>(G27-E27)/E27</f>
        <v>-0.11458705756167323</v>
      </c>
      <c r="I27" s="10">
        <f>(F27-D27)/D27</f>
        <v>0.26666666666666666</v>
      </c>
      <c r="J27" s="4">
        <v>1982</v>
      </c>
      <c r="K27" s="4">
        <v>1982</v>
      </c>
      <c r="L27" s="11">
        <f>K27/J27</f>
        <v>1</v>
      </c>
      <c r="M27" s="4">
        <v>1981</v>
      </c>
      <c r="N27" s="11">
        <f>M27/J27</f>
        <v>0.99949545913218973</v>
      </c>
      <c r="O27" s="4">
        <v>1826</v>
      </c>
      <c r="P27" s="11">
        <f>O27/J27</f>
        <v>0.92129162462159431</v>
      </c>
      <c r="Q27" s="4">
        <v>1981</v>
      </c>
      <c r="R27" s="11">
        <f>Q27/J27</f>
        <v>0.99949545913218973</v>
      </c>
      <c r="S27" s="4">
        <v>2725.548888888889</v>
      </c>
      <c r="T27" s="6">
        <f>(S27*1.495)+S27</f>
        <v>6800.2444777777782</v>
      </c>
      <c r="U27" s="4">
        <v>281</v>
      </c>
      <c r="V27" s="4">
        <v>376</v>
      </c>
      <c r="W27" s="4">
        <f>SUM(U27,V27)</f>
        <v>657</v>
      </c>
      <c r="X27" s="13">
        <f>W27/G27</f>
        <v>0.13264688067837674</v>
      </c>
      <c r="Y27" s="4">
        <v>474</v>
      </c>
    </row>
    <row r="28" spans="1:25" x14ac:dyDescent="0.25">
      <c r="A28" s="2" t="s">
        <v>36</v>
      </c>
      <c r="B28" s="4">
        <v>23.5178832</v>
      </c>
      <c r="C28" s="4">
        <f>G28/B28</f>
        <v>100.34916747949492</v>
      </c>
      <c r="F28" s="4">
        <v>1238</v>
      </c>
      <c r="G28" s="4">
        <v>2360</v>
      </c>
      <c r="J28" s="4">
        <v>903</v>
      </c>
      <c r="K28" s="4">
        <v>807</v>
      </c>
      <c r="L28" s="11">
        <f>K28/J28</f>
        <v>0.89368770764119598</v>
      </c>
      <c r="M28" s="4">
        <v>890</v>
      </c>
      <c r="N28" s="11">
        <f>M28/J28</f>
        <v>0.98560354374307868</v>
      </c>
      <c r="O28" s="4">
        <v>282</v>
      </c>
      <c r="P28" s="11">
        <f>O28/J28</f>
        <v>0.3122923588039867</v>
      </c>
      <c r="Q28" s="4">
        <v>886</v>
      </c>
      <c r="R28" s="11">
        <f>Q28/J28</f>
        <v>0.98117386489479508</v>
      </c>
      <c r="S28" s="4">
        <v>904.0095508474576</v>
      </c>
      <c r="T28" s="6">
        <f>(S28*1.495)+S28</f>
        <v>2255.5038293644066</v>
      </c>
      <c r="U28" s="4">
        <v>43</v>
      </c>
      <c r="V28" s="4">
        <v>60</v>
      </c>
      <c r="W28" s="4">
        <f>SUM(U28,V28)</f>
        <v>103</v>
      </c>
      <c r="X28" s="13">
        <f>W28/G28</f>
        <v>4.3644067796610168E-2</v>
      </c>
      <c r="Y28" s="4">
        <v>8</v>
      </c>
    </row>
    <row r="29" spans="1:25" x14ac:dyDescent="0.25">
      <c r="A29" t="s">
        <v>37</v>
      </c>
      <c r="B29" s="4">
        <v>2.3474651</v>
      </c>
      <c r="C29" s="4">
        <f>G29/B29</f>
        <v>7493.6151340439528</v>
      </c>
      <c r="D29" s="4">
        <v>6151</v>
      </c>
      <c r="E29" s="4">
        <v>18965</v>
      </c>
      <c r="F29" s="4">
        <v>8061</v>
      </c>
      <c r="G29" s="4">
        <v>17591</v>
      </c>
      <c r="H29" s="4">
        <f>(G29-E29)/E29</f>
        <v>-7.2449248615871348E-2</v>
      </c>
      <c r="I29" s="10">
        <f>(F29-D29)/D29</f>
        <v>0.31051861485937243</v>
      </c>
      <c r="J29" s="4">
        <v>6506</v>
      </c>
      <c r="K29" s="4">
        <v>6287</v>
      </c>
      <c r="L29" s="11">
        <f>K29/J29</f>
        <v>0.9663387642176452</v>
      </c>
      <c r="M29" s="4">
        <v>6395</v>
      </c>
      <c r="N29" s="11">
        <f>M29/J29</f>
        <v>0.98293882569935442</v>
      </c>
      <c r="O29" s="4">
        <v>5063</v>
      </c>
      <c r="P29" s="11">
        <f>O29/J29</f>
        <v>0.77820473409160773</v>
      </c>
      <c r="Q29" s="4">
        <v>6369</v>
      </c>
      <c r="R29" s="11">
        <f>Q29/J29</f>
        <v>0.97894251460190596</v>
      </c>
      <c r="S29" s="4">
        <v>940.64678571428578</v>
      </c>
      <c r="T29" s="6">
        <f>(S29*1.495)+S29</f>
        <v>2346.9137303571433</v>
      </c>
      <c r="U29" s="4">
        <v>850</v>
      </c>
      <c r="V29" s="4">
        <v>1395</v>
      </c>
      <c r="W29" s="4">
        <f>SUM(U29,V29)</f>
        <v>2245</v>
      </c>
      <c r="X29" s="13">
        <f>W29/G29</f>
        <v>0.12762207947245752</v>
      </c>
      <c r="Y29" s="4">
        <v>352</v>
      </c>
    </row>
    <row r="30" spans="1:25" x14ac:dyDescent="0.25">
      <c r="A30" t="s">
        <v>38</v>
      </c>
      <c r="B30" s="4">
        <v>0.60111040000000004</v>
      </c>
      <c r="C30" s="4">
        <f>G30/B30</f>
        <v>1287.617050046048</v>
      </c>
      <c r="D30" s="4">
        <v>438</v>
      </c>
      <c r="E30" s="4">
        <v>950</v>
      </c>
      <c r="F30" s="4">
        <v>517</v>
      </c>
      <c r="G30" s="4">
        <v>774</v>
      </c>
      <c r="H30" s="4">
        <f>(G30-E30)/E30</f>
        <v>-0.18526315789473685</v>
      </c>
      <c r="I30" s="10">
        <f>(F30-D30)/D30</f>
        <v>0.18036529680365296</v>
      </c>
      <c r="J30" s="4">
        <v>394</v>
      </c>
      <c r="K30" s="4">
        <v>394</v>
      </c>
      <c r="L30" s="11">
        <f>K30/J30</f>
        <v>1</v>
      </c>
      <c r="M30" s="4">
        <v>394</v>
      </c>
      <c r="N30" s="11">
        <f>M30/J30</f>
        <v>1</v>
      </c>
      <c r="O30" s="4">
        <v>374</v>
      </c>
      <c r="P30" s="11">
        <f>O30/J30</f>
        <v>0.949238578680203</v>
      </c>
      <c r="Q30" s="4">
        <v>394</v>
      </c>
      <c r="R30" s="11">
        <f>Q30/J30</f>
        <v>1</v>
      </c>
      <c r="S30" s="4">
        <v>4387.09</v>
      </c>
      <c r="T30" s="6">
        <f>(S30*1.495)+S30</f>
        <v>10945.789550000001</v>
      </c>
      <c r="U30" s="4">
        <v>1167</v>
      </c>
      <c r="V30" s="4">
        <v>1597</v>
      </c>
      <c r="W30" s="4">
        <f>SUM(U30,V30)</f>
        <v>2764</v>
      </c>
      <c r="X30" s="13">
        <f>W30/G30</f>
        <v>3.5710594315245476</v>
      </c>
      <c r="Y30" s="4">
        <v>465</v>
      </c>
    </row>
    <row r="31" spans="1:25" x14ac:dyDescent="0.25">
      <c r="A31" t="s">
        <v>39</v>
      </c>
      <c r="B31" s="4">
        <v>1.8705516</v>
      </c>
      <c r="C31" s="4">
        <f>G31/B31</f>
        <v>4703.4254494770421</v>
      </c>
      <c r="D31" s="4">
        <v>6591</v>
      </c>
      <c r="E31" s="4">
        <v>14450</v>
      </c>
      <c r="F31" s="4">
        <v>5853</v>
      </c>
      <c r="G31" s="4">
        <v>8798</v>
      </c>
      <c r="H31" s="4">
        <f>(G31-E31)/E31</f>
        <v>-0.39114186851211075</v>
      </c>
      <c r="I31" s="10">
        <f>(F31-D31)/D31</f>
        <v>-0.11197086936731906</v>
      </c>
      <c r="J31" s="4">
        <v>4177</v>
      </c>
      <c r="K31" s="4">
        <v>4167</v>
      </c>
      <c r="L31" s="11">
        <f>K31/J31</f>
        <v>0.99760593727555658</v>
      </c>
      <c r="M31" s="4">
        <v>4173</v>
      </c>
      <c r="N31" s="11">
        <f>M31/J31</f>
        <v>0.99904237491022263</v>
      </c>
      <c r="O31" s="4">
        <v>4153</v>
      </c>
      <c r="P31" s="11">
        <f>O31/J31</f>
        <v>0.99425424946133589</v>
      </c>
      <c r="Q31" s="4">
        <v>4148</v>
      </c>
      <c r="R31" s="11">
        <f>Q31/J31</f>
        <v>0.99305721809911418</v>
      </c>
      <c r="S31" s="4">
        <v>2939.82</v>
      </c>
      <c r="T31" s="6">
        <f>(S31*1.495)+S31</f>
        <v>7334.8509000000013</v>
      </c>
      <c r="U31" s="4">
        <v>2461</v>
      </c>
      <c r="V31" s="4">
        <v>3213</v>
      </c>
      <c r="W31" s="4">
        <f>SUM(U31,V31)</f>
        <v>5674</v>
      </c>
      <c r="X31" s="13">
        <f>W31/G31</f>
        <v>0.64491929984087293</v>
      </c>
      <c r="Y31" s="4">
        <v>4066</v>
      </c>
    </row>
    <row r="32" spans="1:25" x14ac:dyDescent="0.25">
      <c r="A32" t="s">
        <v>40</v>
      </c>
      <c r="B32" s="4">
        <v>3.3705121</v>
      </c>
      <c r="C32" s="4">
        <f>G32/B32</f>
        <v>4523.9416289293249</v>
      </c>
      <c r="D32" s="4">
        <v>2731</v>
      </c>
      <c r="E32" s="4">
        <v>7345</v>
      </c>
      <c r="F32" s="4">
        <v>7424</v>
      </c>
      <c r="G32" s="4">
        <v>15248</v>
      </c>
      <c r="H32" s="4">
        <f>(G32-E32)/E32</f>
        <v>1.0759700476514635</v>
      </c>
      <c r="I32" s="10">
        <f>(F32-D32)/D32</f>
        <v>1.7184181618454779</v>
      </c>
      <c r="J32" s="4">
        <v>6066</v>
      </c>
      <c r="K32" s="4">
        <v>6043</v>
      </c>
      <c r="L32" s="11">
        <f>K32/J32</f>
        <v>0.99620837454665345</v>
      </c>
      <c r="M32" s="4">
        <v>6053</v>
      </c>
      <c r="N32" s="11">
        <f>M32/J32</f>
        <v>0.99785690735245636</v>
      </c>
      <c r="O32" s="4">
        <v>5491</v>
      </c>
      <c r="P32" s="11">
        <f>O32/J32</f>
        <v>0.90520936366633697</v>
      </c>
      <c r="Q32" s="4">
        <v>6031</v>
      </c>
      <c r="R32" s="11">
        <f>Q32/J32</f>
        <v>0.99423013517969006</v>
      </c>
      <c r="S32" s="4">
        <v>2529.0146666666669</v>
      </c>
      <c r="T32" s="6">
        <f>(S32*1.495)+S32</f>
        <v>6309.8915933333337</v>
      </c>
      <c r="U32" s="4">
        <v>739</v>
      </c>
      <c r="V32" s="4">
        <v>1073</v>
      </c>
      <c r="W32" s="4">
        <f>SUM(U32,V32)</f>
        <v>1812</v>
      </c>
      <c r="X32" s="13">
        <f>W32/G32</f>
        <v>0.11883525708289612</v>
      </c>
      <c r="Y32" s="4">
        <v>1212</v>
      </c>
    </row>
    <row r="33" spans="1:25" x14ac:dyDescent="0.25">
      <c r="A33" t="s">
        <v>41</v>
      </c>
      <c r="B33" s="4">
        <v>1.6955682000000001</v>
      </c>
      <c r="C33" s="4">
        <f>G33/B33</f>
        <v>3624.1538382236704</v>
      </c>
      <c r="D33" s="4">
        <v>850</v>
      </c>
      <c r="E33" s="4">
        <v>2608</v>
      </c>
      <c r="F33" s="4">
        <v>2693</v>
      </c>
      <c r="G33" s="4">
        <v>6145</v>
      </c>
      <c r="H33" s="4">
        <f>(G33-E33)/E33</f>
        <v>1.3562116564417177</v>
      </c>
      <c r="I33" s="10">
        <f>(F33-D33)/D33</f>
        <v>2.1682352941176473</v>
      </c>
      <c r="J33" s="4">
        <v>2310</v>
      </c>
      <c r="K33" s="4">
        <v>2303</v>
      </c>
      <c r="L33" s="11">
        <f>K33/J33</f>
        <v>0.99696969696969695</v>
      </c>
      <c r="M33" s="4">
        <v>2297</v>
      </c>
      <c r="N33" s="11">
        <f>M33/J33</f>
        <v>0.99437229437229435</v>
      </c>
      <c r="O33" s="4">
        <v>2067</v>
      </c>
      <c r="P33" s="11">
        <f>O33/J33</f>
        <v>0.89480519480519483</v>
      </c>
      <c r="Q33" s="4">
        <v>2302</v>
      </c>
      <c r="R33" s="11">
        <f>Q33/J33</f>
        <v>0.9965367965367965</v>
      </c>
      <c r="S33" s="4">
        <v>2809.53</v>
      </c>
      <c r="T33" s="6">
        <f>(S33*1.495)+S33</f>
        <v>7009.7773500000003</v>
      </c>
      <c r="U33" s="4">
        <v>206</v>
      </c>
      <c r="V33" s="4">
        <v>262</v>
      </c>
      <c r="W33" s="4">
        <f>SUM(U33,V33)</f>
        <v>468</v>
      </c>
      <c r="X33" s="13">
        <f>W33/G33</f>
        <v>7.6159479251423925E-2</v>
      </c>
      <c r="Y33" s="4">
        <v>161</v>
      </c>
    </row>
    <row r="34" spans="1:25" x14ac:dyDescent="0.25">
      <c r="A34" t="s">
        <v>42</v>
      </c>
      <c r="B34" s="4">
        <v>1.0627978</v>
      </c>
      <c r="C34" s="4">
        <f>G34/B34</f>
        <v>9676.3467143044509</v>
      </c>
      <c r="D34" s="4">
        <v>4423</v>
      </c>
      <c r="E34" s="4">
        <v>10647</v>
      </c>
      <c r="F34" s="4">
        <v>5995</v>
      </c>
      <c r="G34" s="4">
        <v>10284</v>
      </c>
      <c r="H34" s="4">
        <f>(G34-E34)/E34</f>
        <v>-3.4094111017187942E-2</v>
      </c>
      <c r="I34" s="10">
        <f>(F34-D34)/D34</f>
        <v>0.35541487678046574</v>
      </c>
      <c r="J34" s="4">
        <v>4809</v>
      </c>
      <c r="K34" s="4">
        <v>4808</v>
      </c>
      <c r="L34" s="11">
        <f>K34/J34</f>
        <v>0.99979205656061554</v>
      </c>
      <c r="M34" s="4">
        <v>4804</v>
      </c>
      <c r="N34" s="11">
        <f>M34/J34</f>
        <v>0.99896028280307758</v>
      </c>
      <c r="O34" s="4">
        <v>4733</v>
      </c>
      <c r="P34" s="11">
        <f>O34/J34</f>
        <v>0.98419629860677893</v>
      </c>
      <c r="Q34" s="4">
        <v>4808</v>
      </c>
      <c r="R34" s="11">
        <f>Q34/J34</f>
        <v>0.99979205656061554</v>
      </c>
      <c r="S34" s="4">
        <v>5079.732352941176</v>
      </c>
      <c r="T34" s="6">
        <f>(S34*1.495)+S34</f>
        <v>12673.932220588234</v>
      </c>
      <c r="U34" s="4">
        <v>618</v>
      </c>
      <c r="V34" s="4">
        <v>669</v>
      </c>
      <c r="W34" s="4">
        <f>SUM(U34,V34)</f>
        <v>1287</v>
      </c>
      <c r="X34" s="13">
        <f>W34/G34</f>
        <v>0.12514585764294048</v>
      </c>
      <c r="Y34" s="4">
        <v>1580</v>
      </c>
    </row>
    <row r="35" spans="1:25" x14ac:dyDescent="0.25">
      <c r="A35" t="s">
        <v>44</v>
      </c>
      <c r="B35" s="4">
        <v>10.3210979</v>
      </c>
      <c r="C35" s="4">
        <f>G35/B35</f>
        <v>2775.1892557864412</v>
      </c>
      <c r="D35" s="4">
        <v>3744</v>
      </c>
      <c r="E35" s="4">
        <v>11876</v>
      </c>
      <c r="F35" s="4">
        <v>12343</v>
      </c>
      <c r="G35" s="4">
        <v>28643</v>
      </c>
      <c r="H35" s="4">
        <f>(G35-E35)/E35</f>
        <v>1.4118390030313237</v>
      </c>
      <c r="I35" s="10">
        <f>(F35-D35)/D35</f>
        <v>2.2967414529914532</v>
      </c>
      <c r="J35" s="4">
        <v>10900</v>
      </c>
      <c r="K35" s="4">
        <v>10817</v>
      </c>
      <c r="L35" s="11">
        <f>K35/J35</f>
        <v>0.99238532110091748</v>
      </c>
      <c r="M35" s="4">
        <v>10877</v>
      </c>
      <c r="N35" s="11">
        <f>M35/J35</f>
        <v>0.99788990825688073</v>
      </c>
      <c r="O35" s="4">
        <v>7839</v>
      </c>
      <c r="P35" s="11">
        <f>O35/J35</f>
        <v>0.71917431192660553</v>
      </c>
      <c r="Q35" s="4">
        <v>10868</v>
      </c>
      <c r="R35" s="11">
        <f>Q35/J35</f>
        <v>0.99706422018348628</v>
      </c>
      <c r="S35" s="4">
        <v>1713.005555555555</v>
      </c>
      <c r="T35" s="6">
        <f>(S35*1.495)+S35</f>
        <v>4273.9488611111101</v>
      </c>
      <c r="U35" s="4">
        <v>994</v>
      </c>
      <c r="V35" s="4">
        <v>1134</v>
      </c>
      <c r="W35" s="4">
        <f>SUM(U35,V35)</f>
        <v>2128</v>
      </c>
      <c r="X35" s="13">
        <f>W35/G35</f>
        <v>7.4293893796040913E-2</v>
      </c>
      <c r="Y35" s="4">
        <v>697</v>
      </c>
    </row>
    <row r="36" spans="1:25" x14ac:dyDescent="0.25">
      <c r="A36" t="s">
        <v>43</v>
      </c>
      <c r="B36" s="4">
        <v>3.6647444999999998</v>
      </c>
      <c r="C36" s="4">
        <f>G36/B36</f>
        <v>3477.4593426635884</v>
      </c>
      <c r="D36" s="4">
        <v>4165</v>
      </c>
      <c r="E36" s="4">
        <v>11490</v>
      </c>
      <c r="F36" s="4">
        <v>6381</v>
      </c>
      <c r="G36" s="4">
        <v>12744</v>
      </c>
      <c r="H36" s="4">
        <f>(G36-E36)/E36</f>
        <v>0.10913838120104438</v>
      </c>
      <c r="I36" s="10">
        <f>(F36-D36)/D36</f>
        <v>0.53205282112845143</v>
      </c>
      <c r="J36" s="4">
        <v>5335</v>
      </c>
      <c r="K36" s="4">
        <v>5328</v>
      </c>
      <c r="L36" s="11">
        <f>K36/J36</f>
        <v>0.99868791002811619</v>
      </c>
      <c r="M36" s="4">
        <v>5326</v>
      </c>
      <c r="N36" s="11">
        <f>M36/J36</f>
        <v>0.99831302717900661</v>
      </c>
      <c r="O36" s="4">
        <v>4651</v>
      </c>
      <c r="P36" s="11">
        <f>O36/J36</f>
        <v>0.87179006560449857</v>
      </c>
      <c r="Q36" s="4">
        <v>5268</v>
      </c>
      <c r="R36" s="11">
        <f>Q36/J36</f>
        <v>0.98744142455482664</v>
      </c>
      <c r="S36" s="4">
        <v>1722.4455</v>
      </c>
      <c r="T36" s="6">
        <f>(S36*1.495)+S36</f>
        <v>4297.5015225000006</v>
      </c>
      <c r="U36" s="4">
        <v>791</v>
      </c>
      <c r="V36" s="4">
        <v>1395</v>
      </c>
      <c r="W36" s="4">
        <f>SUM(U36,V36)</f>
        <v>2186</v>
      </c>
      <c r="X36" s="13">
        <f>W36/G36</f>
        <v>0.17153170119271816</v>
      </c>
      <c r="Y36" s="4">
        <v>979</v>
      </c>
    </row>
    <row r="37" spans="1:25" x14ac:dyDescent="0.25">
      <c r="A37" t="s">
        <v>45</v>
      </c>
      <c r="B37" s="4">
        <v>0.45055109999999998</v>
      </c>
      <c r="C37" s="4">
        <f>G37/B37</f>
        <v>15281.285519001063</v>
      </c>
      <c r="D37" s="4">
        <v>2960</v>
      </c>
      <c r="E37" s="4">
        <v>6053</v>
      </c>
      <c r="F37" s="4">
        <v>5081</v>
      </c>
      <c r="G37" s="4">
        <v>6885</v>
      </c>
      <c r="H37" s="4">
        <f>(G37-E37)/E37</f>
        <v>0.13745250289112837</v>
      </c>
      <c r="I37" s="10">
        <f>(F37-D37)/D37</f>
        <v>0.71655405405405403</v>
      </c>
      <c r="J37" s="4">
        <v>3727</v>
      </c>
      <c r="K37" s="4">
        <v>3727</v>
      </c>
      <c r="L37" s="11">
        <f>K37/J37</f>
        <v>1</v>
      </c>
      <c r="M37" s="4">
        <v>3727</v>
      </c>
      <c r="N37" s="11">
        <f>M37/J37</f>
        <v>1</v>
      </c>
      <c r="O37" s="4">
        <v>3714</v>
      </c>
      <c r="P37" s="11">
        <f>O37/J37</f>
        <v>0.99651193989804132</v>
      </c>
      <c r="Q37" s="4">
        <v>3726</v>
      </c>
      <c r="R37" s="11">
        <f>Q37/J37</f>
        <v>0.99973168768446474</v>
      </c>
      <c r="S37" s="4">
        <v>5008.0825000000004</v>
      </c>
      <c r="T37" s="6">
        <f>(S37*1.495)+S37</f>
        <v>12495.165837500001</v>
      </c>
      <c r="U37" s="4">
        <v>851</v>
      </c>
      <c r="V37" s="4">
        <v>1344</v>
      </c>
      <c r="W37" s="4">
        <f>SUM(U37,V37)</f>
        <v>2195</v>
      </c>
      <c r="X37" s="13">
        <f>W37/G37</f>
        <v>0.3188090050835149</v>
      </c>
      <c r="Y37" s="4">
        <v>2911</v>
      </c>
    </row>
    <row r="38" spans="1:25" x14ac:dyDescent="0.25">
      <c r="A38" t="s">
        <v>46</v>
      </c>
      <c r="B38" s="4">
        <v>3.8531449000000002</v>
      </c>
      <c r="C38" s="4">
        <f>G38/B38</f>
        <v>3478.4572986082094</v>
      </c>
      <c r="D38" s="4">
        <v>4999</v>
      </c>
      <c r="E38" s="4">
        <v>15416</v>
      </c>
      <c r="F38" s="4">
        <v>6284</v>
      </c>
      <c r="G38" s="4">
        <v>13403</v>
      </c>
      <c r="H38" s="4">
        <f>(G38-E38)/E38</f>
        <v>-0.13057861961598338</v>
      </c>
      <c r="I38" s="10">
        <f>(F38-D38)/D38</f>
        <v>0.25705141028205641</v>
      </c>
      <c r="J38" s="4">
        <v>5210</v>
      </c>
      <c r="K38" s="4">
        <v>5199</v>
      </c>
      <c r="L38" s="11">
        <f>K38/J38</f>
        <v>0.99788867562380035</v>
      </c>
      <c r="M38" s="4">
        <v>5203</v>
      </c>
      <c r="N38" s="11">
        <f>M38/J38</f>
        <v>0.99865642994241843</v>
      </c>
      <c r="O38" s="4">
        <v>4866</v>
      </c>
      <c r="P38" s="11">
        <f>O38/J38</f>
        <v>0.9339731285988484</v>
      </c>
      <c r="Q38" s="4">
        <v>5202</v>
      </c>
      <c r="R38" s="11">
        <f>Q38/J38</f>
        <v>0.99846449136276394</v>
      </c>
      <c r="S38" s="4">
        <v>4310.3062962962968</v>
      </c>
      <c r="T38" s="6">
        <f>(S38*1.495)+S38</f>
        <v>10754.214209259262</v>
      </c>
      <c r="U38" s="4">
        <v>841</v>
      </c>
      <c r="V38" s="4">
        <v>1001</v>
      </c>
      <c r="W38" s="4">
        <f>SUM(U38,V38)</f>
        <v>1842</v>
      </c>
      <c r="X38" s="13">
        <f>W38/G38</f>
        <v>0.13743191822726256</v>
      </c>
      <c r="Y38" s="4">
        <v>1808</v>
      </c>
    </row>
    <row r="39" spans="1:25" x14ac:dyDescent="0.25">
      <c r="A39" t="s">
        <v>47</v>
      </c>
      <c r="B39" s="4">
        <v>2.0381319000000002</v>
      </c>
      <c r="C39" s="4">
        <f>G39/B39</f>
        <v>5568.334414470427</v>
      </c>
      <c r="D39" s="4">
        <v>5192</v>
      </c>
      <c r="E39" s="4">
        <v>12509</v>
      </c>
      <c r="F39" s="4">
        <v>6901</v>
      </c>
      <c r="G39" s="4">
        <v>11349</v>
      </c>
      <c r="H39" s="4">
        <f>(G39-E39)/E39</f>
        <v>-9.2733232072907512E-2</v>
      </c>
      <c r="I39" s="10">
        <f>(F39-D39)/D39</f>
        <v>0.32916024653312786</v>
      </c>
      <c r="J39" s="4">
        <v>5579</v>
      </c>
      <c r="K39" s="4">
        <v>5575</v>
      </c>
      <c r="L39" s="11">
        <f>K39/J39</f>
        <v>0.99928302563183369</v>
      </c>
      <c r="M39" s="4">
        <v>5577</v>
      </c>
      <c r="N39" s="11">
        <f>M39/J39</f>
        <v>0.99964151281591684</v>
      </c>
      <c r="O39" s="4">
        <v>5453</v>
      </c>
      <c r="P39" s="11">
        <f>O39/J39</f>
        <v>0.97741530740276039</v>
      </c>
      <c r="Q39" s="4">
        <v>5570</v>
      </c>
      <c r="R39" s="11">
        <f>Q39/J39</f>
        <v>0.99838680767162569</v>
      </c>
      <c r="S39" s="4">
        <v>3658.54</v>
      </c>
      <c r="T39" s="6">
        <f>(S39*1.495)+S39</f>
        <v>9128.0573000000004</v>
      </c>
      <c r="U39" s="4">
        <v>897</v>
      </c>
      <c r="V39" s="4">
        <v>1239</v>
      </c>
      <c r="W39" s="4">
        <f>SUM(U39,V39)</f>
        <v>2136</v>
      </c>
      <c r="X39" s="13">
        <f>W39/G39</f>
        <v>0.18821041501453872</v>
      </c>
      <c r="Y39" s="4">
        <v>2101</v>
      </c>
    </row>
    <row r="40" spans="1:25" x14ac:dyDescent="0.25">
      <c r="A40" t="s">
        <v>48</v>
      </c>
      <c r="B40" s="4">
        <v>3.9066885999999998</v>
      </c>
      <c r="C40" s="4">
        <f>G40/B40</f>
        <v>5991.007320112486</v>
      </c>
      <c r="D40" s="4">
        <v>8161</v>
      </c>
      <c r="E40" s="4">
        <v>25684</v>
      </c>
      <c r="F40" s="4">
        <v>11116</v>
      </c>
      <c r="G40" s="4">
        <v>23405</v>
      </c>
      <c r="H40" s="4">
        <f>(G40-E40)/E40</f>
        <v>-8.8732284690858115E-2</v>
      </c>
      <c r="I40" s="10">
        <f>(F40-D40)/D40</f>
        <v>0.36208797941428744</v>
      </c>
      <c r="J40" s="4">
        <v>9185</v>
      </c>
      <c r="K40" s="4">
        <v>8940</v>
      </c>
      <c r="L40" s="11">
        <f>K40/J40</f>
        <v>0.97332607512248226</v>
      </c>
      <c r="M40" s="4">
        <v>9106</v>
      </c>
      <c r="N40" s="11">
        <f>M40/J40</f>
        <v>0.99139902014153514</v>
      </c>
      <c r="O40" s="4">
        <v>8093</v>
      </c>
      <c r="P40" s="11">
        <f>O40/J40</f>
        <v>0.88111050626020682</v>
      </c>
      <c r="Q40" s="4">
        <v>9053</v>
      </c>
      <c r="R40" s="11">
        <f>Q40/J40</f>
        <v>0.98562874251497001</v>
      </c>
      <c r="S40" s="4">
        <v>1535.8622857142859</v>
      </c>
      <c r="T40" s="6">
        <f>(S40*1.495)+S40</f>
        <v>3831.9764028571435</v>
      </c>
      <c r="U40" s="4">
        <v>1240</v>
      </c>
      <c r="V40" s="4">
        <v>1479</v>
      </c>
      <c r="W40" s="4">
        <f>SUM(U40,V40)</f>
        <v>2719</v>
      </c>
      <c r="X40" s="13">
        <f>W40/G40</f>
        <v>0.11617175817133091</v>
      </c>
      <c r="Y40" s="4">
        <v>574</v>
      </c>
    </row>
    <row r="41" spans="1:25" x14ac:dyDescent="0.25">
      <c r="A41" t="s">
        <v>55</v>
      </c>
      <c r="B41" s="4">
        <v>0.85576370000000002</v>
      </c>
      <c r="C41" s="4">
        <f>G41/B41</f>
        <v>7684.3642701834633</v>
      </c>
      <c r="D41" s="4">
        <v>2114</v>
      </c>
      <c r="E41" s="4">
        <v>5160</v>
      </c>
      <c r="F41" s="4">
        <v>3646</v>
      </c>
      <c r="G41" s="4">
        <v>6576</v>
      </c>
      <c r="H41" s="4">
        <f>(G41-E41)/E41</f>
        <v>0.2744186046511628</v>
      </c>
      <c r="I41" s="10">
        <f>(F41-D41)/D41</f>
        <v>0.72469252601702938</v>
      </c>
      <c r="J41" s="4">
        <v>2930</v>
      </c>
      <c r="K41" s="4">
        <v>2929</v>
      </c>
      <c r="L41" s="11">
        <f>K41/J41</f>
        <v>0.99965870307167237</v>
      </c>
      <c r="M41" s="4">
        <v>2930</v>
      </c>
      <c r="N41" s="11">
        <f>M41/J41</f>
        <v>1</v>
      </c>
      <c r="O41" s="4">
        <v>2791</v>
      </c>
      <c r="P41" s="11">
        <f>O41/J41</f>
        <v>0.95255972696245739</v>
      </c>
      <c r="Q41" s="4">
        <v>2900</v>
      </c>
      <c r="R41" s="11">
        <f>Q41/J41</f>
        <v>0.98976109215017061</v>
      </c>
      <c r="S41" s="4">
        <v>3022.7350000000001</v>
      </c>
      <c r="T41" s="6">
        <f>(S41*1.495)+S41</f>
        <v>7541.7238250000009</v>
      </c>
      <c r="U41" s="4">
        <v>322</v>
      </c>
      <c r="V41" s="4">
        <v>403</v>
      </c>
      <c r="W41" s="4">
        <f>SUM(U41,V41)</f>
        <v>725</v>
      </c>
      <c r="X41" s="13">
        <f>W41/G41</f>
        <v>0.11024939172749391</v>
      </c>
      <c r="Y41" s="4">
        <v>318</v>
      </c>
    </row>
    <row r="42" spans="1:25" x14ac:dyDescent="0.25">
      <c r="A42" s="2" t="s">
        <v>49</v>
      </c>
      <c r="B42" s="4">
        <v>0.76434329999999995</v>
      </c>
      <c r="C42" s="4">
        <f>G42/B42</f>
        <v>5719.9428581371749</v>
      </c>
      <c r="F42" s="4">
        <v>1873</v>
      </c>
      <c r="G42" s="4">
        <v>4372</v>
      </c>
      <c r="J42" s="4">
        <v>1628</v>
      </c>
      <c r="K42" s="4">
        <v>1625</v>
      </c>
      <c r="L42" s="11">
        <f>K42/J42</f>
        <v>0.99815724815724816</v>
      </c>
      <c r="M42" s="4">
        <v>1626</v>
      </c>
      <c r="N42" s="11">
        <f>M42/J42</f>
        <v>0.99877149877149873</v>
      </c>
      <c r="O42" s="4">
        <v>1608</v>
      </c>
      <c r="P42" s="11">
        <f>O42/J42</f>
        <v>0.98771498771498767</v>
      </c>
      <c r="Q42" s="4">
        <v>1625</v>
      </c>
      <c r="R42" s="11">
        <f>Q42/J42</f>
        <v>0.99815724815724816</v>
      </c>
      <c r="S42" s="4">
        <v>3757.3613754123121</v>
      </c>
      <c r="T42" s="6">
        <f>(S42*1.495)+S42</f>
        <v>9374.6166316537183</v>
      </c>
      <c r="U42" s="4">
        <v>87</v>
      </c>
      <c r="V42" s="4">
        <v>149</v>
      </c>
      <c r="W42" s="4">
        <f>SUM(U42,V42)</f>
        <v>236</v>
      </c>
      <c r="X42" s="13">
        <f>W42/G42</f>
        <v>5.3979871912168347E-2</v>
      </c>
      <c r="Y42" s="4">
        <v>3006</v>
      </c>
    </row>
    <row r="43" spans="1:25" x14ac:dyDescent="0.25">
      <c r="A43" t="s">
        <v>50</v>
      </c>
      <c r="B43" s="4">
        <v>0.64466540000000006</v>
      </c>
      <c r="C43" s="4">
        <f>G43/B43</f>
        <v>3456.0564286527551</v>
      </c>
      <c r="D43" s="4">
        <v>1128</v>
      </c>
      <c r="E43" s="4">
        <v>3307</v>
      </c>
      <c r="F43" s="4">
        <v>1077</v>
      </c>
      <c r="G43" s="4">
        <v>2228</v>
      </c>
      <c r="H43" s="4">
        <f>(G43-E43)/E43</f>
        <v>-0.32627759298457815</v>
      </c>
      <c r="I43" s="10">
        <f>(F43-D43)/D43</f>
        <v>-4.5212765957446811E-2</v>
      </c>
      <c r="J43" s="4">
        <v>911</v>
      </c>
      <c r="K43" s="4">
        <v>909</v>
      </c>
      <c r="L43" s="11">
        <f>K43/J43</f>
        <v>0.99780461031833145</v>
      </c>
      <c r="M43" s="4">
        <v>909</v>
      </c>
      <c r="N43" s="11">
        <f>M43/J43</f>
        <v>0.99780461031833145</v>
      </c>
      <c r="O43" s="4">
        <v>905</v>
      </c>
      <c r="P43" s="11">
        <f>O43/J43</f>
        <v>0.99341383095499447</v>
      </c>
      <c r="Q43" s="4">
        <v>911</v>
      </c>
      <c r="R43" s="11">
        <f>Q43/J43</f>
        <v>1</v>
      </c>
      <c r="S43" s="4">
        <v>1593.2819999999999</v>
      </c>
      <c r="T43" s="6">
        <f>(S43*1.495)+S43</f>
        <v>3975.2385899999999</v>
      </c>
      <c r="U43" s="4">
        <v>195</v>
      </c>
      <c r="V43" s="4">
        <v>215</v>
      </c>
      <c r="W43" s="4">
        <f>SUM(U43,V43)</f>
        <v>410</v>
      </c>
      <c r="X43" s="13">
        <f>W43/G43</f>
        <v>0.18402154398563733</v>
      </c>
      <c r="Y43" s="4">
        <v>366</v>
      </c>
    </row>
    <row r="44" spans="1:25" x14ac:dyDescent="0.25">
      <c r="A44" t="s">
        <v>51</v>
      </c>
      <c r="B44" s="4">
        <v>0.71589840000000005</v>
      </c>
      <c r="C44" s="4">
        <f>G44/B44</f>
        <v>3620.6254965788439</v>
      </c>
      <c r="D44" s="4">
        <v>457</v>
      </c>
      <c r="E44" s="4">
        <v>1453</v>
      </c>
      <c r="F44" s="4">
        <v>1121</v>
      </c>
      <c r="G44" s="4">
        <v>2592</v>
      </c>
      <c r="H44" s="4">
        <f>(G44-E44)/E44</f>
        <v>0.7838953888506538</v>
      </c>
      <c r="I44" s="10">
        <f>(F44-D44)/D44</f>
        <v>1.4529540481400438</v>
      </c>
      <c r="J44" s="4">
        <v>922</v>
      </c>
      <c r="K44" s="4">
        <v>921</v>
      </c>
      <c r="L44" s="11">
        <f>K44/J44</f>
        <v>0.99891540130151846</v>
      </c>
      <c r="M44" s="4">
        <v>921</v>
      </c>
      <c r="N44" s="11">
        <f>M44/J44</f>
        <v>0.99891540130151846</v>
      </c>
      <c r="O44" s="4">
        <v>872</v>
      </c>
      <c r="P44" s="11">
        <f>O44/J44</f>
        <v>0.94577006507592187</v>
      </c>
      <c r="Q44" s="4">
        <v>922</v>
      </c>
      <c r="R44" s="11">
        <f>Q44/J44</f>
        <v>1</v>
      </c>
      <c r="S44" s="4">
        <v>8767.0499999999993</v>
      </c>
      <c r="T44" s="6">
        <f>(S44*1.495)+S44</f>
        <v>21873.78975</v>
      </c>
      <c r="U44" s="4">
        <v>9</v>
      </c>
      <c r="V44" s="4">
        <v>24</v>
      </c>
      <c r="W44" s="4">
        <f>SUM(U44,V44)</f>
        <v>33</v>
      </c>
      <c r="X44" s="13">
        <f>W44/G44</f>
        <v>1.2731481481481481E-2</v>
      </c>
      <c r="Y44" s="4">
        <v>168</v>
      </c>
    </row>
    <row r="45" spans="1:25" x14ac:dyDescent="0.25">
      <c r="A45" t="s">
        <v>100</v>
      </c>
      <c r="B45" s="4">
        <v>2.554583</v>
      </c>
      <c r="C45" s="4">
        <f>G45/B45</f>
        <v>6875.8775894147893</v>
      </c>
      <c r="D45" s="4">
        <f xml:space="preserve"> 11201 * 0.6</f>
        <v>6720.5999999999995</v>
      </c>
      <c r="E45" s="4">
        <f xml:space="preserve"> 31564 * 0.6</f>
        <v>18938.399999999998</v>
      </c>
      <c r="F45" s="4">
        <v>8489</v>
      </c>
      <c r="G45" s="4">
        <v>17565</v>
      </c>
      <c r="H45" s="4">
        <f>(G45-E45)/E45</f>
        <v>-7.2519325814218619E-2</v>
      </c>
      <c r="I45" s="10">
        <f>(F45-D45)/D45</f>
        <v>0.26313126804154402</v>
      </c>
      <c r="J45" s="4">
        <v>7134</v>
      </c>
      <c r="K45" s="4">
        <v>7126</v>
      </c>
      <c r="L45" s="11">
        <f>K45/J45</f>
        <v>0.99887860947574991</v>
      </c>
      <c r="M45" s="4">
        <v>7128</v>
      </c>
      <c r="N45" s="11">
        <f>M45/J45</f>
        <v>0.99915895710681246</v>
      </c>
      <c r="O45" s="4">
        <v>6291</v>
      </c>
      <c r="P45" s="11">
        <f>O45/J45</f>
        <v>0.88183347350714891</v>
      </c>
      <c r="Q45" s="4">
        <v>7121</v>
      </c>
      <c r="R45" s="11">
        <f>Q45/J45</f>
        <v>0.99817774039809359</v>
      </c>
      <c r="S45" s="4">
        <v>2424.7648148148151</v>
      </c>
      <c r="T45" s="6">
        <f>(S45*1.495)+S45</f>
        <v>6049.7882129629634</v>
      </c>
      <c r="U45" s="4">
        <v>896</v>
      </c>
      <c r="V45" s="4">
        <v>829</v>
      </c>
      <c r="W45" s="4">
        <f>SUM(U45,V45)</f>
        <v>1725</v>
      </c>
      <c r="X45" s="13">
        <f>W45/G45</f>
        <v>9.8206660973526899E-2</v>
      </c>
      <c r="Y45" s="4">
        <v>991</v>
      </c>
    </row>
    <row r="46" spans="1:25" x14ac:dyDescent="0.25">
      <c r="A46" s="2" t="s">
        <v>52</v>
      </c>
      <c r="B46" s="4">
        <v>1.2982111999999999</v>
      </c>
      <c r="C46" s="4">
        <f>G46/B46</f>
        <v>12440.964921578247</v>
      </c>
      <c r="F46" s="4">
        <v>9932</v>
      </c>
      <c r="G46" s="4">
        <v>16151</v>
      </c>
      <c r="J46" s="4">
        <v>7769</v>
      </c>
      <c r="K46" s="4">
        <v>7765</v>
      </c>
      <c r="L46" s="11">
        <f>K46/J46</f>
        <v>0.9994851332217789</v>
      </c>
      <c r="M46" s="4">
        <v>7763</v>
      </c>
      <c r="N46" s="11">
        <f>M46/J46</f>
        <v>0.99922769983266835</v>
      </c>
      <c r="O46" s="4">
        <v>7275</v>
      </c>
      <c r="P46" s="11">
        <f>O46/J46</f>
        <v>0.93641395288968976</v>
      </c>
      <c r="Q46" s="4">
        <v>7763</v>
      </c>
      <c r="R46" s="11">
        <f>Q46/J46</f>
        <v>0.99922769983266835</v>
      </c>
      <c r="S46" s="4">
        <v>974.78841703750788</v>
      </c>
      <c r="T46" s="6">
        <f>(S46*1.495)+S46</f>
        <v>2432.0971005085821</v>
      </c>
      <c r="U46" s="4">
        <v>505</v>
      </c>
      <c r="V46" s="4">
        <v>565</v>
      </c>
      <c r="W46" s="4">
        <f>SUM(U46,V46)</f>
        <v>1070</v>
      </c>
      <c r="X46" s="13">
        <f>W46/G46</f>
        <v>6.624976781623429E-2</v>
      </c>
      <c r="Y46" s="4">
        <v>739</v>
      </c>
    </row>
    <row r="47" spans="1:25" x14ac:dyDescent="0.25">
      <c r="A47" t="s">
        <v>53</v>
      </c>
      <c r="B47" s="4">
        <v>0.87836440000000005</v>
      </c>
      <c r="C47" s="4">
        <f>G47/B47</f>
        <v>8637.645150463748</v>
      </c>
      <c r="D47" s="4">
        <v>2823</v>
      </c>
      <c r="E47" s="4">
        <v>7297</v>
      </c>
      <c r="F47" s="4">
        <v>4019</v>
      </c>
      <c r="G47" s="4">
        <v>7587</v>
      </c>
      <c r="H47" s="4">
        <f>(G47-E47)/E47</f>
        <v>3.9742359873920788E-2</v>
      </c>
      <c r="I47" s="10">
        <f>(F47-D47)/D47</f>
        <v>0.42366277010272757</v>
      </c>
      <c r="J47" s="4">
        <v>3271</v>
      </c>
      <c r="K47" s="4">
        <v>3269</v>
      </c>
      <c r="L47" s="11">
        <f>K47/J47</f>
        <v>0.99938856618771021</v>
      </c>
      <c r="M47" s="4">
        <v>3270</v>
      </c>
      <c r="N47" s="11">
        <f>M47/J47</f>
        <v>0.99969428309385511</v>
      </c>
      <c r="O47" s="4">
        <v>2997</v>
      </c>
      <c r="P47" s="11">
        <f>O47/J47</f>
        <v>0.91623356771629472</v>
      </c>
      <c r="Q47" s="4">
        <v>3265</v>
      </c>
      <c r="R47" s="11">
        <f>Q47/J47</f>
        <v>0.99816569856313053</v>
      </c>
      <c r="S47" s="4">
        <v>4852.0061538461541</v>
      </c>
      <c r="T47" s="6">
        <f>(S47*1.495)+S47</f>
        <v>12105.755353846154</v>
      </c>
      <c r="U47" s="4">
        <v>922</v>
      </c>
      <c r="V47" s="4">
        <v>884</v>
      </c>
      <c r="W47" s="4">
        <f>SUM(U47,V47)</f>
        <v>1806</v>
      </c>
      <c r="X47" s="13">
        <f>W47/G47</f>
        <v>0.23803875049426651</v>
      </c>
      <c r="Y47" s="4">
        <v>1439</v>
      </c>
    </row>
    <row r="48" spans="1:25" x14ac:dyDescent="0.25">
      <c r="A48" t="s">
        <v>101</v>
      </c>
      <c r="B48" s="4">
        <v>2.0823562</v>
      </c>
      <c r="C48" s="4">
        <f>G48/B48</f>
        <v>5412.1384228116212</v>
      </c>
      <c r="D48" s="4">
        <f xml:space="preserve"> 11201* 0.4</f>
        <v>4480.4000000000005</v>
      </c>
      <c r="E48" s="4">
        <f>31564 * 0.4</f>
        <v>12625.6</v>
      </c>
      <c r="F48" s="4">
        <v>5691</v>
      </c>
      <c r="G48" s="4">
        <v>11270</v>
      </c>
      <c r="H48" s="4">
        <f>(G48-E48)/E48</f>
        <v>-0.10736915473324042</v>
      </c>
      <c r="I48" s="10">
        <f>(F48-D48)/D48</f>
        <v>0.27019908936702064</v>
      </c>
      <c r="J48" s="4">
        <v>4752</v>
      </c>
      <c r="K48" s="4">
        <v>4749</v>
      </c>
      <c r="L48" s="11">
        <f>K48/J48</f>
        <v>0.99936868686868685</v>
      </c>
      <c r="M48" s="4">
        <v>4715</v>
      </c>
      <c r="N48" s="11">
        <f>M48/J48</f>
        <v>0.99221380471380471</v>
      </c>
      <c r="O48" s="4">
        <v>4024</v>
      </c>
      <c r="P48" s="11">
        <f>O48/J48</f>
        <v>0.84680134680134678</v>
      </c>
      <c r="Q48" s="4">
        <v>4744</v>
      </c>
      <c r="R48" s="11">
        <f>Q48/J48</f>
        <v>0.99831649831649827</v>
      </c>
      <c r="S48" s="4">
        <v>2424.7648148148151</v>
      </c>
      <c r="T48" s="6">
        <f>(S48*1.495)+S48</f>
        <v>6049.7882129629634</v>
      </c>
      <c r="U48" s="4">
        <v>647</v>
      </c>
      <c r="V48" s="4">
        <v>689</v>
      </c>
      <c r="W48" s="4">
        <f>SUM(U48,V48)</f>
        <v>1336</v>
      </c>
      <c r="X48" s="13">
        <f>W48/G48</f>
        <v>0.11854480922803905</v>
      </c>
      <c r="Y48" s="4">
        <v>556</v>
      </c>
    </row>
    <row r="49" spans="1:25" x14ac:dyDescent="0.25">
      <c r="A49" t="s">
        <v>54</v>
      </c>
      <c r="B49" s="4">
        <v>0.96893059999999998</v>
      </c>
      <c r="C49" s="4">
        <f>G49/B49</f>
        <v>3426.4579939987448</v>
      </c>
      <c r="D49" s="4">
        <v>1458</v>
      </c>
      <c r="E49" s="4">
        <v>3757</v>
      </c>
      <c r="F49" s="4">
        <v>1785</v>
      </c>
      <c r="G49" s="4">
        <v>3320</v>
      </c>
      <c r="H49" s="4">
        <f>(G49-E49)/E49</f>
        <v>-0.11631620974181528</v>
      </c>
      <c r="I49" s="10">
        <f>(F49-D49)/D49</f>
        <v>0.22427983539094651</v>
      </c>
      <c r="J49" s="4">
        <v>1436</v>
      </c>
      <c r="K49" s="4">
        <v>1436</v>
      </c>
      <c r="L49" s="11">
        <f>K49/J49</f>
        <v>1</v>
      </c>
      <c r="M49" s="4">
        <v>1436</v>
      </c>
      <c r="N49" s="11">
        <f>M49/J49</f>
        <v>1</v>
      </c>
      <c r="O49" s="4">
        <v>1428</v>
      </c>
      <c r="P49" s="11">
        <f>O49/J49</f>
        <v>0.99442896935933145</v>
      </c>
      <c r="Q49" s="4">
        <v>1434</v>
      </c>
      <c r="R49" s="11">
        <f>Q49/J49</f>
        <v>0.99860724233983289</v>
      </c>
      <c r="S49" s="4">
        <v>2726.64</v>
      </c>
      <c r="T49" s="6">
        <f>(S49*1.495)+S49</f>
        <v>6802.9668000000001</v>
      </c>
      <c r="U49" s="4">
        <v>261</v>
      </c>
      <c r="V49" s="4">
        <v>276</v>
      </c>
      <c r="W49" s="4">
        <f>SUM(U49,V49)</f>
        <v>537</v>
      </c>
      <c r="X49" s="13">
        <f>W49/G49</f>
        <v>0.16174698795180723</v>
      </c>
      <c r="Y49" s="4">
        <v>659</v>
      </c>
    </row>
    <row r="50" spans="1:25" x14ac:dyDescent="0.25">
      <c r="A50" t="s">
        <v>56</v>
      </c>
      <c r="B50" s="4">
        <v>22.7980047</v>
      </c>
      <c r="C50" s="4">
        <f>G50/B50</f>
        <v>248.96915649815617</v>
      </c>
      <c r="D50" s="4">
        <v>2450</v>
      </c>
      <c r="E50" s="4">
        <v>7638</v>
      </c>
      <c r="F50" s="4">
        <v>2714</v>
      </c>
      <c r="G50" s="4">
        <v>5676</v>
      </c>
      <c r="H50" s="4">
        <f>(G50-E50)/E50</f>
        <v>-0.25687352710133543</v>
      </c>
      <c r="I50" s="10">
        <f>(F50-D50)/D50</f>
        <v>0.10775510204081633</v>
      </c>
      <c r="J50" s="4">
        <v>2073</v>
      </c>
      <c r="K50" s="4">
        <v>1837</v>
      </c>
      <c r="L50" s="11">
        <f>K50/J50</f>
        <v>0.88615533043897732</v>
      </c>
      <c r="M50" s="4">
        <v>2055</v>
      </c>
      <c r="N50" s="11">
        <f>M50/J50</f>
        <v>0.99131693198263382</v>
      </c>
      <c r="O50" s="4">
        <v>286</v>
      </c>
      <c r="P50" s="11">
        <f>O50/J50</f>
        <v>0.13796430294259526</v>
      </c>
      <c r="Q50" s="4">
        <v>2031</v>
      </c>
      <c r="R50" s="11">
        <f>Q50/J50</f>
        <v>0.97973950795947906</v>
      </c>
      <c r="S50" s="4">
        <v>1042.621538461538</v>
      </c>
      <c r="T50" s="6">
        <f>(S50*1.495)+S50</f>
        <v>2601.3407384615375</v>
      </c>
      <c r="U50" s="4">
        <v>246</v>
      </c>
      <c r="V50" s="4">
        <v>283</v>
      </c>
      <c r="W50" s="4">
        <f>SUM(U50,V50)</f>
        <v>529</v>
      </c>
      <c r="X50" s="13">
        <f>W50/G50</f>
        <v>9.3199436222692042E-2</v>
      </c>
      <c r="Y50" s="4">
        <v>14</v>
      </c>
    </row>
    <row r="51" spans="1:25" x14ac:dyDescent="0.25">
      <c r="A51" t="s">
        <v>57</v>
      </c>
      <c r="B51" s="4">
        <v>17.936077699999998</v>
      </c>
      <c r="C51" s="4">
        <f>G51/B51</f>
        <v>372.26645154419691</v>
      </c>
      <c r="D51" s="4">
        <v>1468</v>
      </c>
      <c r="E51" s="4">
        <v>4594</v>
      </c>
      <c r="F51" s="4">
        <v>3154</v>
      </c>
      <c r="G51" s="4">
        <v>6677</v>
      </c>
      <c r="H51" s="4">
        <f>(G51-E51)/E51</f>
        <v>0.45341750108837614</v>
      </c>
      <c r="I51" s="10">
        <f>(F51-D51)/D51</f>
        <v>1.1485013623978202</v>
      </c>
      <c r="J51" s="4">
        <v>2514</v>
      </c>
      <c r="K51" s="4">
        <v>2404</v>
      </c>
      <c r="L51" s="11">
        <f>K51/J51</f>
        <v>0.95624502784407317</v>
      </c>
      <c r="M51" s="4">
        <v>2497</v>
      </c>
      <c r="N51" s="11">
        <f>M51/J51</f>
        <v>0.99323786793953861</v>
      </c>
      <c r="O51" s="4">
        <v>930</v>
      </c>
      <c r="P51" s="11">
        <f>O51/J51</f>
        <v>0.36992840095465396</v>
      </c>
      <c r="Q51" s="4">
        <v>2506</v>
      </c>
      <c r="R51" s="11">
        <f>Q51/J51</f>
        <v>0.99681782020684173</v>
      </c>
      <c r="S51" s="4">
        <v>926.30300000000011</v>
      </c>
      <c r="T51" s="6">
        <f>(S51*1.495)+S51</f>
        <v>2311.1259850000006</v>
      </c>
      <c r="U51" s="4">
        <v>387</v>
      </c>
      <c r="V51" s="4">
        <v>461</v>
      </c>
      <c r="W51" s="4">
        <f>SUM(U51,V51)</f>
        <v>848</v>
      </c>
      <c r="X51" s="13">
        <f>W51/G51</f>
        <v>0.12700314512505617</v>
      </c>
      <c r="Y51" s="4">
        <v>53</v>
      </c>
    </row>
    <row r="52" spans="1:25" x14ac:dyDescent="0.25">
      <c r="A52" t="s">
        <v>58</v>
      </c>
      <c r="B52" s="4">
        <v>30.034849300000001</v>
      </c>
      <c r="C52" s="4">
        <f>G52/B52</f>
        <v>1971.0436835785954</v>
      </c>
      <c r="D52" s="4">
        <v>15811</v>
      </c>
      <c r="E52" s="4">
        <v>51296</v>
      </c>
      <c r="F52" s="4">
        <v>25572</v>
      </c>
      <c r="G52" s="4">
        <v>59200</v>
      </c>
      <c r="H52" s="4">
        <f>(G52-E52)/E52</f>
        <v>0.15408608858390518</v>
      </c>
      <c r="I52" s="10">
        <f>(F52-D52)/D52</f>
        <v>0.61735500600847515</v>
      </c>
      <c r="J52" s="4">
        <v>21785</v>
      </c>
      <c r="K52" s="4">
        <v>21226</v>
      </c>
      <c r="L52" s="11">
        <f>K52/J52</f>
        <v>0.97434014229974752</v>
      </c>
      <c r="M52" s="4">
        <v>21615</v>
      </c>
      <c r="N52" s="11">
        <f>M52/J52</f>
        <v>0.99219646545788387</v>
      </c>
      <c r="O52" s="4">
        <v>14630</v>
      </c>
      <c r="P52" s="11">
        <f>O52/J52</f>
        <v>0.67156300206564146</v>
      </c>
      <c r="Q52" s="4">
        <v>21402</v>
      </c>
      <c r="R52" s="11">
        <f>Q52/J52</f>
        <v>0.98241909570805597</v>
      </c>
      <c r="S52" s="4">
        <v>881.71610169491521</v>
      </c>
      <c r="T52" s="6">
        <f>(S52*1.495)+S52</f>
        <v>2199.8816737288134</v>
      </c>
      <c r="U52" s="4">
        <v>2561</v>
      </c>
      <c r="V52" s="4">
        <v>3464</v>
      </c>
      <c r="W52" s="4">
        <f>SUM(U52,V52)</f>
        <v>6025</v>
      </c>
      <c r="X52" s="13">
        <f>W52/G52</f>
        <v>0.10177364864864864</v>
      </c>
      <c r="Y52" s="4">
        <v>522</v>
      </c>
    </row>
    <row r="53" spans="1:25" x14ac:dyDescent="0.25">
      <c r="A53" t="s">
        <v>62</v>
      </c>
      <c r="B53" s="4">
        <v>7.4086537999999997</v>
      </c>
      <c r="C53" s="4">
        <f>G53/B53</f>
        <v>5948.1791415331081</v>
      </c>
      <c r="D53" s="4">
        <v>8247</v>
      </c>
      <c r="E53" s="4">
        <v>27551</v>
      </c>
      <c r="F53" s="4">
        <v>18144</v>
      </c>
      <c r="G53" s="4">
        <v>44068</v>
      </c>
      <c r="H53" s="4">
        <f>(G53-E53)/E53</f>
        <v>0.59950637000471851</v>
      </c>
      <c r="I53" s="10">
        <f>(F53-D53)/D53</f>
        <v>1.2000727537286286</v>
      </c>
      <c r="J53" s="4">
        <v>15714</v>
      </c>
      <c r="K53" s="4">
        <v>15405</v>
      </c>
      <c r="L53" s="11">
        <f>K53/J53</f>
        <v>0.98033600610920202</v>
      </c>
      <c r="M53" s="4">
        <v>15411</v>
      </c>
      <c r="N53" s="11">
        <f>M53/J53</f>
        <v>0.98071783123329515</v>
      </c>
      <c r="O53" s="4">
        <v>10736</v>
      </c>
      <c r="P53" s="11">
        <f>O53/J53</f>
        <v>0.6832124220440372</v>
      </c>
      <c r="Q53" s="4">
        <v>15622</v>
      </c>
      <c r="R53" s="11">
        <f>Q53/J53</f>
        <v>0.99414534809723809</v>
      </c>
      <c r="S53" s="4">
        <v>810.6792307692308</v>
      </c>
      <c r="T53" s="6">
        <f>(S53*1.495)+S53</f>
        <v>2022.6446807692309</v>
      </c>
      <c r="U53" s="4">
        <v>1067</v>
      </c>
      <c r="V53" s="4">
        <v>2127</v>
      </c>
      <c r="W53" s="4">
        <f>SUM(U53,V53)</f>
        <v>3194</v>
      </c>
      <c r="X53" s="13">
        <f>W53/G53</f>
        <v>7.2478896251248065E-2</v>
      </c>
      <c r="Y53" s="4">
        <v>294</v>
      </c>
    </row>
    <row r="54" spans="1:25" x14ac:dyDescent="0.25">
      <c r="A54" t="s">
        <v>59</v>
      </c>
      <c r="B54" s="4">
        <v>1.3982079999999999</v>
      </c>
      <c r="C54" s="4">
        <f>G54/B54</f>
        <v>6257.2950519522137</v>
      </c>
      <c r="D54" s="4">
        <v>4206</v>
      </c>
      <c r="E54" s="4">
        <v>11488</v>
      </c>
      <c r="F54" s="4">
        <v>4592</v>
      </c>
      <c r="G54" s="4">
        <v>8749</v>
      </c>
      <c r="H54" s="4">
        <f>(G54-E54)/E54</f>
        <v>-0.23842270194986073</v>
      </c>
      <c r="I54" s="10">
        <f>(F54-D54)/D54</f>
        <v>9.1773656680932E-2</v>
      </c>
      <c r="J54" s="4">
        <v>3650</v>
      </c>
      <c r="K54" s="4">
        <v>3649</v>
      </c>
      <c r="L54" s="11">
        <f>K54/J54</f>
        <v>0.99972602739726024</v>
      </c>
      <c r="M54" s="4">
        <v>3644</v>
      </c>
      <c r="N54" s="11">
        <f>M54/J54</f>
        <v>0.99835616438356167</v>
      </c>
      <c r="O54" s="4">
        <v>3472</v>
      </c>
      <c r="P54" s="11">
        <f>O54/J54</f>
        <v>0.95123287671232881</v>
      </c>
      <c r="Q54" s="4">
        <v>3640</v>
      </c>
      <c r="R54" s="11">
        <f>Q54/J54</f>
        <v>0.99726027397260275</v>
      </c>
      <c r="S54" s="4">
        <v>2521.141052631579</v>
      </c>
      <c r="T54" s="6">
        <f>(S54*1.495)+S54</f>
        <v>6290.24692631579</v>
      </c>
      <c r="U54" s="4">
        <v>2537</v>
      </c>
      <c r="V54" s="4">
        <v>1093</v>
      </c>
      <c r="W54" s="4">
        <f>SUM(U54,V54)</f>
        <v>3630</v>
      </c>
      <c r="X54" s="13">
        <f>W54/G54</f>
        <v>0.41490456052120245</v>
      </c>
      <c r="Y54" s="4">
        <v>923</v>
      </c>
    </row>
    <row r="55" spans="1:25" x14ac:dyDescent="0.25">
      <c r="A55" s="14" t="s">
        <v>116</v>
      </c>
      <c r="B55" s="4">
        <v>2.2998989999999999</v>
      </c>
      <c r="C55" s="4">
        <f>G55/B55</f>
        <v>12157.490394143395</v>
      </c>
      <c r="D55" s="4">
        <v>13458</v>
      </c>
      <c r="E55" s="4">
        <v>30233</v>
      </c>
      <c r="F55" s="4">
        <v>17584</v>
      </c>
      <c r="G55" s="4">
        <v>27961</v>
      </c>
      <c r="H55" s="4">
        <f>(G55-E55)/E55</f>
        <v>-7.5149670889425466E-2</v>
      </c>
      <c r="I55" s="10">
        <f>(F55-D55)/D55</f>
        <v>0.30658344479120225</v>
      </c>
      <c r="J55" s="4">
        <v>14023</v>
      </c>
      <c r="K55" s="4">
        <v>14014</v>
      </c>
      <c r="L55" s="11">
        <f>K55/J55</f>
        <v>0.99935819724737929</v>
      </c>
      <c r="M55" s="4">
        <v>14003</v>
      </c>
      <c r="N55" s="11">
        <f>M55/J55</f>
        <v>0.99857377166084293</v>
      </c>
      <c r="O55" s="4">
        <v>13922</v>
      </c>
      <c r="P55" s="11">
        <f>O55/J55</f>
        <v>0.99279754688725663</v>
      </c>
      <c r="Q55" s="4">
        <v>14011</v>
      </c>
      <c r="R55" s="11">
        <f>Q55/J55</f>
        <v>0.99914426299650572</v>
      </c>
      <c r="S55" s="4">
        <v>4202.9379032258066</v>
      </c>
      <c r="T55" s="6">
        <f>(S55*1.495)+S55</f>
        <v>10486.330068548388</v>
      </c>
      <c r="U55" s="4">
        <v>855</v>
      </c>
      <c r="V55" s="4">
        <v>3240</v>
      </c>
      <c r="W55" s="4">
        <f>SUM(U55,V55)</f>
        <v>4095</v>
      </c>
      <c r="X55" s="13">
        <f>W55/G55</f>
        <v>0.1464539894853546</v>
      </c>
      <c r="Y55" s="4">
        <v>5048</v>
      </c>
    </row>
    <row r="56" spans="1:25" x14ac:dyDescent="0.25">
      <c r="A56" t="s">
        <v>60</v>
      </c>
      <c r="B56" s="4">
        <v>1.3116718999999999</v>
      </c>
      <c r="C56" s="4">
        <f>G56/B56</f>
        <v>7620.0458361576557</v>
      </c>
      <c r="D56" s="4">
        <v>3271</v>
      </c>
      <c r="E56" s="4">
        <v>7221</v>
      </c>
      <c r="F56" s="4">
        <v>6896</v>
      </c>
      <c r="G56" s="4">
        <v>9995</v>
      </c>
      <c r="H56" s="4">
        <f>(G56-E56)/E56</f>
        <v>0.384157318930896</v>
      </c>
      <c r="I56" s="10">
        <f>(F56-D56)/D56</f>
        <v>1.108223784775298</v>
      </c>
      <c r="J56" s="4">
        <v>5045</v>
      </c>
      <c r="K56" s="4">
        <v>5044</v>
      </c>
      <c r="L56" s="11">
        <f>K56/J56</f>
        <v>0.99980178394449948</v>
      </c>
      <c r="M56" s="4">
        <v>5039</v>
      </c>
      <c r="N56" s="11">
        <f>M56/J56</f>
        <v>0.99881070366699698</v>
      </c>
      <c r="O56" s="4">
        <v>5041</v>
      </c>
      <c r="P56" s="11">
        <f>O56/J56</f>
        <v>0.99920713577799802</v>
      </c>
      <c r="Q56" s="4">
        <v>5045</v>
      </c>
      <c r="R56" s="11">
        <f>Q56/J56</f>
        <v>1</v>
      </c>
      <c r="S56" s="4">
        <v>7412.9373333333333</v>
      </c>
      <c r="T56" s="6">
        <f>(S56*1.495)+S56</f>
        <v>18495.278646666666</v>
      </c>
      <c r="U56" s="4">
        <v>549</v>
      </c>
      <c r="V56" s="4">
        <v>1270</v>
      </c>
      <c r="W56" s="4">
        <f>SUM(U56,V56)</f>
        <v>1819</v>
      </c>
      <c r="X56" s="13">
        <f>W56/G56</f>
        <v>0.18199099549774889</v>
      </c>
      <c r="Y56" s="4">
        <v>7688</v>
      </c>
    </row>
    <row r="57" spans="1:25" x14ac:dyDescent="0.25">
      <c r="A57" s="14" t="s">
        <v>117</v>
      </c>
      <c r="B57" s="4">
        <v>0.79512799999999995</v>
      </c>
      <c r="C57" s="4">
        <f>G57/B57</f>
        <v>13025.575756356211</v>
      </c>
      <c r="D57" s="4">
        <v>4890</v>
      </c>
      <c r="E57" s="4">
        <v>11233</v>
      </c>
      <c r="F57" s="4">
        <v>6442</v>
      </c>
      <c r="G57" s="4">
        <v>10357</v>
      </c>
      <c r="H57" s="4">
        <f>(G57-E57)/E57</f>
        <v>-7.7984509926110571E-2</v>
      </c>
      <c r="I57" s="10">
        <f>(F57-D57)/D57</f>
        <v>0.31738241308793458</v>
      </c>
      <c r="J57" s="4">
        <v>5143</v>
      </c>
      <c r="K57" s="4">
        <v>5142</v>
      </c>
      <c r="L57" s="11">
        <f>K57/J57</f>
        <v>0.99980556095664008</v>
      </c>
      <c r="M57" s="4">
        <v>5142</v>
      </c>
      <c r="N57" s="11">
        <f>M57/J57</f>
        <v>0.99980556095664008</v>
      </c>
      <c r="O57" s="4">
        <v>4975</v>
      </c>
      <c r="P57" s="11">
        <f>O57/J57</f>
        <v>0.96733424071553564</v>
      </c>
      <c r="Q57" s="4">
        <v>5142</v>
      </c>
      <c r="R57" s="11">
        <f>Q57/J57</f>
        <v>0.99980556095664008</v>
      </c>
      <c r="S57" s="4">
        <v>5959.7545</v>
      </c>
      <c r="T57" s="6">
        <f>(S57*1.495)+S57</f>
        <v>14869.587477500001</v>
      </c>
      <c r="U57" s="4">
        <v>652</v>
      </c>
      <c r="V57" s="4">
        <v>679</v>
      </c>
      <c r="W57" s="4">
        <f>SUM(U57,V57)</f>
        <v>1331</v>
      </c>
      <c r="X57" s="13">
        <f>W57/G57</f>
        <v>0.12851211740851598</v>
      </c>
      <c r="Y57" s="4">
        <v>1463</v>
      </c>
    </row>
    <row r="58" spans="1:25" x14ac:dyDescent="0.25">
      <c r="A58" s="2" t="s">
        <v>61</v>
      </c>
      <c r="B58" s="4">
        <v>5.7079405000000003</v>
      </c>
      <c r="C58" s="4">
        <f>G58/B58</f>
        <v>3791.209806759548</v>
      </c>
      <c r="F58" s="4">
        <v>10792</v>
      </c>
      <c r="G58" s="4">
        <v>21640</v>
      </c>
      <c r="J58" s="4">
        <v>8914</v>
      </c>
      <c r="K58" s="4">
        <v>8720</v>
      </c>
      <c r="L58" s="11">
        <f>K58/J58</f>
        <v>0.97823648193852364</v>
      </c>
      <c r="M58" s="4">
        <v>8782</v>
      </c>
      <c r="N58" s="11">
        <f>M58/J58</f>
        <v>0.98519183307157276</v>
      </c>
      <c r="O58" s="4">
        <v>7030</v>
      </c>
      <c r="P58" s="11">
        <f>O58/J58</f>
        <v>0.78864707202153916</v>
      </c>
      <c r="Q58" s="4">
        <v>8867</v>
      </c>
      <c r="R58" s="11">
        <f>Q58/J58</f>
        <v>0.99472739510881758</v>
      </c>
      <c r="S58" s="4">
        <v>1173.2707582417579</v>
      </c>
      <c r="T58" s="6">
        <f>(S58*1.495)+S58</f>
        <v>2927.3105418131863</v>
      </c>
      <c r="U58" s="4">
        <v>1607</v>
      </c>
      <c r="V58" s="4">
        <v>822</v>
      </c>
      <c r="W58" s="4">
        <f>SUM(U58,V58)</f>
        <v>2429</v>
      </c>
      <c r="X58" s="13">
        <f>W58/G58</f>
        <v>0.11224584103512014</v>
      </c>
      <c r="Y58" s="4">
        <v>881</v>
      </c>
    </row>
    <row r="59" spans="1:25" x14ac:dyDescent="0.25">
      <c r="A59" t="s">
        <v>63</v>
      </c>
      <c r="B59" s="4">
        <v>2.2596506999999999</v>
      </c>
      <c r="C59" s="4">
        <f>G59/B59</f>
        <v>1467.0409014986255</v>
      </c>
      <c r="D59" s="4">
        <v>1589</v>
      </c>
      <c r="E59" s="4">
        <v>4265</v>
      </c>
      <c r="F59" s="4">
        <v>1967</v>
      </c>
      <c r="G59" s="4">
        <v>3315</v>
      </c>
      <c r="H59" s="4">
        <f>(G59-E59)/E59</f>
        <v>-0.22274325908558029</v>
      </c>
      <c r="I59" s="10">
        <f>(F59-D59)/D59</f>
        <v>0.23788546255506607</v>
      </c>
      <c r="J59" s="4">
        <v>1416</v>
      </c>
      <c r="K59" s="4">
        <v>1413</v>
      </c>
      <c r="L59" s="11">
        <f>K59/J59</f>
        <v>0.9978813559322034</v>
      </c>
      <c r="M59" s="4">
        <v>1415</v>
      </c>
      <c r="N59" s="11">
        <f>M59/J59</f>
        <v>0.99929378531073443</v>
      </c>
      <c r="O59" s="4">
        <v>1382</v>
      </c>
      <c r="P59" s="11">
        <f>O59/J59</f>
        <v>0.97598870056497178</v>
      </c>
      <c r="Q59" s="4">
        <v>1407</v>
      </c>
      <c r="R59" s="11">
        <f>Q59/J59</f>
        <v>0.99364406779661019</v>
      </c>
      <c r="S59" s="4">
        <v>1652.732857142857</v>
      </c>
      <c r="T59" s="6">
        <f>(S59*1.495)+S59</f>
        <v>4123.5684785714284</v>
      </c>
      <c r="U59" s="4">
        <v>1104</v>
      </c>
      <c r="V59" s="4">
        <v>1931</v>
      </c>
      <c r="W59" s="4">
        <f>SUM(U59,V59)</f>
        <v>3035</v>
      </c>
      <c r="X59" s="13">
        <f>W59/G59</f>
        <v>0.91553544494720962</v>
      </c>
      <c r="Y59" s="4">
        <v>2970</v>
      </c>
    </row>
    <row r="60" spans="1:25" x14ac:dyDescent="0.25">
      <c r="A60" t="s">
        <v>64</v>
      </c>
      <c r="B60" s="4">
        <v>4.4690098000000003</v>
      </c>
      <c r="C60" s="4">
        <f>G60/B60</f>
        <v>4648.9045515183252</v>
      </c>
      <c r="D60" s="4">
        <v>10320</v>
      </c>
      <c r="E60" s="4">
        <v>30753</v>
      </c>
      <c r="F60" s="4">
        <v>10112</v>
      </c>
      <c r="G60" s="4">
        <v>20776</v>
      </c>
      <c r="H60" s="4">
        <f>(G60-E60)/E60</f>
        <v>-0.32442363346665365</v>
      </c>
      <c r="I60" s="10">
        <f>(F60-D60)/D60</f>
        <v>-2.0155038759689922E-2</v>
      </c>
      <c r="J60" s="4">
        <v>8528</v>
      </c>
      <c r="K60" s="4">
        <v>8443</v>
      </c>
      <c r="L60" s="11">
        <f>K60/J60</f>
        <v>0.99003283302063794</v>
      </c>
      <c r="M60" s="4">
        <v>8505</v>
      </c>
      <c r="N60" s="11">
        <f>M60/J60</f>
        <v>0.9973030018761726</v>
      </c>
      <c r="O60" s="4">
        <v>6795</v>
      </c>
      <c r="P60" s="11">
        <f>O60/J60</f>
        <v>0.79678705440900566</v>
      </c>
      <c r="Q60" s="4">
        <v>8307</v>
      </c>
      <c r="R60" s="11">
        <f>Q60/J60</f>
        <v>0.97408536585365857</v>
      </c>
      <c r="S60" s="4">
        <v>2005.0911320754719</v>
      </c>
      <c r="T60" s="6">
        <f>(S60*1.495)+S60</f>
        <v>5002.7023745283022</v>
      </c>
      <c r="U60" s="4">
        <v>1084</v>
      </c>
      <c r="V60" s="4">
        <v>1390</v>
      </c>
      <c r="W60" s="4">
        <f>SUM(U60,V60)</f>
        <v>2474</v>
      </c>
      <c r="X60" s="13">
        <f>W60/G60</f>
        <v>0.11907970735463996</v>
      </c>
      <c r="Y60" s="4">
        <v>968</v>
      </c>
    </row>
    <row r="61" spans="1:25" x14ac:dyDescent="0.25">
      <c r="A61" s="2" t="s">
        <v>65</v>
      </c>
      <c r="B61" s="4">
        <v>1.7315244000000001</v>
      </c>
      <c r="C61" s="4">
        <f>G61/B61</f>
        <v>3853.8296081764715</v>
      </c>
      <c r="F61" s="4">
        <v>3546</v>
      </c>
      <c r="G61" s="4">
        <v>6673</v>
      </c>
      <c r="J61" s="4">
        <v>2622</v>
      </c>
      <c r="K61" s="4">
        <v>2621</v>
      </c>
      <c r="L61" s="11">
        <f>K61/J61</f>
        <v>0.99961861174675815</v>
      </c>
      <c r="M61" s="4">
        <v>2620</v>
      </c>
      <c r="N61" s="11">
        <f>M61/J61</f>
        <v>0.9992372234935164</v>
      </c>
      <c r="O61" s="4">
        <v>2285</v>
      </c>
      <c r="P61" s="11">
        <f>O61/J61</f>
        <v>0.87147215865751337</v>
      </c>
      <c r="Q61" s="4">
        <v>2620</v>
      </c>
      <c r="R61" s="11">
        <f>Q61/J61</f>
        <v>0.9992372234935164</v>
      </c>
      <c r="S61" s="4">
        <v>1138.897603305785</v>
      </c>
      <c r="T61" s="6">
        <f>(S61*1.495)+S61</f>
        <v>2841.5495202479333</v>
      </c>
      <c r="U61" s="4">
        <v>103</v>
      </c>
      <c r="V61" s="4">
        <v>238</v>
      </c>
      <c r="W61" s="4">
        <f>SUM(U61,V61)</f>
        <v>341</v>
      </c>
      <c r="X61" s="13">
        <f>W61/G61</f>
        <v>5.110145361906189E-2</v>
      </c>
      <c r="Y61" s="4">
        <v>311</v>
      </c>
    </row>
    <row r="62" spans="1:25" x14ac:dyDescent="0.25">
      <c r="A62" t="s">
        <v>66</v>
      </c>
      <c r="B62" s="4">
        <v>6.3026074000000003</v>
      </c>
      <c r="C62" s="4">
        <f>G62/B62</f>
        <v>6915.7092031466209</v>
      </c>
      <c r="D62" s="4">
        <v>16180</v>
      </c>
      <c r="E62" s="4">
        <v>44472</v>
      </c>
      <c r="F62" s="4">
        <v>22907</v>
      </c>
      <c r="G62" s="4">
        <v>43587</v>
      </c>
      <c r="H62" s="4">
        <f>(G62-E62)/E62</f>
        <v>-1.9900161899622234E-2</v>
      </c>
      <c r="I62" s="10">
        <f>(F62-D62)/D62</f>
        <v>0.41576019777503093</v>
      </c>
      <c r="J62" s="4">
        <v>18287</v>
      </c>
      <c r="K62" s="4">
        <v>18137</v>
      </c>
      <c r="L62" s="11">
        <f>K62/J62</f>
        <v>0.99179745174167444</v>
      </c>
      <c r="M62" s="4">
        <v>18117</v>
      </c>
      <c r="N62" s="11">
        <f>M62/J62</f>
        <v>0.99070377864056436</v>
      </c>
      <c r="O62" s="4">
        <v>16754</v>
      </c>
      <c r="P62" s="11">
        <f>O62/J62</f>
        <v>0.91616995679991253</v>
      </c>
      <c r="Q62" s="4">
        <v>18059</v>
      </c>
      <c r="R62" s="11">
        <f>Q62/J62</f>
        <v>0.98753212664734513</v>
      </c>
      <c r="S62" s="4">
        <v>1996.2234177215189</v>
      </c>
      <c r="T62" s="6">
        <f>(S62*1.495)+S62</f>
        <v>4980.5774272151903</v>
      </c>
      <c r="U62" s="4">
        <v>3464</v>
      </c>
      <c r="V62" s="4">
        <v>4495</v>
      </c>
      <c r="W62" s="4">
        <f>SUM(U62,V62)</f>
        <v>7959</v>
      </c>
      <c r="X62" s="13">
        <f>W62/G62</f>
        <v>0.18260031660816298</v>
      </c>
      <c r="Y62" s="4">
        <v>3454</v>
      </c>
    </row>
    <row r="63" spans="1:25" x14ac:dyDescent="0.25">
      <c r="A63" t="s">
        <v>67</v>
      </c>
      <c r="B63" s="4">
        <v>2.1098569</v>
      </c>
      <c r="C63" s="4">
        <f>G63/B63</f>
        <v>10678.449329904792</v>
      </c>
      <c r="D63" s="4">
        <v>9509</v>
      </c>
      <c r="E63" s="4">
        <v>23178</v>
      </c>
      <c r="F63" s="4">
        <v>13106</v>
      </c>
      <c r="G63" s="4">
        <v>22530</v>
      </c>
      <c r="H63" s="4">
        <f>(G63-E63)/E63</f>
        <v>-2.79575459487445E-2</v>
      </c>
      <c r="I63" s="10">
        <f>(F63-D63)/D63</f>
        <v>0.37827321484909032</v>
      </c>
      <c r="J63" s="4">
        <v>10449</v>
      </c>
      <c r="K63" s="4">
        <v>10440</v>
      </c>
      <c r="L63" s="11">
        <f>K63/J63</f>
        <v>0.99913867355727826</v>
      </c>
      <c r="M63" s="4">
        <v>10447</v>
      </c>
      <c r="N63" s="11">
        <f>M63/J63</f>
        <v>0.9998085941238396</v>
      </c>
      <c r="O63" s="4">
        <v>9508</v>
      </c>
      <c r="P63" s="11">
        <f>O63/J63</f>
        <v>0.90994353526653271</v>
      </c>
      <c r="Q63" s="4">
        <v>10436</v>
      </c>
      <c r="R63" s="11">
        <f>Q63/J63</f>
        <v>0.99875586180495746</v>
      </c>
      <c r="S63" s="4">
        <v>2641.4185365853659</v>
      </c>
      <c r="T63" s="6">
        <f>(S63*1.495)+S63</f>
        <v>6590.3392487804886</v>
      </c>
      <c r="U63" s="4">
        <v>2325</v>
      </c>
      <c r="V63" s="4">
        <v>2835</v>
      </c>
      <c r="W63" s="4">
        <f>SUM(U63,V63)</f>
        <v>5160</v>
      </c>
      <c r="X63" s="13">
        <f>W63/G63</f>
        <v>0.22902796271637815</v>
      </c>
      <c r="Y63" s="4">
        <v>4040</v>
      </c>
    </row>
    <row r="64" spans="1:25" x14ac:dyDescent="0.25">
      <c r="A64" s="2" t="s">
        <v>68</v>
      </c>
      <c r="B64" s="4">
        <v>2.3136337</v>
      </c>
      <c r="C64" s="4">
        <f>G64/B64</f>
        <v>6239.1034501269587</v>
      </c>
      <c r="F64" s="4">
        <v>6343</v>
      </c>
      <c r="G64" s="4">
        <v>14435</v>
      </c>
      <c r="J64" s="4">
        <v>5408</v>
      </c>
      <c r="K64" s="4">
        <v>5367</v>
      </c>
      <c r="L64" s="11">
        <f>K64/J64</f>
        <v>0.99241863905325445</v>
      </c>
      <c r="M64" s="4">
        <v>5385</v>
      </c>
      <c r="N64" s="11">
        <f>M64/J64</f>
        <v>0.99574704142011838</v>
      </c>
      <c r="O64" s="4">
        <v>4388</v>
      </c>
      <c r="P64" s="11">
        <f>O64/J64</f>
        <v>0.81139053254437865</v>
      </c>
      <c r="Q64" s="4">
        <v>5389</v>
      </c>
      <c r="R64" s="11">
        <f>Q64/J64</f>
        <v>0.99648668639053251</v>
      </c>
      <c r="S64" s="4">
        <v>1161.1435873472319</v>
      </c>
      <c r="T64" s="6">
        <f>(S64*1.495)+S64</f>
        <v>2897.0532504313437</v>
      </c>
      <c r="U64" s="4">
        <v>1426</v>
      </c>
      <c r="V64" s="4">
        <v>1647</v>
      </c>
      <c r="W64" s="4">
        <f>SUM(U64,V64)</f>
        <v>3073</v>
      </c>
      <c r="X64" s="13">
        <f>W64/G64</f>
        <v>0.21288534811222723</v>
      </c>
      <c r="Y64" s="4">
        <v>588</v>
      </c>
    </row>
    <row r="65" spans="1:25" x14ac:dyDescent="0.25">
      <c r="A65" t="s">
        <v>69</v>
      </c>
      <c r="B65" s="4">
        <v>0.68619110000000005</v>
      </c>
      <c r="C65" s="4">
        <f>G65/B65</f>
        <v>830.672388493526</v>
      </c>
      <c r="D65" s="4">
        <v>99</v>
      </c>
      <c r="E65" s="4">
        <v>274</v>
      </c>
      <c r="F65" s="4">
        <v>233</v>
      </c>
      <c r="G65" s="4">
        <v>570</v>
      </c>
      <c r="H65" s="4">
        <f>(G65-E65)/E65</f>
        <v>1.0802919708029197</v>
      </c>
      <c r="I65" s="10">
        <f>(F65-D65)/D65</f>
        <v>1.3535353535353536</v>
      </c>
      <c r="J65" s="4">
        <v>188</v>
      </c>
      <c r="K65" s="4">
        <v>187</v>
      </c>
      <c r="L65" s="11">
        <f>K65/J65</f>
        <v>0.99468085106382975</v>
      </c>
      <c r="M65" s="4">
        <v>188</v>
      </c>
      <c r="N65" s="11">
        <f>M65/J65</f>
        <v>1</v>
      </c>
      <c r="O65" s="4">
        <v>174</v>
      </c>
      <c r="P65" s="11">
        <f>O65/J65</f>
        <v>0.92553191489361697</v>
      </c>
      <c r="Q65" s="4">
        <v>188</v>
      </c>
      <c r="R65" s="11">
        <f>Q65/J65</f>
        <v>1</v>
      </c>
      <c r="S65" s="4">
        <v>8927.18</v>
      </c>
      <c r="T65" s="6">
        <f>(S65*1.495)+S65</f>
        <v>22273.314100000003</v>
      </c>
      <c r="U65" s="4">
        <v>73</v>
      </c>
      <c r="V65" s="4">
        <v>102</v>
      </c>
      <c r="W65" s="4">
        <f>SUM(U65,V65)</f>
        <v>175</v>
      </c>
      <c r="X65" s="13">
        <f>W65/G65</f>
        <v>0.30701754385964913</v>
      </c>
      <c r="Y65" s="4">
        <v>57</v>
      </c>
    </row>
    <row r="66" spans="1:25" x14ac:dyDescent="0.25">
      <c r="A66" t="s">
        <v>70</v>
      </c>
      <c r="B66" s="4">
        <v>3.3659309999999998</v>
      </c>
      <c r="C66" s="4">
        <f>G66/B66</f>
        <v>11174.620038259845</v>
      </c>
      <c r="D66" s="4">
        <v>16537</v>
      </c>
      <c r="E66" s="4">
        <v>37911</v>
      </c>
      <c r="F66" s="4">
        <v>22761</v>
      </c>
      <c r="G66" s="4">
        <v>37613</v>
      </c>
      <c r="H66" s="4">
        <f>(G66-E66)/E66</f>
        <v>-7.860515417688797E-3</v>
      </c>
      <c r="I66" s="10">
        <f>(F66-D66)/D66</f>
        <v>0.37636814416157705</v>
      </c>
      <c r="J66" s="4">
        <v>18240</v>
      </c>
      <c r="K66" s="4">
        <v>18234</v>
      </c>
      <c r="L66" s="11">
        <f>K66/J66</f>
        <v>0.99967105263157896</v>
      </c>
      <c r="M66" s="4">
        <v>18229</v>
      </c>
      <c r="N66" s="11">
        <f>M66/J66</f>
        <v>0.99939692982456141</v>
      </c>
      <c r="O66" s="4">
        <v>17694</v>
      </c>
      <c r="P66" s="11">
        <f>O66/J66</f>
        <v>0.97006578947368416</v>
      </c>
      <c r="Q66" s="4">
        <v>18224</v>
      </c>
      <c r="R66" s="11">
        <f>Q66/J66</f>
        <v>0.99912280701754386</v>
      </c>
      <c r="S66" s="4">
        <v>5073.6135211267601</v>
      </c>
      <c r="T66" s="6">
        <f>(S66*1.495)+S66</f>
        <v>12658.665735211267</v>
      </c>
      <c r="U66" s="4">
        <v>2627</v>
      </c>
      <c r="V66" s="4">
        <v>3258</v>
      </c>
      <c r="W66" s="4">
        <f>SUM(U66,V66)</f>
        <v>5885</v>
      </c>
      <c r="X66" s="13">
        <f>W66/G66</f>
        <v>0.15646186159040756</v>
      </c>
      <c r="Y66" s="4">
        <v>6060</v>
      </c>
    </row>
    <row r="67" spans="1:25" x14ac:dyDescent="0.25">
      <c r="A67" s="2" t="s">
        <v>71</v>
      </c>
      <c r="B67" s="4">
        <v>8.4881613999999992</v>
      </c>
      <c r="C67" s="4">
        <f>G67/B67</f>
        <v>826.09173760527233</v>
      </c>
      <c r="F67" s="4">
        <v>3005</v>
      </c>
      <c r="G67" s="4">
        <v>7012</v>
      </c>
      <c r="J67" s="4">
        <v>2588</v>
      </c>
      <c r="K67" s="4">
        <v>2451</v>
      </c>
      <c r="L67" s="11">
        <f>K67/J67</f>
        <v>0.94706336939721791</v>
      </c>
      <c r="M67" s="4">
        <v>2569</v>
      </c>
      <c r="N67" s="11">
        <f>M67/J67</f>
        <v>0.99265842349304478</v>
      </c>
      <c r="O67" s="4">
        <v>1155</v>
      </c>
      <c r="P67" s="11">
        <f>O67/J67</f>
        <v>0.44629057187017002</v>
      </c>
      <c r="Q67" s="4">
        <v>2553</v>
      </c>
      <c r="R67" s="11">
        <f>Q67/J67</f>
        <v>0.9864760432766615</v>
      </c>
      <c r="S67" s="4">
        <v>925.6422390265102</v>
      </c>
      <c r="T67" s="6">
        <f>(S67*1.495)+S67</f>
        <v>2309.477386371143</v>
      </c>
      <c r="U67" s="4">
        <v>60</v>
      </c>
      <c r="V67" s="4">
        <v>53</v>
      </c>
      <c r="W67" s="4">
        <f>SUM(U67,V67)</f>
        <v>113</v>
      </c>
      <c r="X67" s="13">
        <f>W67/G67</f>
        <v>1.6115231032515689E-2</v>
      </c>
      <c r="Y67" s="4">
        <v>4</v>
      </c>
    </row>
    <row r="68" spans="1:25" x14ac:dyDescent="0.25">
      <c r="A68" t="s">
        <v>72</v>
      </c>
      <c r="B68" s="4">
        <v>10.735946999999999</v>
      </c>
      <c r="C68" s="4">
        <f>G68/B68</f>
        <v>832.62333541698752</v>
      </c>
      <c r="D68" s="4">
        <v>2182</v>
      </c>
      <c r="E68" s="4">
        <v>6759</v>
      </c>
      <c r="F68" s="4">
        <v>4184</v>
      </c>
      <c r="G68" s="4">
        <v>8939</v>
      </c>
      <c r="H68" s="4">
        <f>(G68-E68)/E68</f>
        <v>0.32253291907086845</v>
      </c>
      <c r="I68" s="10">
        <f>(F68-D68)/D68</f>
        <v>0.91750687442713108</v>
      </c>
      <c r="J68" s="4">
        <v>3446</v>
      </c>
      <c r="K68" s="4">
        <v>3434</v>
      </c>
      <c r="L68" s="11">
        <f>K68/J68</f>
        <v>0.99651770168311082</v>
      </c>
      <c r="M68" s="4">
        <v>3436</v>
      </c>
      <c r="N68" s="11">
        <f>M68/J68</f>
        <v>0.99709808473592576</v>
      </c>
      <c r="O68" s="4">
        <v>1836</v>
      </c>
      <c r="P68" s="11">
        <f>O68/J68</f>
        <v>0.53279164248403943</v>
      </c>
      <c r="Q68" s="4">
        <v>3442</v>
      </c>
      <c r="R68" s="11">
        <f>Q68/J68</f>
        <v>0.99883923389437024</v>
      </c>
      <c r="S68" s="4">
        <v>1477.32</v>
      </c>
      <c r="T68" s="6">
        <f>(S68*1.495)+S68</f>
        <v>3685.9134000000004</v>
      </c>
      <c r="U68" s="4">
        <v>324</v>
      </c>
      <c r="V68" s="4">
        <v>438</v>
      </c>
      <c r="W68" s="4">
        <f>SUM(U68,V68)</f>
        <v>762</v>
      </c>
      <c r="X68" s="13">
        <f>W68/G68</f>
        <v>8.524443450050341E-2</v>
      </c>
      <c r="Y68" s="4">
        <v>104</v>
      </c>
    </row>
    <row r="69" spans="1:25" x14ac:dyDescent="0.25">
      <c r="A69" t="s">
        <v>73</v>
      </c>
      <c r="B69" s="4">
        <v>2.6170599000000001</v>
      </c>
      <c r="C69" s="4">
        <f>G69/B69</f>
        <v>581.5686526701204</v>
      </c>
      <c r="D69" s="4">
        <v>1000</v>
      </c>
      <c r="E69" s="4">
        <v>2281</v>
      </c>
      <c r="F69" s="4">
        <v>1240</v>
      </c>
      <c r="G69" s="4">
        <v>1522</v>
      </c>
      <c r="H69" s="4">
        <f>(G69-E69)/E69</f>
        <v>-0.33274879438842614</v>
      </c>
      <c r="I69" s="10">
        <f>(F69-D69)/D69</f>
        <v>0.24</v>
      </c>
      <c r="J69" s="4">
        <v>841</v>
      </c>
      <c r="K69" s="4">
        <v>841</v>
      </c>
      <c r="L69" s="11">
        <f>K69/J69</f>
        <v>1</v>
      </c>
      <c r="M69" s="4">
        <v>841</v>
      </c>
      <c r="N69" s="11">
        <f>M69/J69</f>
        <v>1</v>
      </c>
      <c r="O69" s="4">
        <v>818</v>
      </c>
      <c r="P69" s="11">
        <f>O69/J69</f>
        <v>0.97265160523186678</v>
      </c>
      <c r="Q69" s="4">
        <v>841</v>
      </c>
      <c r="R69" s="11">
        <f>Q69/J69</f>
        <v>1</v>
      </c>
      <c r="S69" s="4">
        <v>2952.5725000000002</v>
      </c>
      <c r="T69" s="6">
        <f>(S69*1.495)+S69</f>
        <v>7366.6683875000008</v>
      </c>
      <c r="U69" s="4">
        <v>1885</v>
      </c>
      <c r="V69" s="4">
        <v>2991</v>
      </c>
      <c r="W69" s="4">
        <f>SUM(U69,V69)</f>
        <v>4876</v>
      </c>
      <c r="X69" s="13">
        <f>W69/G69</f>
        <v>3.2036793692509855</v>
      </c>
      <c r="Y69" s="4">
        <v>1790</v>
      </c>
    </row>
    <row r="70" spans="1:25" x14ac:dyDescent="0.25">
      <c r="A70" t="s">
        <v>74</v>
      </c>
      <c r="B70" s="4">
        <v>20.1671944</v>
      </c>
      <c r="C70" s="4">
        <f>G70/B70</f>
        <v>3096.5140099011492</v>
      </c>
      <c r="D70" s="4">
        <v>14944</v>
      </c>
      <c r="E70" s="4">
        <v>51413</v>
      </c>
      <c r="F70" s="4">
        <v>26642</v>
      </c>
      <c r="G70" s="4">
        <v>62448</v>
      </c>
      <c r="H70" s="4">
        <f>(G70-E70)/E70</f>
        <v>0.21463443098049131</v>
      </c>
      <c r="I70" s="10">
        <f>(F70-D70)/D70</f>
        <v>0.78278907922912211</v>
      </c>
      <c r="J70" s="4">
        <v>22199</v>
      </c>
      <c r="K70" s="4">
        <v>21475</v>
      </c>
      <c r="L70" s="11">
        <f>K70/J70</f>
        <v>0.9673859182846074</v>
      </c>
      <c r="M70" s="4">
        <v>21916</v>
      </c>
      <c r="N70" s="11">
        <f>M70/J70</f>
        <v>0.98725167800351366</v>
      </c>
      <c r="O70" s="4">
        <v>17571</v>
      </c>
      <c r="P70" s="11">
        <f>O70/J70</f>
        <v>0.79152214063696558</v>
      </c>
      <c r="Q70" s="4">
        <v>21636</v>
      </c>
      <c r="R70" s="11">
        <f>Q70/J70</f>
        <v>0.97463849722960494</v>
      </c>
      <c r="S70" s="4">
        <v>852.58907692307696</v>
      </c>
      <c r="T70" s="6">
        <f>(S70*1.495)+S70</f>
        <v>2127.2097469230771</v>
      </c>
      <c r="U70" s="4">
        <v>3720</v>
      </c>
      <c r="V70" s="4">
        <v>5171</v>
      </c>
      <c r="W70" s="4">
        <f>SUM(U70,V70)</f>
        <v>8891</v>
      </c>
      <c r="X70" s="13">
        <f>W70/G70</f>
        <v>0.14237445554701511</v>
      </c>
      <c r="Y70" s="4">
        <v>772</v>
      </c>
    </row>
    <row r="71" spans="1:25" x14ac:dyDescent="0.25">
      <c r="A71" t="s">
        <v>75</v>
      </c>
      <c r="B71" s="4">
        <v>1.3413227999999999</v>
      </c>
      <c r="C71" s="4">
        <f>G71/B71</f>
        <v>11712.318615623324</v>
      </c>
      <c r="D71" s="4">
        <v>9191</v>
      </c>
      <c r="E71" s="4">
        <v>21220</v>
      </c>
      <c r="F71" s="4">
        <v>9580</v>
      </c>
      <c r="G71" s="4">
        <v>15710</v>
      </c>
      <c r="H71" s="4">
        <f>(G71-E71)/E71</f>
        <v>-0.2596606974552309</v>
      </c>
      <c r="I71" s="10">
        <f>(F71-D71)/D71</f>
        <v>4.2324012621042323E-2</v>
      </c>
      <c r="J71" s="4">
        <v>7626</v>
      </c>
      <c r="K71" s="4">
        <v>7625</v>
      </c>
      <c r="L71" s="11">
        <f>K71/J71</f>
        <v>0.99986886965643851</v>
      </c>
      <c r="M71" s="4">
        <v>7623</v>
      </c>
      <c r="N71" s="11">
        <f>M71/J71</f>
        <v>0.99960660896931552</v>
      </c>
      <c r="O71" s="4">
        <v>7612</v>
      </c>
      <c r="P71" s="11">
        <f>O71/J71</f>
        <v>0.998164175190139</v>
      </c>
      <c r="Q71" s="4">
        <v>7619</v>
      </c>
      <c r="R71" s="11">
        <f>Q71/J71</f>
        <v>0.99908208759506945</v>
      </c>
      <c r="S71" s="4">
        <v>5210.292765957447</v>
      </c>
      <c r="T71" s="6">
        <f>(S71*1.495)+S71</f>
        <v>12999.680451063832</v>
      </c>
      <c r="U71" s="4">
        <v>1362</v>
      </c>
      <c r="V71" s="4">
        <v>1701</v>
      </c>
      <c r="W71" s="4">
        <f>SUM(U71,V71)</f>
        <v>3063</v>
      </c>
      <c r="X71" s="13">
        <f>W71/G71</f>
        <v>0.19497135582431571</v>
      </c>
      <c r="Y71" s="4">
        <v>4780</v>
      </c>
    </row>
    <row r="72" spans="1:25" x14ac:dyDescent="0.25">
      <c r="A72" t="s">
        <v>76</v>
      </c>
      <c r="B72" s="4">
        <v>2.8237437999999999</v>
      </c>
      <c r="C72" s="4">
        <f>G72/B72</f>
        <v>9891.123975199167</v>
      </c>
      <c r="D72" s="4">
        <v>28747</v>
      </c>
      <c r="E72" s="4">
        <v>87231</v>
      </c>
      <c r="F72" s="4">
        <v>14159</v>
      </c>
      <c r="G72" s="4">
        <v>27930</v>
      </c>
      <c r="H72" s="4">
        <f>(G72-E72)/E72</f>
        <v>-0.67981566186332842</v>
      </c>
      <c r="I72" s="10">
        <f>(F72-D72)/D72</f>
        <v>-0.50746164817198314</v>
      </c>
      <c r="J72" s="4">
        <v>11564</v>
      </c>
      <c r="K72" s="4">
        <v>11545</v>
      </c>
      <c r="L72" s="11">
        <f>K72/J72</f>
        <v>0.99835696990660672</v>
      </c>
      <c r="M72" s="4">
        <v>11555</v>
      </c>
      <c r="N72" s="11">
        <f>M72/J72</f>
        <v>0.99922172258733999</v>
      </c>
      <c r="O72" s="4">
        <v>9648</v>
      </c>
      <c r="P72" s="11">
        <f>O72/J72</f>
        <v>0.83431338637149777</v>
      </c>
      <c r="Q72" s="4">
        <v>11522</v>
      </c>
      <c r="R72" s="11">
        <f>Q72/J72</f>
        <v>0.99636803874092006</v>
      </c>
      <c r="S72" s="4">
        <v>1138.897603305785</v>
      </c>
      <c r="T72" s="6">
        <f>(S72*1.495)+S72</f>
        <v>2841.5495202479333</v>
      </c>
      <c r="U72" s="4">
        <v>4633</v>
      </c>
      <c r="V72" s="4">
        <v>4590</v>
      </c>
      <c r="W72" s="4">
        <f>SUM(U72,V72)</f>
        <v>9223</v>
      </c>
      <c r="X72" s="13">
        <f>W72/G72</f>
        <v>0.33021840315073397</v>
      </c>
      <c r="Y72" s="4">
        <v>526</v>
      </c>
    </row>
    <row r="73" spans="1:25" x14ac:dyDescent="0.25">
      <c r="A73" t="s">
        <v>77</v>
      </c>
      <c r="B73" s="4">
        <v>0.67945319999999998</v>
      </c>
      <c r="C73" s="4">
        <f>G73/B73</f>
        <v>6829.0207478601915</v>
      </c>
      <c r="D73" s="4">
        <v>2554</v>
      </c>
      <c r="E73" s="4">
        <v>5717</v>
      </c>
      <c r="F73" s="4">
        <v>3059</v>
      </c>
      <c r="G73" s="4">
        <v>4640</v>
      </c>
      <c r="H73" s="4">
        <f>(G73-E73)/E73</f>
        <v>-0.18838551687948224</v>
      </c>
      <c r="I73" s="10">
        <f>(F73-D73)/D73</f>
        <v>0.19772905246671887</v>
      </c>
      <c r="J73" s="4">
        <v>2372</v>
      </c>
      <c r="K73" s="4">
        <v>2372</v>
      </c>
      <c r="L73" s="11">
        <f>K73/J73</f>
        <v>1</v>
      </c>
      <c r="M73" s="4">
        <v>2372</v>
      </c>
      <c r="N73" s="11">
        <f>M73/J73</f>
        <v>1</v>
      </c>
      <c r="O73" s="4">
        <v>2366</v>
      </c>
      <c r="P73" s="11">
        <f>O73/J73</f>
        <v>0.99747048903878588</v>
      </c>
      <c r="Q73" s="4">
        <v>2367</v>
      </c>
      <c r="R73" s="11">
        <f>Q73/J73</f>
        <v>0.99789207419898818</v>
      </c>
      <c r="S73" s="4">
        <v>3630.0927272727272</v>
      </c>
      <c r="T73" s="6">
        <f>(S73*1.495)+S73</f>
        <v>9057.0813545454548</v>
      </c>
      <c r="U73" s="4">
        <v>609</v>
      </c>
      <c r="V73" s="4">
        <v>785</v>
      </c>
      <c r="W73" s="4">
        <f>SUM(U73,V73)</f>
        <v>1394</v>
      </c>
      <c r="X73" s="13">
        <f>W73/G73</f>
        <v>0.3004310344827586</v>
      </c>
      <c r="Y73" s="4">
        <v>767</v>
      </c>
    </row>
    <row r="74" spans="1:25" x14ac:dyDescent="0.25">
      <c r="A74" t="s">
        <v>78</v>
      </c>
      <c r="B74" s="4">
        <v>0.8003015</v>
      </c>
      <c r="C74" s="4">
        <f>G74/B74</f>
        <v>3792.3207691101416</v>
      </c>
      <c r="D74" s="4">
        <v>1328</v>
      </c>
      <c r="E74" s="4">
        <v>3509</v>
      </c>
      <c r="F74" s="4">
        <v>1796</v>
      </c>
      <c r="G74" s="4">
        <v>3035</v>
      </c>
      <c r="H74" s="4">
        <f>(G74-E74)/E74</f>
        <v>-0.13508121972071815</v>
      </c>
      <c r="I74" s="10">
        <f>(F74-D74)/D74</f>
        <v>0.35240963855421686</v>
      </c>
      <c r="J74" s="4">
        <v>1393</v>
      </c>
      <c r="K74" s="4">
        <v>1386</v>
      </c>
      <c r="L74" s="11">
        <f>K74/J74</f>
        <v>0.99497487437185927</v>
      </c>
      <c r="M74" s="4">
        <v>1393</v>
      </c>
      <c r="N74" s="11">
        <f>M74/J74</f>
        <v>1</v>
      </c>
      <c r="O74" s="4">
        <v>1343</v>
      </c>
      <c r="P74" s="11">
        <f>O74/J74</f>
        <v>0.96410624551328072</v>
      </c>
      <c r="Q74" s="4">
        <v>1391</v>
      </c>
      <c r="R74" s="11">
        <f>Q74/J74</f>
        <v>0.99856424982053127</v>
      </c>
      <c r="S74" s="4">
        <v>2080.8724999999999</v>
      </c>
      <c r="T74" s="6">
        <f>(S74*1.495)+S74</f>
        <v>5191.7768875000002</v>
      </c>
      <c r="U74" s="4">
        <v>331</v>
      </c>
      <c r="V74" s="4">
        <v>379</v>
      </c>
      <c r="W74" s="4">
        <f>SUM(U74,V74)</f>
        <v>710</v>
      </c>
      <c r="X74" s="13">
        <f>W74/G74</f>
        <v>0.23393739703459637</v>
      </c>
      <c r="Y74" s="4">
        <v>1191</v>
      </c>
    </row>
    <row r="75" spans="1:25" x14ac:dyDescent="0.25">
      <c r="A75" s="2" t="s">
        <v>79</v>
      </c>
      <c r="B75" s="4">
        <v>5.4796038999999999</v>
      </c>
      <c r="C75" s="4">
        <f>G75/B75</f>
        <v>6319.2523824577902</v>
      </c>
      <c r="F75" s="4">
        <v>16013</v>
      </c>
      <c r="G75" s="4">
        <v>34627</v>
      </c>
      <c r="J75" s="4">
        <v>13434</v>
      </c>
      <c r="K75" s="4">
        <v>13295</v>
      </c>
      <c r="L75" s="11">
        <f>K75/J75</f>
        <v>0.9896531189519131</v>
      </c>
      <c r="M75" s="4">
        <v>13291</v>
      </c>
      <c r="N75" s="11">
        <f>M75/J75</f>
        <v>0.98935536697930626</v>
      </c>
      <c r="O75" s="4">
        <v>12112</v>
      </c>
      <c r="P75" s="11">
        <f>O75/J75</f>
        <v>0.90159297305344643</v>
      </c>
      <c r="Q75" s="4">
        <v>13391</v>
      </c>
      <c r="R75" s="11">
        <f>Q75/J75</f>
        <v>0.99679916629447674</v>
      </c>
      <c r="S75" s="4">
        <v>1138.897603305785</v>
      </c>
      <c r="T75" s="6">
        <f>(S75*1.495)+S75</f>
        <v>2841.5495202479333</v>
      </c>
      <c r="U75" s="4">
        <v>228</v>
      </c>
      <c r="V75" s="4">
        <v>724</v>
      </c>
      <c r="W75" s="4">
        <f>SUM(U75,V75)</f>
        <v>952</v>
      </c>
      <c r="X75" s="13">
        <f>W75/G75</f>
        <v>2.7492996794408989E-2</v>
      </c>
      <c r="Y75" s="4">
        <v>810</v>
      </c>
    </row>
    <row r="76" spans="1:25" x14ac:dyDescent="0.25">
      <c r="A76" t="s">
        <v>80</v>
      </c>
      <c r="B76" s="4">
        <v>4.5117285000000003</v>
      </c>
      <c r="C76" s="4">
        <f>G76/B76</f>
        <v>6950.3295688115977</v>
      </c>
      <c r="D76" s="4">
        <v>13355</v>
      </c>
      <c r="E76" s="4">
        <v>43010</v>
      </c>
      <c r="F76" s="4">
        <v>13708</v>
      </c>
      <c r="G76" s="4">
        <v>31358</v>
      </c>
      <c r="H76" s="4">
        <f>(G76-E76)/E76</f>
        <v>-0.27091374099046733</v>
      </c>
      <c r="I76" s="10">
        <f>(F76-D76)/D76</f>
        <v>2.6432047922126545E-2</v>
      </c>
      <c r="J76" s="4">
        <v>11655</v>
      </c>
      <c r="K76" s="4">
        <v>11605</v>
      </c>
      <c r="L76" s="11">
        <f>K76/J76</f>
        <v>0.99570999570999574</v>
      </c>
      <c r="M76" s="4">
        <v>11635</v>
      </c>
      <c r="N76" s="11">
        <f>M76/J76</f>
        <v>0.99828399828399828</v>
      </c>
      <c r="O76" s="4">
        <v>11041</v>
      </c>
      <c r="P76" s="11">
        <f>O76/J76</f>
        <v>0.94731874731874732</v>
      </c>
      <c r="Q76" s="4">
        <v>11560</v>
      </c>
      <c r="R76" s="11">
        <f>Q76/J76</f>
        <v>0.99184899184899189</v>
      </c>
      <c r="S76" s="4">
        <v>1708.202063492063</v>
      </c>
      <c r="T76" s="6">
        <f>(S76*1.495)+S76</f>
        <v>4261.9641484126969</v>
      </c>
      <c r="U76" s="4">
        <v>1469</v>
      </c>
      <c r="V76" s="4">
        <v>2167</v>
      </c>
      <c r="W76" s="4">
        <f>SUM(U76,V76)</f>
        <v>3636</v>
      </c>
      <c r="X76" s="13">
        <f>W76/G76</f>
        <v>0.11595127240257669</v>
      </c>
      <c r="Y76" s="4">
        <v>818</v>
      </c>
    </row>
    <row r="77" spans="1:25" x14ac:dyDescent="0.25">
      <c r="A77" t="s">
        <v>81</v>
      </c>
      <c r="B77" s="4">
        <v>1.5326522</v>
      </c>
      <c r="C77" s="4">
        <f>G77/B77</f>
        <v>11609.939945931634</v>
      </c>
      <c r="D77" s="4">
        <v>9220</v>
      </c>
      <c r="E77" s="4">
        <v>20575</v>
      </c>
      <c r="F77" s="4">
        <v>12104</v>
      </c>
      <c r="G77" s="4">
        <v>17794</v>
      </c>
      <c r="H77" s="4">
        <f>(G77-E77)/E77</f>
        <v>-0.13516403402187122</v>
      </c>
      <c r="I77" s="10">
        <f>(F77-D77)/D77</f>
        <v>0.31279826464208244</v>
      </c>
      <c r="J77" s="4">
        <v>9001</v>
      </c>
      <c r="K77" s="4">
        <v>8998</v>
      </c>
      <c r="L77" s="11">
        <f>K77/J77</f>
        <v>0.99966670369958899</v>
      </c>
      <c r="M77" s="4">
        <v>8997</v>
      </c>
      <c r="N77" s="11">
        <f>M77/J77</f>
        <v>0.99955560493278528</v>
      </c>
      <c r="O77" s="4">
        <v>8966</v>
      </c>
      <c r="P77" s="11">
        <f>O77/J77</f>
        <v>0.99611154316187089</v>
      </c>
      <c r="Q77" s="4">
        <v>8978</v>
      </c>
      <c r="R77" s="11">
        <f>Q77/J77</f>
        <v>0.99744472836351517</v>
      </c>
      <c r="S77" s="4">
        <v>3386.2665909090911</v>
      </c>
      <c r="T77" s="6">
        <f>(S77*1.495)+S77</f>
        <v>8448.7351443181833</v>
      </c>
      <c r="U77" s="4">
        <v>1805</v>
      </c>
      <c r="V77" s="4">
        <v>2499</v>
      </c>
      <c r="W77" s="4">
        <f>SUM(U77,V77)</f>
        <v>4304</v>
      </c>
      <c r="X77" s="13">
        <f>W77/G77</f>
        <v>0.24187928515229853</v>
      </c>
      <c r="Y77" s="4">
        <v>3829</v>
      </c>
    </row>
    <row r="78" spans="1:25" x14ac:dyDescent="0.25">
      <c r="A78" t="s">
        <v>82</v>
      </c>
      <c r="B78" s="4">
        <v>1.3692099</v>
      </c>
      <c r="C78" s="4">
        <f>G78/B78</f>
        <v>9571.2132960768104</v>
      </c>
      <c r="D78" s="4">
        <v>5326</v>
      </c>
      <c r="E78" s="4">
        <v>13116</v>
      </c>
      <c r="F78" s="4">
        <v>7653</v>
      </c>
      <c r="G78" s="4">
        <v>13105</v>
      </c>
      <c r="H78" s="4">
        <f>(G78-E78)/E78</f>
        <v>-8.3867032631899973E-4</v>
      </c>
      <c r="I78" s="10">
        <f>(F78-D78)/D78</f>
        <v>0.43691325572662409</v>
      </c>
      <c r="J78" s="4">
        <v>6136</v>
      </c>
      <c r="K78" s="4">
        <v>6133</v>
      </c>
      <c r="L78" s="11">
        <f>K78/J78</f>
        <v>0.99951108213820083</v>
      </c>
      <c r="M78" s="4">
        <v>6131</v>
      </c>
      <c r="N78" s="11">
        <f>M78/J78</f>
        <v>0.99918513689700128</v>
      </c>
      <c r="O78" s="4">
        <v>5770</v>
      </c>
      <c r="P78" s="11">
        <f>O78/J78</f>
        <v>0.94035202086049541</v>
      </c>
      <c r="Q78" s="4">
        <v>6119</v>
      </c>
      <c r="R78" s="11">
        <f>Q78/J78</f>
        <v>0.9972294654498044</v>
      </c>
      <c r="S78" s="4">
        <v>2529.6639285714291</v>
      </c>
      <c r="T78" s="6">
        <f>(S78*1.495)+S78</f>
        <v>6311.5115017857161</v>
      </c>
      <c r="U78" s="4">
        <v>812</v>
      </c>
      <c r="V78" s="4">
        <v>930</v>
      </c>
      <c r="W78" s="4">
        <f>SUM(U78,V78)</f>
        <v>1742</v>
      </c>
      <c r="X78" s="13">
        <f>W78/G78</f>
        <v>0.1329263639832125</v>
      </c>
      <c r="Y78" s="4">
        <v>727</v>
      </c>
    </row>
    <row r="79" spans="1:25" x14ac:dyDescent="0.25">
      <c r="A79" s="2" t="s">
        <v>85</v>
      </c>
      <c r="B79" s="4">
        <v>8.1045510000000007</v>
      </c>
      <c r="C79" s="4">
        <f>G79/B79</f>
        <v>90.443011586946639</v>
      </c>
      <c r="F79" s="4">
        <v>383</v>
      </c>
      <c r="G79" s="4">
        <v>733</v>
      </c>
      <c r="J79" s="4">
        <v>278</v>
      </c>
      <c r="K79" s="4">
        <v>223</v>
      </c>
      <c r="L79" s="11">
        <f>K79/J79</f>
        <v>0.80215827338129497</v>
      </c>
      <c r="M79" s="4">
        <v>276</v>
      </c>
      <c r="N79" s="11">
        <f>M79/J79</f>
        <v>0.9928057553956835</v>
      </c>
      <c r="O79" s="4">
        <v>4</v>
      </c>
      <c r="P79" s="11">
        <f>O79/J79</f>
        <v>1.4388489208633094E-2</v>
      </c>
      <c r="Q79" s="4">
        <v>273</v>
      </c>
      <c r="R79" s="11">
        <f>Q79/J79</f>
        <v>0.98201438848920863</v>
      </c>
      <c r="S79" s="4">
        <v>904.0095508474576</v>
      </c>
      <c r="T79" s="6">
        <f>(S79*1.495)+S79</f>
        <v>2255.5038293644066</v>
      </c>
      <c r="U79" s="4">
        <v>6</v>
      </c>
      <c r="V79" s="4">
        <v>13</v>
      </c>
      <c r="W79" s="4">
        <f>SUM(U79,V79)</f>
        <v>19</v>
      </c>
      <c r="X79" s="13">
        <f>W79/G79</f>
        <v>2.5920873124147339E-2</v>
      </c>
      <c r="Y79" s="4">
        <v>10</v>
      </c>
    </row>
    <row r="80" spans="1:25" x14ac:dyDescent="0.25">
      <c r="A80" t="s">
        <v>86</v>
      </c>
      <c r="B80" s="4">
        <v>1.7439643</v>
      </c>
      <c r="C80" s="4">
        <f>G80/B80</f>
        <v>3984.0265078820707</v>
      </c>
      <c r="D80" s="4">
        <v>3331</v>
      </c>
      <c r="E80" s="4">
        <v>8177</v>
      </c>
      <c r="F80" s="4">
        <v>4382</v>
      </c>
      <c r="G80" s="4">
        <v>6948</v>
      </c>
      <c r="H80" s="4">
        <f>(G80-E80)/E80</f>
        <v>-0.15029962088785617</v>
      </c>
      <c r="I80" s="10">
        <f>(F80-D80)/D80</f>
        <v>0.31552086460522366</v>
      </c>
      <c r="J80" s="4">
        <v>3319</v>
      </c>
      <c r="K80" s="4">
        <v>3316</v>
      </c>
      <c r="L80" s="11">
        <f>K80/J80</f>
        <v>0.99909611328713466</v>
      </c>
      <c r="M80" s="4">
        <v>3319</v>
      </c>
      <c r="N80" s="11">
        <f>M80/J80</f>
        <v>1</v>
      </c>
      <c r="O80" s="4">
        <v>3292</v>
      </c>
      <c r="P80" s="11">
        <f>O80/J80</f>
        <v>0.99186501958421214</v>
      </c>
      <c r="Q80" s="4">
        <v>3306</v>
      </c>
      <c r="R80" s="11">
        <f>Q80/J80</f>
        <v>0.99608315757758359</v>
      </c>
      <c r="S80" s="4">
        <v>2054.485555555555</v>
      </c>
      <c r="T80" s="6">
        <f>(S80*1.495)+S80</f>
        <v>5125.9414611111097</v>
      </c>
      <c r="U80" s="4">
        <v>116</v>
      </c>
      <c r="V80" s="4">
        <v>1372</v>
      </c>
      <c r="W80" s="4">
        <f>SUM(U80,V80)</f>
        <v>1488</v>
      </c>
      <c r="X80" s="13">
        <f>W80/G80</f>
        <v>0.21416234887737479</v>
      </c>
      <c r="Y80" s="4">
        <v>5247</v>
      </c>
    </row>
    <row r="81" spans="1:25" x14ac:dyDescent="0.25">
      <c r="A81" t="s">
        <v>87</v>
      </c>
      <c r="B81" s="4">
        <v>1.631661</v>
      </c>
      <c r="C81" s="4">
        <f>G81/B81</f>
        <v>6509.3178055980989</v>
      </c>
      <c r="D81" s="4">
        <v>5173</v>
      </c>
      <c r="E81" s="4">
        <v>12258</v>
      </c>
      <c r="F81" s="4">
        <v>6416</v>
      </c>
      <c r="G81" s="4">
        <v>10621</v>
      </c>
      <c r="H81" s="4">
        <f>(G81-E81)/E81</f>
        <v>-0.13354543971284058</v>
      </c>
      <c r="I81" s="10">
        <f>(F81-D81)/D81</f>
        <v>0.2402861009085637</v>
      </c>
      <c r="J81" s="4">
        <v>4970</v>
      </c>
      <c r="K81" s="4">
        <v>4967</v>
      </c>
      <c r="L81" s="11">
        <f>K81/J81</f>
        <v>0.99939637826961769</v>
      </c>
      <c r="M81" s="4">
        <v>4970</v>
      </c>
      <c r="N81" s="11">
        <f>M81/J81</f>
        <v>1</v>
      </c>
      <c r="O81" s="4">
        <v>4862</v>
      </c>
      <c r="P81" s="11">
        <f>O81/J81</f>
        <v>0.97826961770623744</v>
      </c>
      <c r="Q81" s="4">
        <v>4959</v>
      </c>
      <c r="R81" s="11">
        <f>Q81/J81</f>
        <v>0.99778672032193161</v>
      </c>
      <c r="S81" s="4">
        <v>3201.0295999999998</v>
      </c>
      <c r="T81" s="6">
        <f>(S81*1.495)+S81</f>
        <v>7986.5688520000003</v>
      </c>
      <c r="U81" s="4">
        <v>10</v>
      </c>
      <c r="V81" s="4">
        <v>2328</v>
      </c>
      <c r="W81" s="4">
        <f>SUM(U81,V81)</f>
        <v>2338</v>
      </c>
      <c r="X81" s="13">
        <f>W81/G81</f>
        <v>0.22012993126824215</v>
      </c>
      <c r="Y81" s="4">
        <v>3143</v>
      </c>
    </row>
    <row r="82" spans="1:25" x14ac:dyDescent="0.25">
      <c r="A82" t="s">
        <v>88</v>
      </c>
      <c r="B82" s="4">
        <v>1.0689382999999999</v>
      </c>
      <c r="C82" s="4">
        <f>G82/B82</f>
        <v>7029.4047841676183</v>
      </c>
      <c r="D82" s="4">
        <v>2482</v>
      </c>
      <c r="E82" s="4">
        <v>6486</v>
      </c>
      <c r="F82" s="4">
        <v>4115</v>
      </c>
      <c r="G82" s="4">
        <v>7514</v>
      </c>
      <c r="H82" s="4">
        <f>(G82-E82)/E82</f>
        <v>0.15849522047486894</v>
      </c>
      <c r="I82" s="10">
        <f>(F82-D82)/D82</f>
        <v>0.65793714746172438</v>
      </c>
      <c r="J82" s="4">
        <v>3373</v>
      </c>
      <c r="K82" s="4">
        <v>3368</v>
      </c>
      <c r="L82" s="11">
        <f>K82/J82</f>
        <v>0.99851764008301214</v>
      </c>
      <c r="M82" s="4">
        <v>3373</v>
      </c>
      <c r="N82" s="11">
        <f>M82/J82</f>
        <v>1</v>
      </c>
      <c r="O82" s="4">
        <v>2341</v>
      </c>
      <c r="P82" s="11">
        <f>O82/J82</f>
        <v>0.69404091313370886</v>
      </c>
      <c r="Q82" s="4">
        <v>3367</v>
      </c>
      <c r="R82" s="11">
        <f>Q82/J82</f>
        <v>0.99822116809961459</v>
      </c>
      <c r="S82" s="4">
        <v>2480.3449999999998</v>
      </c>
      <c r="T82" s="6">
        <f>(S82*1.495)+S82</f>
        <v>6188.4607749999996</v>
      </c>
      <c r="U82" s="4">
        <v>1073</v>
      </c>
      <c r="V82" s="4">
        <v>979</v>
      </c>
      <c r="W82" s="4">
        <f>SUM(U82,V82)</f>
        <v>2052</v>
      </c>
      <c r="X82" s="13">
        <f>W82/G82</f>
        <v>0.2730902315677402</v>
      </c>
      <c r="Y82" s="4">
        <v>899</v>
      </c>
    </row>
    <row r="83" spans="1:25" x14ac:dyDescent="0.25">
      <c r="A83" t="s">
        <v>83</v>
      </c>
      <c r="B83" s="4">
        <v>24.041095500000001</v>
      </c>
      <c r="C83" s="4">
        <f>G83/B83</f>
        <v>2143.7874992011075</v>
      </c>
      <c r="D83" s="4">
        <v>20037</v>
      </c>
      <c r="E83" s="4">
        <v>59588</v>
      </c>
      <c r="F83" s="4">
        <v>24177</v>
      </c>
      <c r="G83" s="4">
        <v>51539</v>
      </c>
      <c r="H83" s="4">
        <f>(G83-E83)/E83</f>
        <v>-0.13507753238907164</v>
      </c>
      <c r="I83" s="10">
        <f>(F83-D83)/D83</f>
        <v>0.20661775714927386</v>
      </c>
      <c r="J83" s="4">
        <v>20300</v>
      </c>
      <c r="K83" s="4">
        <v>20190</v>
      </c>
      <c r="L83" s="11">
        <f>K83/J83</f>
        <v>0.99458128078817731</v>
      </c>
      <c r="M83" s="4">
        <v>20158</v>
      </c>
      <c r="N83" s="11">
        <f>M83/J83</f>
        <v>0.99300492610837443</v>
      </c>
      <c r="O83" s="4">
        <v>17000</v>
      </c>
      <c r="P83" s="11">
        <f>O83/J83</f>
        <v>0.83743842364532017</v>
      </c>
      <c r="Q83" s="4">
        <v>20170</v>
      </c>
      <c r="R83" s="11">
        <f>Q83/J83</f>
        <v>0.99359605911330051</v>
      </c>
      <c r="S83" s="4">
        <v>1511.607943925233</v>
      </c>
      <c r="T83" s="6">
        <f>(S83*1.495)+S83</f>
        <v>3771.4618200934565</v>
      </c>
      <c r="U83" s="4">
        <v>1785</v>
      </c>
      <c r="V83" s="4">
        <v>4453</v>
      </c>
      <c r="W83" s="4">
        <f>SUM(U83,V83)</f>
        <v>6238</v>
      </c>
      <c r="X83" s="13">
        <f>W83/G83</f>
        <v>0.12103455635538136</v>
      </c>
      <c r="Y83" s="4">
        <v>5636</v>
      </c>
    </row>
    <row r="84" spans="1:25" x14ac:dyDescent="0.25">
      <c r="A84" t="s">
        <v>84</v>
      </c>
      <c r="B84" s="4">
        <v>3.2732964999999998</v>
      </c>
      <c r="C84" s="4">
        <f>G84/B84</f>
        <v>1339.6281088499011</v>
      </c>
      <c r="D84" s="4">
        <v>1731</v>
      </c>
      <c r="E84" s="4">
        <v>5870</v>
      </c>
      <c r="F84" s="4">
        <v>1826</v>
      </c>
      <c r="G84" s="4">
        <v>4385</v>
      </c>
      <c r="H84" s="4">
        <f>(G84-E84)/E84</f>
        <v>-0.25298126064735943</v>
      </c>
      <c r="I84" s="10">
        <f>(F84-D84)/D84</f>
        <v>5.4881571346042747E-2</v>
      </c>
      <c r="J84" s="4">
        <v>1562</v>
      </c>
      <c r="K84" s="4">
        <v>1550</v>
      </c>
      <c r="L84" s="11">
        <f>K84/J84</f>
        <v>0.99231754161331631</v>
      </c>
      <c r="M84" s="4">
        <v>1559</v>
      </c>
      <c r="N84" s="11">
        <f>M84/J84</f>
        <v>0.99807938540332908</v>
      </c>
      <c r="O84" s="4">
        <v>1170</v>
      </c>
      <c r="P84" s="11">
        <f>O84/J84</f>
        <v>0.74903969270166448</v>
      </c>
      <c r="Q84" s="4">
        <v>1553</v>
      </c>
      <c r="R84" s="11">
        <f>Q84/J84</f>
        <v>0.99423815620998723</v>
      </c>
      <c r="S84" s="4">
        <v>1148.068888888889</v>
      </c>
      <c r="T84" s="6">
        <f>(S84*1.495)+S84</f>
        <v>2864.431877777778</v>
      </c>
      <c r="U84" s="4">
        <v>779</v>
      </c>
      <c r="V84" s="4">
        <v>133</v>
      </c>
      <c r="W84" s="4">
        <f>SUM(U84,V84)</f>
        <v>912</v>
      </c>
      <c r="X84" s="13">
        <f>W84/G84</f>
        <v>0.20798175598631699</v>
      </c>
      <c r="Y84" s="4">
        <v>54</v>
      </c>
    </row>
    <row r="85" spans="1:25" x14ac:dyDescent="0.25">
      <c r="A85" s="2" t="s">
        <v>89</v>
      </c>
      <c r="B85" s="4">
        <v>1.5214075</v>
      </c>
      <c r="C85" s="4">
        <f>G85/B85</f>
        <v>766.39559092485081</v>
      </c>
      <c r="F85" s="4">
        <v>476</v>
      </c>
      <c r="G85" s="4">
        <v>1166</v>
      </c>
      <c r="J85" s="4">
        <v>411</v>
      </c>
      <c r="K85" s="4">
        <v>411</v>
      </c>
      <c r="L85" s="11">
        <f>K85/J85</f>
        <v>1</v>
      </c>
      <c r="M85" s="4">
        <v>411</v>
      </c>
      <c r="N85" s="11">
        <f>M85/J85</f>
        <v>1</v>
      </c>
      <c r="O85" s="4">
        <v>370</v>
      </c>
      <c r="P85" s="11">
        <f>O85/J85</f>
        <v>0.9002433090024331</v>
      </c>
      <c r="Q85" s="4">
        <v>408</v>
      </c>
      <c r="R85" s="11">
        <f>Q85/J85</f>
        <v>0.99270072992700731</v>
      </c>
      <c r="S85" s="4">
        <v>5049.9579231150792</v>
      </c>
      <c r="T85" s="6">
        <f>(S85*1.495)+S85</f>
        <v>12599.645018172123</v>
      </c>
      <c r="U85" s="4">
        <v>1</v>
      </c>
      <c r="V85" s="4">
        <v>13</v>
      </c>
      <c r="W85" s="4">
        <f>SUM(U85,V85)</f>
        <v>14</v>
      </c>
      <c r="X85" s="13">
        <f>W85/G85</f>
        <v>1.2006861063464836E-2</v>
      </c>
      <c r="Y85" s="4">
        <v>32</v>
      </c>
    </row>
    <row r="86" spans="1:25" x14ac:dyDescent="0.25">
      <c r="A86" t="s">
        <v>90</v>
      </c>
      <c r="B86" s="4">
        <v>3.8448666</v>
      </c>
      <c r="C86" s="4">
        <f>G86/B86</f>
        <v>3399.8578780340517</v>
      </c>
      <c r="D86" s="4">
        <v>5006</v>
      </c>
      <c r="E86" s="4">
        <v>14552</v>
      </c>
      <c r="F86" s="4">
        <v>6779</v>
      </c>
      <c r="G86" s="4">
        <v>13072</v>
      </c>
      <c r="H86" s="4">
        <f>(G86-E86)/E86</f>
        <v>-0.1017042330951072</v>
      </c>
      <c r="I86" s="10">
        <f>(F86-D86)/D86</f>
        <v>0.3541749900119856</v>
      </c>
      <c r="J86" s="4">
        <v>5257</v>
      </c>
      <c r="K86" s="4">
        <v>5252</v>
      </c>
      <c r="L86" s="11">
        <f>K86/J86</f>
        <v>0.99904888719802165</v>
      </c>
      <c r="M86" s="4">
        <v>5250</v>
      </c>
      <c r="N86" s="11">
        <f>M86/J86</f>
        <v>0.99866844207723038</v>
      </c>
      <c r="O86" s="4">
        <v>4668</v>
      </c>
      <c r="P86" s="11">
        <f>O86/J86</f>
        <v>0.88795891192695453</v>
      </c>
      <c r="Q86" s="4">
        <v>5247</v>
      </c>
      <c r="R86" s="11">
        <f>Q86/J86</f>
        <v>0.99809777439604341</v>
      </c>
      <c r="S86" s="4">
        <v>2361.665</v>
      </c>
      <c r="T86" s="6">
        <f>(S86*1.495)+S86</f>
        <v>5892.3541750000004</v>
      </c>
      <c r="U86" s="4">
        <v>856</v>
      </c>
      <c r="V86" s="4">
        <v>1223</v>
      </c>
      <c r="W86" s="4">
        <f>SUM(U86,V86)</f>
        <v>2079</v>
      </c>
      <c r="X86" s="13">
        <f>W86/G86</f>
        <v>0.15904222766217871</v>
      </c>
      <c r="Y86" s="4">
        <v>1170</v>
      </c>
    </row>
    <row r="87" spans="1:25" x14ac:dyDescent="0.25">
      <c r="A87" t="s">
        <v>92</v>
      </c>
      <c r="B87" s="4">
        <v>1.3341642</v>
      </c>
      <c r="C87" s="4">
        <f>G87/B87</f>
        <v>3010.1242410791715</v>
      </c>
      <c r="D87" s="4">
        <v>1397</v>
      </c>
      <c r="E87" s="4">
        <v>4042</v>
      </c>
      <c r="F87" s="4">
        <v>1974</v>
      </c>
      <c r="G87" s="4">
        <v>4016</v>
      </c>
      <c r="H87" s="4">
        <f>(G87-E87)/E87</f>
        <v>-6.4324591786244431E-3</v>
      </c>
      <c r="I87" s="10">
        <f>(F87-D87)/D87</f>
        <v>0.41302791696492486</v>
      </c>
      <c r="J87" s="4">
        <v>1584</v>
      </c>
      <c r="K87" s="4">
        <v>1578</v>
      </c>
      <c r="L87" s="11">
        <f>K87/J87</f>
        <v>0.99621212121212122</v>
      </c>
      <c r="M87" s="4">
        <v>1581</v>
      </c>
      <c r="N87" s="11">
        <f>M87/J87</f>
        <v>0.99810606060606055</v>
      </c>
      <c r="O87" s="4">
        <v>1536</v>
      </c>
      <c r="P87" s="11">
        <f>O87/J87</f>
        <v>0.96969696969696972</v>
      </c>
      <c r="Q87" s="4">
        <v>1577</v>
      </c>
      <c r="R87" s="11">
        <f>Q87/J87</f>
        <v>0.99558080808080807</v>
      </c>
      <c r="S87" s="4">
        <v>8607.7742857142857</v>
      </c>
      <c r="T87" s="6">
        <f>(S87*1.495)+S87</f>
        <v>21476.396842857146</v>
      </c>
      <c r="U87" s="4">
        <v>1143</v>
      </c>
      <c r="V87" s="4">
        <v>474</v>
      </c>
      <c r="W87" s="4">
        <f>SUM(U87,V87)</f>
        <v>1617</v>
      </c>
      <c r="X87" s="13">
        <f>W87/G87</f>
        <v>0.40263944223107567</v>
      </c>
      <c r="Y87" s="4">
        <v>2103</v>
      </c>
    </row>
    <row r="88" spans="1:25" x14ac:dyDescent="0.25">
      <c r="A88" t="s">
        <v>91</v>
      </c>
      <c r="B88" s="4">
        <v>2.6582607</v>
      </c>
      <c r="C88" s="4">
        <f>G88/B88</f>
        <v>6470.7724114493358</v>
      </c>
      <c r="D88" s="4">
        <v>6212</v>
      </c>
      <c r="E88" s="4">
        <v>16155</v>
      </c>
      <c r="F88" s="4">
        <v>9227</v>
      </c>
      <c r="G88" s="4">
        <v>17201</v>
      </c>
      <c r="H88" s="4">
        <f>(G88-E88)/E88</f>
        <v>6.4747756112658622E-2</v>
      </c>
      <c r="I88" s="10">
        <f>(F88-D88)/D88</f>
        <v>0.48535093367675469</v>
      </c>
      <c r="J88" s="4">
        <v>7747</v>
      </c>
      <c r="K88" s="4">
        <v>7742</v>
      </c>
      <c r="L88" s="11">
        <f>K88/J88</f>
        <v>0.99935458887311213</v>
      </c>
      <c r="M88" s="4">
        <v>7744</v>
      </c>
      <c r="N88" s="11">
        <f>M88/J88</f>
        <v>0.99961275332386734</v>
      </c>
      <c r="O88" s="4">
        <v>7296</v>
      </c>
      <c r="P88" s="11">
        <f>O88/J88</f>
        <v>0.94178391635471792</v>
      </c>
      <c r="Q88" s="4">
        <v>7736</v>
      </c>
      <c r="R88" s="11">
        <f>Q88/J88</f>
        <v>0.99858009552084681</v>
      </c>
      <c r="S88" s="4">
        <v>4250.4746428571434</v>
      </c>
      <c r="T88" s="6">
        <f>(S88*1.495)+S88</f>
        <v>10604.934233928572</v>
      </c>
      <c r="U88" s="4">
        <v>340</v>
      </c>
      <c r="V88" s="4">
        <v>1273</v>
      </c>
      <c r="W88" s="4">
        <f>SUM(U88,V88)</f>
        <v>1613</v>
      </c>
      <c r="X88" s="13">
        <f>W88/G88</f>
        <v>9.3773617812917848E-2</v>
      </c>
      <c r="Y88" s="4">
        <v>2983</v>
      </c>
    </row>
    <row r="89" spans="1:25" x14ac:dyDescent="0.25">
      <c r="A89" s="14" t="s">
        <v>118</v>
      </c>
      <c r="B89" s="4">
        <v>1.3187232</v>
      </c>
      <c r="C89" s="4">
        <f>G89/B89</f>
        <v>3013.5209572410649</v>
      </c>
      <c r="D89" s="4">
        <v>1491</v>
      </c>
      <c r="E89" s="4">
        <v>4316</v>
      </c>
      <c r="F89" s="4">
        <v>1769</v>
      </c>
      <c r="G89" s="4">
        <v>3974</v>
      </c>
      <c r="H89" s="4">
        <f>(G89-E89)/E89</f>
        <v>-7.9240037071362374E-2</v>
      </c>
      <c r="I89" s="10">
        <f>(F89-D89)/D89</f>
        <v>0.18645204560697518</v>
      </c>
      <c r="J89" s="4">
        <v>1530</v>
      </c>
      <c r="K89" s="4">
        <v>1530</v>
      </c>
      <c r="L89" s="11">
        <f>K89/J89</f>
        <v>1</v>
      </c>
      <c r="M89" s="4">
        <v>1530</v>
      </c>
      <c r="N89" s="11">
        <f>M89/J89</f>
        <v>1</v>
      </c>
      <c r="O89" s="4">
        <v>1341</v>
      </c>
      <c r="P89" s="11">
        <f>O89/J89</f>
        <v>0.87647058823529411</v>
      </c>
      <c r="Q89" s="4">
        <v>1526</v>
      </c>
      <c r="R89" s="11">
        <f>Q89/J89</f>
        <v>0.99738562091503269</v>
      </c>
      <c r="S89" s="4">
        <v>5290.4400000000014</v>
      </c>
      <c r="T89" s="6">
        <f>(S89*1.495)+S89</f>
        <v>13199.647800000004</v>
      </c>
      <c r="U89" s="4">
        <v>230</v>
      </c>
      <c r="V89" s="4">
        <v>319</v>
      </c>
      <c r="W89" s="4">
        <f>SUM(U89,V89)</f>
        <v>549</v>
      </c>
      <c r="X89" s="13">
        <f>W89/G89</f>
        <v>0.138147961751384</v>
      </c>
      <c r="Y89" s="4">
        <v>291</v>
      </c>
    </row>
    <row r="90" spans="1:25" x14ac:dyDescent="0.25">
      <c r="A90" t="s">
        <v>93</v>
      </c>
      <c r="B90" s="4">
        <v>0.41101710000000002</v>
      </c>
      <c r="C90" s="4">
        <f>G90/B90</f>
        <v>2357.5661450581983</v>
      </c>
      <c r="D90" s="4">
        <v>445</v>
      </c>
      <c r="E90" s="4">
        <v>1342</v>
      </c>
      <c r="F90" s="4">
        <v>498</v>
      </c>
      <c r="G90" s="4">
        <v>969</v>
      </c>
      <c r="H90" s="4">
        <f>(G90-E90)/E90</f>
        <v>-0.27794336810730252</v>
      </c>
      <c r="I90" s="10">
        <f>(F90-D90)/D90</f>
        <v>0.11910112359550562</v>
      </c>
      <c r="J90" s="4">
        <v>394</v>
      </c>
      <c r="K90" s="4">
        <v>392</v>
      </c>
      <c r="L90" s="11">
        <f>K90/J90</f>
        <v>0.99492385786802029</v>
      </c>
      <c r="M90" s="4">
        <v>392</v>
      </c>
      <c r="N90" s="11">
        <f>M90/J90</f>
        <v>0.99492385786802029</v>
      </c>
      <c r="O90" s="4">
        <v>352</v>
      </c>
      <c r="P90" s="11">
        <f>O90/J90</f>
        <v>0.89340101522842641</v>
      </c>
      <c r="Q90" s="4">
        <v>394</v>
      </c>
      <c r="R90" s="11">
        <f>Q90/J90</f>
        <v>1</v>
      </c>
      <c r="S90" s="4">
        <v>4432.33</v>
      </c>
      <c r="T90" s="6">
        <f>(S90*1.495)+S90</f>
        <v>11058.663350000001</v>
      </c>
      <c r="U90" s="4">
        <v>100</v>
      </c>
      <c r="V90" s="4">
        <v>117</v>
      </c>
      <c r="W90" s="4">
        <f>SUM(U90,V90)</f>
        <v>217</v>
      </c>
      <c r="X90" s="13">
        <f>W90/G90</f>
        <v>0.22394220846233232</v>
      </c>
      <c r="Y90" s="4">
        <v>47</v>
      </c>
    </row>
    <row r="91" spans="1:25" x14ac:dyDescent="0.25">
      <c r="A91" t="s">
        <v>94</v>
      </c>
      <c r="B91" s="4">
        <v>1.8141176000000001</v>
      </c>
      <c r="C91" s="4">
        <f>G91/B91</f>
        <v>9944.779765104533</v>
      </c>
      <c r="D91" s="4">
        <v>8546</v>
      </c>
      <c r="E91" s="4">
        <v>20750</v>
      </c>
      <c r="F91" s="4">
        <v>10390</v>
      </c>
      <c r="G91" s="4">
        <v>18041</v>
      </c>
      <c r="H91" s="4">
        <f>(G91-E91)/E91</f>
        <v>-0.13055421686746987</v>
      </c>
      <c r="I91" s="10">
        <f>(F91-D91)/D91</f>
        <v>0.21577346126842967</v>
      </c>
      <c r="J91" s="4">
        <v>8495</v>
      </c>
      <c r="K91" s="4">
        <v>8491</v>
      </c>
      <c r="L91" s="11">
        <f>K91/J91</f>
        <v>0.99952913478516769</v>
      </c>
      <c r="M91" s="4">
        <v>8493</v>
      </c>
      <c r="N91" s="11">
        <f>M91/J91</f>
        <v>0.9997645673925839</v>
      </c>
      <c r="O91" s="4">
        <v>7645</v>
      </c>
      <c r="P91" s="11">
        <f>O91/J91</f>
        <v>0.899941141848146</v>
      </c>
      <c r="Q91" s="4">
        <v>8478</v>
      </c>
      <c r="R91" s="11">
        <f>Q91/J91</f>
        <v>0.99799882283696295</v>
      </c>
      <c r="S91" s="4">
        <v>2823.00119047619</v>
      </c>
      <c r="T91" s="6">
        <f>(S91*1.495)+S91</f>
        <v>7043.3879702380946</v>
      </c>
      <c r="U91" s="4">
        <v>1317</v>
      </c>
      <c r="V91" s="4">
        <v>1479</v>
      </c>
      <c r="W91" s="4">
        <f>SUM(U91,V91)</f>
        <v>2796</v>
      </c>
      <c r="X91" s="13">
        <f>W91/G91</f>
        <v>0.15498032259852559</v>
      </c>
      <c r="Y91" s="4">
        <v>1560</v>
      </c>
    </row>
    <row r="92" spans="1:25" x14ac:dyDescent="0.25">
      <c r="A92" t="s">
        <v>95</v>
      </c>
      <c r="B92" s="4">
        <v>1.4663474000000001</v>
      </c>
      <c r="C92" s="4">
        <f>G92/B92</f>
        <v>7781.9212554951164</v>
      </c>
      <c r="D92" s="4">
        <v>4062</v>
      </c>
      <c r="E92" s="4">
        <v>11942</v>
      </c>
      <c r="F92" s="4">
        <v>5798</v>
      </c>
      <c r="G92" s="4">
        <v>11411</v>
      </c>
      <c r="H92" s="4">
        <f>(G92-E92)/E92</f>
        <v>-4.4464913749790655E-2</v>
      </c>
      <c r="I92" s="10">
        <f>(F92-D92)/D92</f>
        <v>0.42737567700640078</v>
      </c>
      <c r="J92" s="4">
        <v>4723</v>
      </c>
      <c r="K92" s="4">
        <v>4719</v>
      </c>
      <c r="L92" s="11">
        <f>K92/J92</f>
        <v>0.99915308066906627</v>
      </c>
      <c r="M92" s="4">
        <v>4713</v>
      </c>
      <c r="N92" s="11">
        <f>M92/J92</f>
        <v>0.99788270167266568</v>
      </c>
      <c r="O92" s="4">
        <v>4078</v>
      </c>
      <c r="P92" s="11">
        <f>O92/J92</f>
        <v>0.86343425788693628</v>
      </c>
      <c r="Q92" s="4">
        <v>4715</v>
      </c>
      <c r="R92" s="11">
        <f>Q92/J92</f>
        <v>0.99830616133813255</v>
      </c>
      <c r="S92" s="4">
        <v>1580.3984</v>
      </c>
      <c r="T92" s="6">
        <f>(S92*1.495)+S92</f>
        <v>3943.0940080000005</v>
      </c>
      <c r="U92" s="4">
        <v>929</v>
      </c>
      <c r="V92" s="4">
        <v>1022</v>
      </c>
      <c r="W92" s="4">
        <f>SUM(U92,V92)</f>
        <v>1951</v>
      </c>
      <c r="X92" s="13">
        <f>W92/G92</f>
        <v>0.17097537463850671</v>
      </c>
      <c r="Y92" s="4">
        <v>970</v>
      </c>
    </row>
    <row r="93" spans="1:25" x14ac:dyDescent="0.25">
      <c r="A93" t="s">
        <v>96</v>
      </c>
      <c r="B93" s="4">
        <v>1.1107887000000001</v>
      </c>
      <c r="C93" s="4">
        <f>G93/B93</f>
        <v>9390.6248776207394</v>
      </c>
      <c r="D93" s="4">
        <v>3204</v>
      </c>
      <c r="E93" s="4">
        <v>10038</v>
      </c>
      <c r="F93" s="4">
        <v>4598</v>
      </c>
      <c r="G93" s="4">
        <v>10431</v>
      </c>
      <c r="H93" s="4">
        <f>(G93-E93)/E93</f>
        <v>3.915122534369396E-2</v>
      </c>
      <c r="I93" s="10">
        <f>(F93-D93)/D93</f>
        <v>0.43508114856429464</v>
      </c>
      <c r="J93" s="4">
        <v>3977</v>
      </c>
      <c r="K93" s="4">
        <v>3970</v>
      </c>
      <c r="L93" s="11">
        <f>K93/J93</f>
        <v>0.99823987930600955</v>
      </c>
      <c r="M93" s="4">
        <v>3969</v>
      </c>
      <c r="N93" s="11">
        <f>M93/J93</f>
        <v>0.99798843349258237</v>
      </c>
      <c r="O93" s="4">
        <v>3426</v>
      </c>
      <c r="P93" s="11">
        <f>O93/J93</f>
        <v>0.86145335680160928</v>
      </c>
      <c r="Q93" s="4">
        <v>3958</v>
      </c>
      <c r="R93" s="11">
        <f>Q93/J93</f>
        <v>0.99522252954488311</v>
      </c>
      <c r="S93" s="4">
        <v>1593.0655555555561</v>
      </c>
      <c r="T93" s="6">
        <f>(S93*1.495)+S93</f>
        <v>3974.6985611111122</v>
      </c>
      <c r="U93" s="4">
        <v>596</v>
      </c>
      <c r="V93" s="4">
        <v>873</v>
      </c>
      <c r="W93" s="4">
        <f>SUM(U93,V93)</f>
        <v>1469</v>
      </c>
      <c r="X93" s="13">
        <f>W93/G93</f>
        <v>0.14083021762055412</v>
      </c>
      <c r="Y93" s="4">
        <v>681</v>
      </c>
    </row>
    <row r="94" spans="1:25" x14ac:dyDescent="0.25">
      <c r="A94" t="s">
        <v>97</v>
      </c>
      <c r="B94" s="4">
        <v>12.0244219</v>
      </c>
      <c r="C94" s="4">
        <f>G94/B94</f>
        <v>2679.2972059638059</v>
      </c>
      <c r="D94" s="4">
        <v>12289</v>
      </c>
      <c r="E94" s="4">
        <v>36017</v>
      </c>
      <c r="F94" s="4">
        <v>15561</v>
      </c>
      <c r="G94" s="4">
        <v>32217</v>
      </c>
      <c r="H94" s="4">
        <f>(G94-E94)/E94</f>
        <v>-0.10550573340367049</v>
      </c>
      <c r="I94" s="10">
        <f>(F94-D94)/D94</f>
        <v>0.26625437383025469</v>
      </c>
      <c r="J94" s="4">
        <v>12652</v>
      </c>
      <c r="K94" s="4">
        <v>12557</v>
      </c>
      <c r="L94" s="11">
        <f>K94/J94</f>
        <v>0.9924913057224154</v>
      </c>
      <c r="M94" s="4">
        <v>12626</v>
      </c>
      <c r="N94" s="11">
        <f>M94/J94</f>
        <v>0.99794498893455585</v>
      </c>
      <c r="O94" s="4">
        <v>9316</v>
      </c>
      <c r="P94" s="11">
        <f>O94/J94</f>
        <v>0.73632627252608285</v>
      </c>
      <c r="Q94" s="4">
        <v>12617</v>
      </c>
      <c r="R94" s="11">
        <f>Q94/J94</f>
        <v>0.99723363895036354</v>
      </c>
      <c r="S94" s="4">
        <v>1483.378928571429</v>
      </c>
      <c r="T94" s="6">
        <f>(S94*1.495)+S94</f>
        <v>3701.0304267857155</v>
      </c>
      <c r="U94" s="4">
        <v>1621</v>
      </c>
      <c r="V94" s="4">
        <v>1946</v>
      </c>
      <c r="W94" s="4">
        <f>SUM(U94,V94)</f>
        <v>3567</v>
      </c>
      <c r="X94" s="13">
        <f>W94/G94</f>
        <v>0.11071794394263898</v>
      </c>
      <c r="Y94" s="4">
        <v>976</v>
      </c>
    </row>
    <row r="95" spans="1:25" x14ac:dyDescent="0.25">
      <c r="A95" t="s">
        <v>98</v>
      </c>
      <c r="B95" s="4">
        <v>3.0553661000000001</v>
      </c>
      <c r="C95" s="4">
        <f>G95/B95</f>
        <v>7858.6327183508383</v>
      </c>
      <c r="D95" s="4">
        <v>8814</v>
      </c>
      <c r="E95" s="4">
        <v>28101</v>
      </c>
      <c r="F95" s="4">
        <v>10360</v>
      </c>
      <c r="G95" s="4">
        <v>24011</v>
      </c>
      <c r="H95" s="4">
        <f>(G95-E95)/E95</f>
        <v>-0.14554642183552186</v>
      </c>
      <c r="I95" s="10">
        <f>(F95-D95)/D95</f>
        <v>0.17540276832312229</v>
      </c>
      <c r="J95" s="4">
        <v>8883</v>
      </c>
      <c r="K95" s="4">
        <v>8776</v>
      </c>
      <c r="L95" s="11">
        <f>K95/J95</f>
        <v>0.98795451986941352</v>
      </c>
      <c r="M95" s="4">
        <v>8768</v>
      </c>
      <c r="N95" s="11">
        <f>M95/J95</f>
        <v>0.98705392322413599</v>
      </c>
      <c r="O95" s="4">
        <v>7204</v>
      </c>
      <c r="P95" s="11">
        <f>O95/J95</f>
        <v>0.81098727907238544</v>
      </c>
      <c r="Q95" s="4">
        <v>8684</v>
      </c>
      <c r="R95" s="11">
        <f>Q95/J95</f>
        <v>0.97759765844872226</v>
      </c>
      <c r="S95" s="4">
        <v>985.91052631578941</v>
      </c>
      <c r="T95" s="6">
        <f>(S95*1.495)+S95</f>
        <v>2459.8467631578947</v>
      </c>
      <c r="U95" s="4">
        <v>1434</v>
      </c>
      <c r="V95" s="4">
        <v>1921</v>
      </c>
      <c r="W95" s="4">
        <f>SUM(U95,V95)</f>
        <v>3355</v>
      </c>
      <c r="X95" s="13">
        <f>W95/G95</f>
        <v>0.13972762483861564</v>
      </c>
      <c r="Y95" s="4">
        <v>886</v>
      </c>
    </row>
  </sheetData>
  <autoFilter ref="A1:Y96" xr:uid="{00000000-0001-0000-0000-000000000000}">
    <sortState xmlns:xlrd2="http://schemas.microsoft.com/office/spreadsheetml/2017/richdata2" ref="A2:Y95">
      <sortCondition ref="A1:A9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0E95-9777-4CB7-970B-8C550A815BEA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Dalla Vecchia</cp:lastModifiedBy>
  <dcterms:created xsi:type="dcterms:W3CDTF">2024-11-25T13:46:30Z</dcterms:created>
  <dcterms:modified xsi:type="dcterms:W3CDTF">2024-11-25T20:06:32Z</dcterms:modified>
</cp:coreProperties>
</file>